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EstaPastaDeTrabalho"/>
  <mc:AlternateContent xmlns:mc="http://schemas.openxmlformats.org/markup-compatibility/2006">
    <mc:Choice Requires="x15">
      <x15ac:absPath xmlns:x15ac="http://schemas.microsoft.com/office/spreadsheetml/2010/11/ac" url="R:\DRIN\08 Press Release\4T23\Press Release\Anexos\"/>
    </mc:Choice>
  </mc:AlternateContent>
  <xr:revisionPtr revIDLastSave="0" documentId="13_ncr:1_{DA528A34-9F61-47A3-AE38-DC5DA69C7534}" xr6:coauthVersionLast="47" xr6:coauthVersionMax="47" xr10:uidLastSave="{00000000-0000-0000-0000-000000000000}"/>
  <bookViews>
    <workbookView xWindow="-108" yWindow="-108" windowWidth="23256" windowHeight="12576" tabRatio="717" xr2:uid="{00000000-000D-0000-FFFF-FFFF00000000}"/>
  </bookViews>
  <sheets>
    <sheet name="MENU" sheetId="45" r:id="rId1"/>
    <sheet name="I - INCOME STATEMENT" sheetId="13" r:id="rId2"/>
    <sheet name="I - BALANCE SHEET" sheetId="28" r:id="rId3"/>
    <sheet name="I - CASH FLOW" sheetId="50" r:id="rId4"/>
    <sheet name="I - EBITDA AND FIN RESULT" sheetId="35" r:id="rId5"/>
    <sheet name="I - EQTY IN EARN" sheetId="36" r:id="rId6"/>
    <sheet name="I - SHARE CAPITAL" sheetId="51" r:id="rId7"/>
    <sheet name="II - COPEL GET" sheetId="12" r:id="rId8"/>
    <sheet name="II - COPEL DIS" sheetId="31" r:id="rId9"/>
    <sheet name="II - COPEL COM" sheetId="32" r:id="rId10"/>
    <sheet name="II - COMPANY QUARTER" sheetId="23" r:id="rId11"/>
    <sheet name="II - COMPANY ACCUMULATED" sheetId="52" r:id="rId12"/>
    <sheet name="II - ASSETS BY COMPANY" sheetId="43" r:id="rId13"/>
    <sheet name="II - LIABILITIES BY COMPANY" sheetId="44" r:id="rId14"/>
    <sheet name="III - ENERGY MARKET" sheetId="7" r:id="rId15"/>
    <sheet name="III - TARIFFS" sheetId="33" r:id="rId16"/>
    <sheet name="III - ELECTRICITY AND CHARGES" sheetId="42" r:id="rId17"/>
    <sheet name="III - ENERGY BALANCE" sheetId="48" r:id="rId18"/>
    <sheet name="III -WIND POWER PRICES" sheetId="49" r:id="rId19"/>
    <sheet name="III - ENERGY FLOW" sheetId="19" r:id="rId20"/>
    <sheet name="III - ENERGY FLOW (2)" sheetId="46" r:id="rId21"/>
    <sheet name="IV - INDICATORS SUMMARY" sheetId="34" r:id="rId22"/>
    <sheet name="IV - GENERATION" sheetId="25" r:id="rId23"/>
    <sheet name="IV - GENERATION - INTEREST" sheetId="40" r:id="rId24"/>
    <sheet name="IV - TRANSMISSION" sheetId="26" r:id="rId25"/>
    <sheet name="IV - DISTRIBUTION" sheetId="27" r:id="rId26"/>
  </sheets>
  <externalReferences>
    <externalReference r:id="rId27"/>
  </externalReferences>
  <definedNames>
    <definedName name="_xlnm.Print_Area" localSheetId="3">'I - CASH FLOW'!$B$1:$D$107</definedName>
    <definedName name="_xlnm.Print_Area" localSheetId="4">'I - EBITDA AND FIN RESULT'!$A$1:$I$51</definedName>
    <definedName name="_xlnm.Print_Area" localSheetId="5">'I - EQTY IN EARN'!$A$1:$K$42</definedName>
    <definedName name="_xlnm.Print_Area" localSheetId="1">'I - INCOME STATEMENT'!$A$1:$I$48</definedName>
    <definedName name="_xlnm.Print_Area" localSheetId="12">'II - ASSETS BY COMPANY'!$A$1:$Q$84</definedName>
    <definedName name="_xlnm.Print_Area" localSheetId="11">'II - COMPANY ACCUMULATED'!$A$1:$R$89</definedName>
    <definedName name="_xlnm.Print_Area" localSheetId="10">'II - COMPANY QUARTER'!$A$1:$R$90</definedName>
    <definedName name="_xlnm.Print_Area" localSheetId="9">'II - COPEL COM'!$A$1:$I$32</definedName>
    <definedName name="_xlnm.Print_Area" localSheetId="8">'II - COPEL DIS'!$A$1:$I$39</definedName>
    <definedName name="_xlnm.Print_Area" localSheetId="7">'II - COPEL GET'!$A$1:$I$43</definedName>
    <definedName name="_xlnm.Print_Area" localSheetId="13">'II - LIABILITIES BY COMPANY'!$A$1:$Q$102</definedName>
    <definedName name="_xlnm.Print_Area" localSheetId="17">'III - ENERGY BALANCE'!$A$1:$H$69</definedName>
    <definedName name="_xlnm.Print_Area" localSheetId="19">'III - ENERGY FLOW'!$B$1:$N$81</definedName>
    <definedName name="_xlnm.Print_Area" localSheetId="20">'III - ENERGY FLOW (2)'!$A$1:$W$50</definedName>
    <definedName name="_xlnm.Print_Area" localSheetId="14">'III - ENERGY MARKET'!$A$1:$N$61</definedName>
    <definedName name="_xlnm.Print_Area" localSheetId="18">'III -WIND POWER PRICES'!$B$1:$G$64</definedName>
    <definedName name="_xlnm.Print_Area" localSheetId="25">'IV - DISTRIBUTION'!$A$1:$H$42</definedName>
    <definedName name="_xlnm.Print_Area" localSheetId="22">'IV - GENERATION'!$B$1:$F$87</definedName>
    <definedName name="_xlnm.Print_Area" localSheetId="23">'IV - GENERATION - INTEREST'!$A$1:$I$32</definedName>
    <definedName name="_xlnm.Print_Area" localSheetId="21">'IV - INDICATORS SUMMARY'!$A$1:$I$57</definedName>
    <definedName name="_xlnm.Print_Area" localSheetId="24">'IV - TRANSMISSION'!$A$1:$I$33</definedName>
    <definedName name="_xlnm.Print_Area" localSheetId="0">MENU!$E$1:$W$36</definedName>
    <definedName name="Base">'[1]Analítico Gerencial'!$A$15:$BD$39550</definedName>
    <definedName name="Contas">'[1]Analítico Gerencial'!$A$15:$A$39550</definedName>
    <definedName name="GCopel">'[1]Analítico Gerencial'!$A$15:$BD$15</definedName>
    <definedName name="Print_Area" localSheetId="3">'I - CASH FLOW'!$B$1:$D$5</definedName>
    <definedName name="Print_Area" localSheetId="4">'I - EBITDA AND FIN RESULT'!$A$1:$I$51</definedName>
    <definedName name="Print_Area" localSheetId="5">'I - EQTY IN EARN'!$A$1:$K$43</definedName>
    <definedName name="Print_Area" localSheetId="6">'I - SHARE CAPITAL'!$B$1:$K$36</definedName>
    <definedName name="Print_Area" localSheetId="12">'II - ASSETS BY COMPANY'!$A$1:$Q$83</definedName>
    <definedName name="Print_Area" localSheetId="11">'II - COMPANY ACCUMULATED'!$A$1:$R$89</definedName>
    <definedName name="Print_Area" localSheetId="10">'II - COMPANY QUARTER'!$A$1:$R$85</definedName>
    <definedName name="Print_Area" localSheetId="8">'II - COPEL DIS'!$A$1:$I$38</definedName>
    <definedName name="Print_Area" localSheetId="7">'II - COPEL GET'!$A$1:$I$44</definedName>
    <definedName name="Print_Area" localSheetId="17">'III - ENERGY BALANCE'!$B$1:$H$68</definedName>
    <definedName name="Print_Area" localSheetId="19">'III - ENERGY FLOW'!$B$1:$N$81</definedName>
    <definedName name="Print_Area" localSheetId="14">'III - ENERGY MARKET'!$A$1:$N$60</definedName>
    <definedName name="Print_Area" localSheetId="18">'III -WIND POWER PRICES'!$A$1:$H$63</definedName>
    <definedName name="Print_Area" localSheetId="25">'IV - DISTRIBUTION'!$B$1:$H$42</definedName>
    <definedName name="Print_Area" localSheetId="22">'IV - GENERATION'!$A$1:$F$71</definedName>
    <definedName name="Print_Area" localSheetId="21">'IV - INDICATORS SUMMARY'!$B$1:$H$57</definedName>
    <definedName name="Print_Area" localSheetId="24">'IV - TRANSMISSION'!$A$1:$I$35</definedName>
    <definedName name="Print_Area" localSheetId="0">MENU!$B$1:$W$40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44" l="1"/>
  <c r="O8" i="44"/>
  <c r="N8" i="44"/>
  <c r="M8" i="44"/>
  <c r="L8" i="44"/>
  <c r="K8" i="44"/>
  <c r="J8" i="44"/>
  <c r="I8" i="44"/>
  <c r="H8" i="44"/>
  <c r="G8" i="44"/>
  <c r="F8" i="44"/>
  <c r="E8" i="44"/>
  <c r="D8" i="44"/>
  <c r="C8" i="44"/>
  <c r="C17" i="33" l="1"/>
  <c r="D17" i="33" s="1"/>
  <c r="F16" i="33"/>
  <c r="F12" i="33"/>
  <c r="F11" i="33"/>
  <c r="F10" i="33"/>
  <c r="F9" i="33"/>
  <c r="E17" i="33" l="1"/>
  <c r="F17" i="33" s="1"/>
  <c r="C51" i="52"/>
  <c r="D51" i="52"/>
  <c r="Q51" i="52"/>
  <c r="C60" i="52"/>
  <c r="D60" i="52"/>
  <c r="D75" i="52" s="1"/>
  <c r="D89" i="52" s="1"/>
  <c r="Q60" i="52"/>
  <c r="O75" i="52"/>
  <c r="C76" i="52"/>
  <c r="D76" i="52"/>
  <c r="Q76" i="52"/>
  <c r="O80" i="52"/>
  <c r="O82" i="52" s="1"/>
  <c r="O84" i="52" s="1"/>
  <c r="O85" i="52" s="1"/>
  <c r="E84" i="52"/>
  <c r="E85" i="52" s="1"/>
  <c r="F84" i="52"/>
  <c r="F86" i="52" s="1"/>
  <c r="G84" i="52"/>
  <c r="G85" i="52" s="1"/>
  <c r="G87" i="52" s="1"/>
  <c r="H84" i="52"/>
  <c r="I84" i="52"/>
  <c r="I85" i="52" s="1"/>
  <c r="J84" i="52"/>
  <c r="J85" i="52" s="1"/>
  <c r="K84" i="52"/>
  <c r="K85" i="52" s="1"/>
  <c r="L84" i="52"/>
  <c r="L85" i="52" s="1"/>
  <c r="M84" i="52"/>
  <c r="M85" i="52" s="1"/>
  <c r="N84" i="52"/>
  <c r="N85" i="52" s="1"/>
  <c r="H86" i="52"/>
  <c r="H88" i="52"/>
  <c r="E89" i="52"/>
  <c r="F89" i="52"/>
  <c r="G89" i="52"/>
  <c r="H89" i="52"/>
  <c r="I89" i="52"/>
  <c r="J89" i="52"/>
  <c r="K89" i="52"/>
  <c r="L89" i="52"/>
  <c r="M89" i="52"/>
  <c r="N89" i="52"/>
  <c r="O89" i="52"/>
  <c r="P89" i="52"/>
  <c r="D42" i="52"/>
  <c r="E42" i="52"/>
  <c r="G42" i="52"/>
  <c r="G44" i="52" s="1"/>
  <c r="I42" i="52"/>
  <c r="J42" i="52"/>
  <c r="K42" i="52"/>
  <c r="L42" i="52"/>
  <c r="M42" i="52"/>
  <c r="N42" i="52"/>
  <c r="C43" i="52"/>
  <c r="C42" i="52" s="1"/>
  <c r="F43" i="52"/>
  <c r="H43" i="52"/>
  <c r="O43" i="52"/>
  <c r="O42" i="52" s="1"/>
  <c r="F45" i="52"/>
  <c r="H45" i="52"/>
  <c r="P45" i="52"/>
  <c r="E8" i="32"/>
  <c r="E9" i="32"/>
  <c r="E10" i="32"/>
  <c r="E11" i="32"/>
  <c r="E12" i="32"/>
  <c r="E13" i="32"/>
  <c r="E14" i="32"/>
  <c r="E15" i="32"/>
  <c r="E16" i="32"/>
  <c r="E17" i="32"/>
  <c r="E18" i="32"/>
  <c r="E19" i="32"/>
  <c r="E20" i="32"/>
  <c r="E21" i="32"/>
  <c r="E22" i="32"/>
  <c r="E23" i="32"/>
  <c r="E24" i="32"/>
  <c r="E25" i="32"/>
  <c r="E26" i="32"/>
  <c r="E27" i="32"/>
  <c r="E28" i="32"/>
  <c r="E29" i="32"/>
  <c r="E30" i="32"/>
  <c r="E31" i="32"/>
  <c r="C75" i="52" l="1"/>
  <c r="C80" i="52" s="1"/>
  <c r="C82" i="52" s="1"/>
  <c r="C84" i="52" s="1"/>
  <c r="C85" i="52" s="1"/>
  <c r="Q75" i="52"/>
  <c r="P42" i="52"/>
  <c r="P43" i="52" s="1"/>
  <c r="F88" i="52"/>
  <c r="C89" i="52"/>
  <c r="Q80" i="52"/>
  <c r="Q82" i="52" s="1"/>
  <c r="Q84" i="52" s="1"/>
  <c r="Q89" i="52"/>
  <c r="D80" i="52"/>
  <c r="D82" i="52" s="1"/>
  <c r="D84" i="52" s="1"/>
  <c r="D85" i="52" s="1"/>
  <c r="P85" i="52" l="1"/>
  <c r="G27" i="42"/>
  <c r="F27" i="42"/>
  <c r="D27" i="42"/>
  <c r="C27" i="42"/>
  <c r="H27" i="42" l="1"/>
  <c r="E27" i="42"/>
  <c r="G18" i="27" l="1"/>
  <c r="H18" i="27"/>
  <c r="H13" i="27"/>
  <c r="G13" i="27"/>
  <c r="F13" i="27"/>
  <c r="H31" i="26"/>
  <c r="F31" i="26"/>
  <c r="E31" i="26"/>
  <c r="G24" i="26"/>
  <c r="G31" i="26" s="1"/>
  <c r="H23" i="26"/>
  <c r="G23" i="26"/>
  <c r="F23" i="26"/>
  <c r="E23" i="26"/>
  <c r="G24" i="40"/>
  <c r="F24" i="40"/>
  <c r="E24" i="40"/>
  <c r="D24" i="40"/>
  <c r="G22" i="40"/>
  <c r="F22" i="40"/>
  <c r="E22" i="40"/>
  <c r="D22" i="40"/>
  <c r="G20" i="40"/>
  <c r="F20" i="40"/>
  <c r="E20" i="40"/>
  <c r="D20" i="40"/>
  <c r="G17" i="40"/>
  <c r="F17" i="40"/>
  <c r="E17" i="40"/>
  <c r="D17" i="40"/>
  <c r="G15" i="40"/>
  <c r="F15" i="40"/>
  <c r="E15" i="40"/>
  <c r="D15" i="40"/>
  <c r="G9" i="40"/>
  <c r="F9" i="40"/>
  <c r="F8" i="40" s="1"/>
  <c r="E9" i="40"/>
  <c r="D9" i="40"/>
  <c r="E80" i="25"/>
  <c r="D80" i="25"/>
  <c r="C80" i="25"/>
  <c r="E75" i="25"/>
  <c r="D75" i="25"/>
  <c r="C75" i="25"/>
  <c r="E70" i="25"/>
  <c r="D70" i="25"/>
  <c r="C70" i="25"/>
  <c r="E64" i="25"/>
  <c r="D64" i="25"/>
  <c r="C64" i="25"/>
  <c r="E57" i="25"/>
  <c r="D57" i="25"/>
  <c r="C57" i="25"/>
  <c r="E49" i="25"/>
  <c r="D49" i="25"/>
  <c r="C49" i="25"/>
  <c r="E41" i="25"/>
  <c r="D41" i="25"/>
  <c r="C41" i="25"/>
  <c r="E36" i="25"/>
  <c r="D36" i="25"/>
  <c r="C36" i="25"/>
  <c r="E32" i="25"/>
  <c r="D32" i="25"/>
  <c r="C32" i="25"/>
  <c r="E26" i="25"/>
  <c r="D26" i="25"/>
  <c r="C26" i="25"/>
  <c r="E18" i="25"/>
  <c r="D18" i="25"/>
  <c r="C18" i="25"/>
  <c r="D15" i="25"/>
  <c r="D14" i="25"/>
  <c r="E9" i="25"/>
  <c r="E8" i="25" s="1"/>
  <c r="D9" i="25"/>
  <c r="C9" i="25"/>
  <c r="D46" i="34"/>
  <c r="G45" i="34"/>
  <c r="F45" i="34"/>
  <c r="D45" i="34"/>
  <c r="C35" i="34"/>
  <c r="G31" i="34"/>
  <c r="G35" i="34" s="1"/>
  <c r="E31" i="34"/>
  <c r="E35" i="34" s="1"/>
  <c r="G29" i="34"/>
  <c r="E29" i="34"/>
  <c r="H14" i="34"/>
  <c r="G14" i="34"/>
  <c r="F14" i="34"/>
  <c r="E14" i="34"/>
  <c r="D14" i="34"/>
  <c r="C14" i="34"/>
  <c r="G14" i="48"/>
  <c r="F14" i="48"/>
  <c r="E14" i="48"/>
  <c r="D14" i="48"/>
  <c r="C14" i="48"/>
  <c r="G8" i="48"/>
  <c r="G13" i="48" s="1"/>
  <c r="F8" i="48"/>
  <c r="F13" i="48" s="1"/>
  <c r="E8" i="48"/>
  <c r="E13" i="48" s="1"/>
  <c r="D8" i="48"/>
  <c r="D13" i="48" s="1"/>
  <c r="C8" i="48"/>
  <c r="C13" i="48" s="1"/>
  <c r="F51" i="33"/>
  <c r="F50" i="33"/>
  <c r="F49" i="33"/>
  <c r="F48" i="33"/>
  <c r="F47" i="33"/>
  <c r="F46" i="33"/>
  <c r="F45" i="33"/>
  <c r="F35" i="33"/>
  <c r="F34" i="33"/>
  <c r="F33" i="33"/>
  <c r="F32" i="33"/>
  <c r="F31" i="33"/>
  <c r="F30" i="33"/>
  <c r="F29" i="33"/>
  <c r="F28" i="33"/>
  <c r="F27" i="33"/>
  <c r="F26" i="33"/>
  <c r="F25" i="33"/>
  <c r="F24" i="33"/>
  <c r="F23" i="33"/>
  <c r="P8" i="43"/>
  <c r="O8" i="43"/>
  <c r="N8" i="43"/>
  <c r="M8" i="43"/>
  <c r="L8" i="43"/>
  <c r="K8" i="43"/>
  <c r="J8" i="43"/>
  <c r="I8" i="43"/>
  <c r="H8" i="43"/>
  <c r="G8" i="43"/>
  <c r="F8" i="43"/>
  <c r="E8" i="43"/>
  <c r="D8" i="43"/>
  <c r="C8" i="43"/>
  <c r="K16" i="51"/>
  <c r="K15" i="51"/>
  <c r="K14" i="51"/>
  <c r="K13" i="51"/>
  <c r="K12" i="51"/>
  <c r="K11" i="51"/>
  <c r="K10" i="51"/>
  <c r="J22" i="36"/>
  <c r="G22" i="36"/>
  <c r="J21" i="36"/>
  <c r="J20" i="36"/>
  <c r="G20" i="36"/>
  <c r="J19" i="36"/>
  <c r="G19" i="36"/>
  <c r="J18" i="36"/>
  <c r="G18" i="36"/>
  <c r="J17" i="36"/>
  <c r="J16" i="36"/>
  <c r="G16" i="36"/>
  <c r="J15" i="36"/>
  <c r="G15" i="36"/>
  <c r="J14" i="36"/>
  <c r="G14" i="36"/>
  <c r="J13" i="36"/>
  <c r="G13" i="36"/>
  <c r="J12" i="36"/>
  <c r="G12" i="36"/>
  <c r="J11" i="36"/>
  <c r="G11" i="36"/>
  <c r="J10" i="36"/>
  <c r="G10" i="36"/>
  <c r="J9" i="36"/>
  <c r="G9" i="36"/>
  <c r="J8" i="36"/>
  <c r="G8" i="36"/>
  <c r="E41" i="7"/>
  <c r="D41" i="7"/>
  <c r="C8" i="25" l="1"/>
  <c r="G8" i="40"/>
  <c r="G26" i="40" s="1"/>
  <c r="G36" i="34"/>
  <c r="D8" i="40"/>
  <c r="D26" i="40" s="1"/>
  <c r="G32" i="26"/>
  <c r="D8" i="25"/>
  <c r="E34" i="25"/>
  <c r="E32" i="26"/>
  <c r="E8" i="40"/>
  <c r="E26" i="40" s="1"/>
  <c r="D34" i="25"/>
  <c r="D86" i="25" s="1"/>
  <c r="C34" i="25"/>
  <c r="F26" i="40"/>
  <c r="E36" i="34"/>
  <c r="F32" i="26"/>
  <c r="H32" i="26"/>
  <c r="E86" i="25"/>
  <c r="C86" i="25" l="1"/>
  <c r="I7" i="28"/>
  <c r="H7" i="28"/>
</calcChain>
</file>

<file path=xl/sharedStrings.xml><?xml version="1.0" encoding="utf-8"?>
<sst xmlns="http://schemas.openxmlformats.org/spreadsheetml/2006/main" count="1926" uniqueCount="838">
  <si>
    <t xml:space="preserve">   </t>
  </si>
  <si>
    <t>R$ '000</t>
  </si>
  <si>
    <t>Income Statement</t>
  </si>
  <si>
    <t>4Q23</t>
  </si>
  <si>
    <t>4Q22</t>
  </si>
  <si>
    <t>Δ%</t>
  </si>
  <si>
    <t>OPERATING REVENUES</t>
  </si>
  <si>
    <t xml:space="preserve">Electricity sales to final customers </t>
  </si>
  <si>
    <t xml:space="preserve">Electricity sales to distributors </t>
  </si>
  <si>
    <t>Use of the main distribution and transmission grid</t>
  </si>
  <si>
    <t>Construction revenue</t>
  </si>
  <si>
    <t>Fair value of assets from the indemnity for the concession</t>
  </si>
  <si>
    <t>Result of Sectorial financial assets and liabilities</t>
  </si>
  <si>
    <t>Other operating revenues</t>
  </si>
  <si>
    <t>OPERATING COSTS AND EXPENSES</t>
  </si>
  <si>
    <t>Electricity purchased for resale</t>
  </si>
  <si>
    <t>Charge of the main distribution and transmission grid</t>
  </si>
  <si>
    <t>Personnel and management</t>
  </si>
  <si>
    <t>Pension and healthcare plans</t>
  </si>
  <si>
    <t xml:space="preserve">Materials and supplies </t>
  </si>
  <si>
    <t>Materials and supplies for power eletricity</t>
  </si>
  <si>
    <t>Third-party services</t>
  </si>
  <si>
    <t>Depreciation and amortization</t>
  </si>
  <si>
    <t>Provisions and reversals</t>
  </si>
  <si>
    <t>Construction cost</t>
  </si>
  <si>
    <t>Renegotiation of Hydrological Risk - GSF - HPP Mauá</t>
  </si>
  <si>
    <t>Other cost and expenses</t>
  </si>
  <si>
    <t>PROVISION FOR ALLOCATION OF PIS AND COFINS</t>
  </si>
  <si>
    <t>EQUITY IN EARNINGS OF SUBSIDIARIES</t>
  </si>
  <si>
    <t>PROFIT BEFORE FINANCIAL RESULTS AND TAXES</t>
  </si>
  <si>
    <t>FINANCIAL RESULTS</t>
  </si>
  <si>
    <t>Financial income</t>
  </si>
  <si>
    <t>Financial expenses</t>
  </si>
  <si>
    <t>Update of provision for allocation of Pis and Cofins credits</t>
  </si>
  <si>
    <t>OPERATIONAL EXPENSES/ INCOME</t>
  </si>
  <si>
    <t>INCOME TAX AND SOCIAL CONTRIBUTION ON PROFIT</t>
  </si>
  <si>
    <t>Income tax and social contribution on profit</t>
  </si>
  <si>
    <t>Deferred income tax and social contribution on profit</t>
  </si>
  <si>
    <t>NET INCOME continuing operations</t>
  </si>
  <si>
    <t>NET INCOME discontinued operations</t>
  </si>
  <si>
    <t>NET INCOME</t>
  </si>
  <si>
    <t>Attributed to the controlling company's shareholders - continuing operations</t>
  </si>
  <si>
    <t>Attributed to the controlling company's shareholders - discontinued operations</t>
  </si>
  <si>
    <t>Attributed to non-controlling shareholders   - continuing operations</t>
  </si>
  <si>
    <t>Attributed to non-controlling shareholders   - discontinued operations</t>
  </si>
  <si>
    <t>EBITDA continued operations</t>
  </si>
  <si>
    <t>R$'000</t>
  </si>
  <si>
    <t>Assets</t>
  </si>
  <si>
    <t>Dec-23</t>
  </si>
  <si>
    <t>Dec-22</t>
  </si>
  <si>
    <t>Liabilities</t>
  </si>
  <si>
    <t>CURRENT</t>
  </si>
  <si>
    <t>Cash and cash equivalents</t>
  </si>
  <si>
    <t>Payroll, social charges and accruals</t>
  </si>
  <si>
    <t>Bonds and securities</t>
  </si>
  <si>
    <t>Suppliers</t>
  </si>
  <si>
    <t>Collaterals and escrow accounts</t>
  </si>
  <si>
    <t>Income tax and social contribution payable</t>
  </si>
  <si>
    <t xml:space="preserve">Customers </t>
  </si>
  <si>
    <t>Other taxes due</t>
  </si>
  <si>
    <t>Dividends receivable</t>
  </si>
  <si>
    <t>Loans and financing</t>
  </si>
  <si>
    <t>Sectorial financial assets</t>
  </si>
  <si>
    <t>Debentures</t>
  </si>
  <si>
    <t>Account receivable related to concession</t>
  </si>
  <si>
    <t>Minimum compulsory dividend payable</t>
  </si>
  <si>
    <t>Contract Assets</t>
  </si>
  <si>
    <t xml:space="preserve">Post employment benefits </t>
  </si>
  <si>
    <t>Other current receivables</t>
  </si>
  <si>
    <t>Customer charges due</t>
  </si>
  <si>
    <t>Inventories</t>
  </si>
  <si>
    <t>Research and development and energy efficiency</t>
  </si>
  <si>
    <t>Income tax and social contribution</t>
  </si>
  <si>
    <t>Accounts Payable related to concession</t>
  </si>
  <si>
    <t>Other current recoverable taxes</t>
  </si>
  <si>
    <t>Net sectorial financial liabilities</t>
  </si>
  <si>
    <t>Prepaid expenses</t>
  </si>
  <si>
    <t>Lease liability</t>
  </si>
  <si>
    <t>Related parties</t>
  </si>
  <si>
    <t>Other accounts payable</t>
  </si>
  <si>
    <t>Assets held for sale</t>
  </si>
  <si>
    <t>PIS and COFINS to be refunded to costumers</t>
  </si>
  <si>
    <t>NON-CURRENT</t>
  </si>
  <si>
    <t>Provisions for litigation</t>
  </si>
  <si>
    <t>Long Term Assets</t>
  </si>
  <si>
    <t>Liabilities associated with assets held for sale</t>
  </si>
  <si>
    <t>Other temporary investments</t>
  </si>
  <si>
    <t>Deferred income tax and social contribution</t>
  </si>
  <si>
    <t>Judicial deposits</t>
  </si>
  <si>
    <t>Sectoral financial assets</t>
  </si>
  <si>
    <t>Other non-current receivables</t>
  </si>
  <si>
    <t xml:space="preserve">Accounts Payable related to concession </t>
  </si>
  <si>
    <t xml:space="preserve">Deferred income tax and social contribution </t>
  </si>
  <si>
    <t>Other non-current recoverable taxes</t>
  </si>
  <si>
    <t>Investments</t>
  </si>
  <si>
    <t>Property, plant and equipment, net</t>
  </si>
  <si>
    <t>Provision for allocation of Pis and Cofins credits</t>
  </si>
  <si>
    <t>Intangible assets</t>
  </si>
  <si>
    <t>Right to use an asset</t>
  </si>
  <si>
    <t>EQUITY</t>
  </si>
  <si>
    <t>TOTAL</t>
  </si>
  <si>
    <t>Attributed to controlling shareholders</t>
  </si>
  <si>
    <t xml:space="preserve">Share capital </t>
  </si>
  <si>
    <t>Equity valuation adjustments</t>
  </si>
  <si>
    <t>Legal reserves</t>
  </si>
  <si>
    <t>Retained earnings</t>
  </si>
  <si>
    <t>Proposed additional dividend</t>
  </si>
  <si>
    <t>Accrued earnings</t>
  </si>
  <si>
    <t xml:space="preserve">Attributable to non-controlling interest </t>
  </si>
  <si>
    <t>CASH FLOWS FROM OPERATIONAL ACTIVITIES</t>
  </si>
  <si>
    <t>Net income from continuing operations</t>
  </si>
  <si>
    <t>Adjustments to reconcile net income for the period with cash generation from operating activities:</t>
  </si>
  <si>
    <t>Unrealized monetary and exchange variation and debt charges - net</t>
  </si>
  <si>
    <t>Interest - bonus from the grant of concession agreements under the quota system</t>
  </si>
  <si>
    <t>Remuneration of transmission concession contracts</t>
  </si>
  <si>
    <t>Provision for allocation of PIS and Cofins credits</t>
  </si>
  <si>
    <t>Equity in earnings of investees</t>
  </si>
  <si>
    <t>Appropriation of post-employment benefits obligations</t>
  </si>
  <si>
    <t>Creation for research and development and energy efficiency programs</t>
  </si>
  <si>
    <t>Recognition of fair value of assets from the indemnity for the concession</t>
  </si>
  <si>
    <t>Sectorial financial assets and liabilities result</t>
  </si>
  <si>
    <t>Provision from the voluntary dismissal program</t>
  </si>
  <si>
    <t>Net operating estimated losses, provisions and reversals</t>
  </si>
  <si>
    <t>Resultado da repactuação do risco hidrológico - GSF</t>
  </si>
  <si>
    <t>Realization of added value in business combinations</t>
  </si>
  <si>
    <t>Fair value in energy purchase and sale operations</t>
  </si>
  <si>
    <t>Derivatives fair value</t>
  </si>
  <si>
    <t xml:space="preserve">Loss on disposal of accounts receivable related to concession  </t>
  </si>
  <si>
    <t>Loss on disposal of contract assets</t>
  </si>
  <si>
    <t>Loss on disposal of property, plant and equipment</t>
  </si>
  <si>
    <t>Loss on disposal of intangible assets</t>
  </si>
  <si>
    <t>Result of write-offs of use rights of assets and liabilities of leases - net</t>
  </si>
  <si>
    <t xml:space="preserve">Decrease (increase) in assets  </t>
  </si>
  <si>
    <t xml:space="preserve">Trade accounts receivable   </t>
  </si>
  <si>
    <t xml:space="preserve">Dividends and interest on own capital received </t>
  </si>
  <si>
    <t xml:space="preserve">Other receivables </t>
  </si>
  <si>
    <t>Income tax and social contribution recoverable</t>
  </si>
  <si>
    <t>Other taxes recoverable</t>
  </si>
  <si>
    <t>Increase (decrease) in liabilities</t>
  </si>
  <si>
    <t>Other taxes</t>
  </si>
  <si>
    <t>Post-employment benefits</t>
  </si>
  <si>
    <t>Sectorial charges due</t>
  </si>
  <si>
    <t xml:space="preserve">Research and development and energy efficiency       </t>
  </si>
  <si>
    <t>Payable related to the concession</t>
  </si>
  <si>
    <t xml:space="preserve">Provisions for legal claims  </t>
  </si>
  <si>
    <t xml:space="preserve">CASH GENERATED BY OPERATING ACTIVITIES  </t>
  </si>
  <si>
    <t>Income tax and social contribution paid</t>
  </si>
  <si>
    <t>Loans and financing - interest due and paid</t>
  </si>
  <si>
    <t>Debentures - interest due and paid</t>
  </si>
  <si>
    <t>Charges for lease liabilities paid</t>
  </si>
  <si>
    <t>NET CASH GENERATED BY OPERATING ACTIVITIES FROM CONTINUING OPERATIONS</t>
  </si>
  <si>
    <t>NET CASH GENERATED BY OPERATING ACTIVITIES FROM DISCONTINUED OPERATIONS</t>
  </si>
  <si>
    <t xml:space="preserve">NET CASH GENERATED FROM OPERATING ACTIVITIES  </t>
  </si>
  <si>
    <t xml:space="preserve">CASH FLOWS FROM INVESTMENT ACTIVITIES   </t>
  </si>
  <si>
    <t xml:space="preserve">Financial investments </t>
  </si>
  <si>
    <t>Additions to contract assets</t>
  </si>
  <si>
    <t>Acquisitions of subsidiaries - effect on cash</t>
  </si>
  <si>
    <t>Disposal of investments</t>
  </si>
  <si>
    <t xml:space="preserve">Additions in investments  </t>
  </si>
  <si>
    <t>Capital reduction of investees</t>
  </si>
  <si>
    <t xml:space="preserve">Additions to property, plant and equipment </t>
  </si>
  <si>
    <t>Additions to intangible assets</t>
  </si>
  <si>
    <t>NET CASH USED BY INVESTMENT ACTIVITIES FROM CONTINUING OPERATIONS</t>
  </si>
  <si>
    <t>NET CASH USED BY INVESTMENT ACTIVITIES FROM DISCONTINUED OPERATIONS</t>
  </si>
  <si>
    <t xml:space="preserve">NET CASH USED FROM INVESTING ACTIVITIES  </t>
  </si>
  <si>
    <t xml:space="preserve">CASH FLOWS FROM FINANCING ACTIVITIES   </t>
  </si>
  <si>
    <t xml:space="preserve">Loans and financing obtained from third parties  </t>
  </si>
  <si>
    <t>Transaction costs in the issuing of loans and financing</t>
  </si>
  <si>
    <t>Issue of debentures</t>
  </si>
  <si>
    <t>Transaction costs in the issuing of debentures</t>
  </si>
  <si>
    <t xml:space="preserve">Payments of principal - loans and financing  </t>
  </si>
  <si>
    <t>Payments of principal - debentures</t>
  </si>
  <si>
    <t>Amortization of principal of lease liabilities</t>
  </si>
  <si>
    <t>Capital increase</t>
  </si>
  <si>
    <t>Transaction costs in the capital increase</t>
  </si>
  <si>
    <t xml:space="preserve">Dividends and interest on own capital paid   </t>
  </si>
  <si>
    <t>NET CASH  GENERATED (USED) BY FINANCING ACTIVITIES FROM CONTINUING OPERATIONS</t>
  </si>
  <si>
    <t xml:space="preserve">NET CASH GENERATED (USED)  BY FINANCING ACTIVITIES  FROM DISCONTINUED OPERATIONS </t>
  </si>
  <si>
    <t xml:space="preserve">NET CASH GENERATED (USED) FROM FINANCING ACTIVITIES   </t>
  </si>
  <si>
    <t xml:space="preserve">TOTAL EFFECTS ON CASH AND CASH EQUIVALENTS   </t>
  </si>
  <si>
    <t>Cash and cash equivalents at the beginning of the period</t>
  </si>
  <si>
    <t>Cash and cash equivalents at the end of the period</t>
  </si>
  <si>
    <t>Change in cash and cash equivalents from discontinued operations</t>
  </si>
  <si>
    <t xml:space="preserve">CHANGE IN CASH AND CASH EQUIVALENTS   </t>
  </si>
  <si>
    <t>EBITDA FROM CONTINUING OPERATIONS</t>
  </si>
  <si>
    <t>(-/+) Fair value in the purchase and sale of energy</t>
  </si>
  <si>
    <t>(-/+) Impairment</t>
  </si>
  <si>
    <t xml:space="preserve">(-/+) Tariff flag account on MMGD </t>
  </si>
  <si>
    <t>(-/+) Reflection of the PIS/Cofins forecast</t>
  </si>
  <si>
    <t>(-/+) Indemnity of adittional third of vacation bonus</t>
  </si>
  <si>
    <t>(-/+) Provision for allocation of PIS/Cofins credits</t>
  </si>
  <si>
    <t>(-/+) Provision/Reversal for indemnification for PDV</t>
  </si>
  <si>
    <t>(-/+) Hydrological Risk Renegotiation (GSF) - HPP Mauá</t>
  </si>
  <si>
    <t>(-/+) Provision for litigation</t>
  </si>
  <si>
    <t>(-/+) Adherence to REFIS/PR</t>
  </si>
  <si>
    <t>Adjusted EBITDA FROM CONTINUING OPERATIONS</t>
  </si>
  <si>
    <t>(-) Ebitda from discontinued Op. Compagas and UEGA</t>
  </si>
  <si>
    <t>Adjusted EBITDA INCLUDED DISCONTINUED OPERATIONS</t>
  </si>
  <si>
    <t>(-/+) Equity in earnings of subsidiaries</t>
  </si>
  <si>
    <t>Adjusted EBITDA INCLUDED DISCONTINUED OP without earnings of subsidiaries</t>
  </si>
  <si>
    <t>Financial Revenues</t>
  </si>
  <si>
    <t>Income from investments held for trading</t>
  </si>
  <si>
    <t>Late fees on electricity bills</t>
  </si>
  <si>
    <t>Monetary restatement and adjustment to present value of accounts payable related to concession</t>
  </si>
  <si>
    <t>Income from sectorial assets and liabilities</t>
  </si>
  <si>
    <t>Exchange variation About Purchase Itaipu Electric Power</t>
  </si>
  <si>
    <t>Interest on taxes to be compensated</t>
  </si>
  <si>
    <t>Income and monetary restatement of judicial deposits</t>
  </si>
  <si>
    <t>Other financial revenues</t>
  </si>
  <si>
    <t>(-) Pis/Pasep and Cofins on revenues</t>
  </si>
  <si>
    <t>Financial Expenses</t>
  </si>
  <si>
    <t>Monetary variation, foreign exchange and debt service charges</t>
  </si>
  <si>
    <t>Monetary variation and adjustment to present value of accounts payable related to concession</t>
  </si>
  <si>
    <t>Pis/ Pasep and Cofins taxes over interest on equity</t>
  </si>
  <si>
    <t>Derivatives fair value - forward contract</t>
  </si>
  <si>
    <t>Interest on R&amp;D and PEE</t>
  </si>
  <si>
    <t>Interest on tax installments</t>
  </si>
  <si>
    <t>Interest on lease liabilities</t>
  </si>
  <si>
    <t>Monetary variation of litigation</t>
  </si>
  <si>
    <t>Other financial expenses</t>
  </si>
  <si>
    <t>(-) Update of provision for allocation of PIS and Cofins credits</t>
  </si>
  <si>
    <t>Financial income (expenses)</t>
  </si>
  <si>
    <t>Variation in Equity in earnings of subsidiaries</t>
  </si>
  <si>
    <t>Joint Ventures</t>
  </si>
  <si>
    <t xml:space="preserve">Voltalia São Miguel do Gostoso I Participações S.A. </t>
  </si>
  <si>
    <t>Caiuá Transmissora de Energia S.A.</t>
  </si>
  <si>
    <t>Integração Maranhense Transmissora de Energia S.A.</t>
  </si>
  <si>
    <t>Matrinchã Transmissora de Energia (TP NORTE) S.A.</t>
  </si>
  <si>
    <t>Guaraciaba Transmissora de Energia (TP SUL) S.A.</t>
  </si>
  <si>
    <t>Paranaíba Transmissora de Energia S.A.</t>
  </si>
  <si>
    <t>Mata de Santa Genebra Transmissão S.A.</t>
  </si>
  <si>
    <t>Cantareira Transmissora de Energia S.A.</t>
  </si>
  <si>
    <t>Solar Paraná</t>
  </si>
  <si>
    <t>Associates</t>
  </si>
  <si>
    <t>Dona Francisca Energética S.A.</t>
  </si>
  <si>
    <t>Foz do Chopim Energética Ltda.</t>
  </si>
  <si>
    <r>
      <t>Others</t>
    </r>
    <r>
      <rPr>
        <vertAlign val="superscript"/>
        <sz val="10"/>
        <rFont val="Gadugi"/>
        <family val="2"/>
      </rPr>
      <t xml:space="preserve"> ¹</t>
    </r>
  </si>
  <si>
    <t xml:space="preserve">TOTAL </t>
  </si>
  <si>
    <r>
      <rPr>
        <vertAlign val="superscript"/>
        <sz val="9"/>
        <rFont val="Gadugi"/>
        <family val="2"/>
      </rPr>
      <t>1</t>
    </r>
    <r>
      <rPr>
        <sz val="9"/>
        <rFont val="Gadugi"/>
        <family val="2"/>
      </rPr>
      <t xml:space="preserve"> Includes Carbocampel S.A.</t>
    </r>
  </si>
  <si>
    <t>Main Indicators -Associates                                                  Dec-23</t>
  </si>
  <si>
    <t>Dona Francisca</t>
  </si>
  <si>
    <t>Foz do Chopim</t>
  </si>
  <si>
    <t>Total assets</t>
  </si>
  <si>
    <t>Shareholder’s equity¹</t>
  </si>
  <si>
    <t>Net operating revenue</t>
  </si>
  <si>
    <t>Net Income</t>
  </si>
  <si>
    <t>Participation in the enterprise - %</t>
  </si>
  <si>
    <t>Investment book value</t>
  </si>
  <si>
    <t>Main Indicators -Joint ventures
Dec-23</t>
  </si>
  <si>
    <t>Voltalia</t>
  </si>
  <si>
    <t>Caiuá</t>
  </si>
  <si>
    <t>Integração Maranhense</t>
  </si>
  <si>
    <t>Matrinchã</t>
  </si>
  <si>
    <t>Guaraciaba</t>
  </si>
  <si>
    <t>Paranaíba</t>
  </si>
  <si>
    <t>Mata de Santa Genebra</t>
  </si>
  <si>
    <t>Cantareira</t>
  </si>
  <si>
    <t>Note: Income from Transmitters according to adjustments for the application of CPC 47 / IFRS 15 in the Corporate Statements.</t>
  </si>
  <si>
    <t>Share Capital -  As of December, 31,2023 *</t>
  </si>
  <si>
    <t>Thousand shares</t>
  </si>
  <si>
    <t>Shareholders</t>
  </si>
  <si>
    <t>Common</t>
  </si>
  <si>
    <t>%</t>
  </si>
  <si>
    <t>Preferred "A"</t>
  </si>
  <si>
    <t>Preferred "B"</t>
  </si>
  <si>
    <t>Special **</t>
  </si>
  <si>
    <t>State of Paraná</t>
  </si>
  <si>
    <t>&lt;1</t>
  </si>
  <si>
    <t>BNDESPAR</t>
  </si>
  <si>
    <t>Free Floating</t>
  </si>
  <si>
    <t>B3</t>
  </si>
  <si>
    <t>NYSE</t>
  </si>
  <si>
    <t>LATIBEX</t>
  </si>
  <si>
    <t>Other</t>
  </si>
  <si>
    <t>* The 209th Extraordinary General Assembly approved the undoing of the UNITS Program, ending in December/23.</t>
  </si>
  <si>
    <t>** State of Paraná has a special class preferred share with veto power as established in the Statute.</t>
  </si>
  <si>
    <t>Use of the main transmission grid</t>
  </si>
  <si>
    <t>Charges of main distribution and transmission grid</t>
  </si>
  <si>
    <t xml:space="preserve">NET INCOME </t>
  </si>
  <si>
    <t>Attributed to shareholders of the parent company - continuing operations</t>
  </si>
  <si>
    <t>Attributed to non-controlling shareholders</t>
  </si>
  <si>
    <t>EBITDA continuing operations</t>
  </si>
  <si>
    <t>Use of the main distribution grid</t>
  </si>
  <si>
    <t>Sectorial assets and liabilities result</t>
  </si>
  <si>
    <t>Charges of main transmission grid</t>
  </si>
  <si>
    <t>Provision for allocation of PIS and Cofins</t>
  </si>
  <si>
    <t xml:space="preserve"> - </t>
  </si>
  <si>
    <t>Update of provision for allocation of PIS and Cofins credits</t>
  </si>
  <si>
    <t>NET INCOME (LOSS)</t>
  </si>
  <si>
    <t>EBITDA</t>
  </si>
  <si>
    <t>Income Statement 4Q23</t>
  </si>
  <si>
    <t>GET</t>
  </si>
  <si>
    <t>Distribuição</t>
  </si>
  <si>
    <t>Compagas</t>
  </si>
  <si>
    <t>Elejor</t>
  </si>
  <si>
    <t>UEG Araucária</t>
  </si>
  <si>
    <t>Serviços</t>
  </si>
  <si>
    <t>Wind Farms</t>
  </si>
  <si>
    <t>FDA</t>
  </si>
  <si>
    <t>Bela Vista</t>
  </si>
  <si>
    <t>C. Oeste, Marumbi, Uirapuru</t>
  </si>
  <si>
    <t>Mercado Livre</t>
  </si>
  <si>
    <t>Holding</t>
  </si>
  <si>
    <t>Elimination</t>
  </si>
  <si>
    <t>Consolidated</t>
  </si>
  <si>
    <t>Geração</t>
  </si>
  <si>
    <t>Transmissão</t>
  </si>
  <si>
    <t>NET OPERATING INCOME</t>
  </si>
  <si>
    <t>Electricity sales to final customers</t>
  </si>
  <si>
    <t>Electricity sales to distributors</t>
  </si>
  <si>
    <t>Use of the main distribution and transmission grid (TUSD/ TUST)</t>
  </si>
  <si>
    <t>Distribution of piped gas</t>
  </si>
  <si>
    <t>Sectoral assets and liabilities result</t>
  </si>
  <si>
    <t xml:space="preserve">Energy purchased for resale </t>
  </si>
  <si>
    <t>Charges of the main distribution and transmission grid</t>
  </si>
  <si>
    <t xml:space="preserve">Private pension and health plans </t>
  </si>
  <si>
    <t>Materials and supplies</t>
  </si>
  <si>
    <t>Natural gas and supplies for gas business</t>
  </si>
  <si>
    <t>Other operating costs and expenses</t>
  </si>
  <si>
    <t>EARNINGS BEFORE INCOME TAXES</t>
  </si>
  <si>
    <t>OPERATIONAL EXPENSES / INCOME</t>
  </si>
  <si>
    <t>Attributed to non-controlling shareholders  - continuing operations</t>
  </si>
  <si>
    <t>Attributed to non-controlling shareholders  - discontinued operations</t>
  </si>
  <si>
    <t>Income Statement 4Q22</t>
  </si>
  <si>
    <t>Materials</t>
  </si>
  <si>
    <t xml:space="preserve">Raw material and supplies - energy production </t>
  </si>
  <si>
    <t>PROVISION FOR ALLOCATION OF PIS/COFINS CREDITS</t>
  </si>
  <si>
    <t>Provision for allocation of PIS/COFINS credits update</t>
  </si>
  <si>
    <t>Income Statement 2023</t>
  </si>
  <si>
    <t>Income Statement 2022</t>
  </si>
  <si>
    <t>Assets - December -2023</t>
  </si>
  <si>
    <t>Geração e Transmissão</t>
  </si>
  <si>
    <t>Costa Oeste, Marumbi, Uirapuru</t>
  </si>
  <si>
    <t>Eliminations</t>
  </si>
  <si>
    <t>Assets - December-2022</t>
  </si>
  <si>
    <t>Liabilities - December -23</t>
  </si>
  <si>
    <t>Social charges and accruals</t>
  </si>
  <si>
    <t xml:space="preserve">Associated companies and parent company </t>
  </si>
  <si>
    <t>Income Tax and Social Contribution payable</t>
  </si>
  <si>
    <t>Dividends payable</t>
  </si>
  <si>
    <t>Post employment benefits</t>
  </si>
  <si>
    <t xml:space="preserve">Payables related to concession </t>
  </si>
  <si>
    <t>Sectorial financial liabilities</t>
  </si>
  <si>
    <t>Other bills to pay</t>
  </si>
  <si>
    <t>PIS and Cofins to be refunded to consumers</t>
  </si>
  <si>
    <t>Tax liabilities</t>
  </si>
  <si>
    <t>Payables related to the concession</t>
  </si>
  <si>
    <t>Other payables</t>
  </si>
  <si>
    <t>PIS/Cofins to be refunded to consumers</t>
  </si>
  <si>
    <t>Provision for allocation of PIS and COFINS</t>
  </si>
  <si>
    <t>Attributable to controlling shareholders</t>
  </si>
  <si>
    <t>Capital</t>
  </si>
  <si>
    <t>Advance for Future Capital Increase</t>
  </si>
  <si>
    <t>Capital reserves</t>
  </si>
  <si>
    <t>Asset valuation adjustments</t>
  </si>
  <si>
    <t>Legal Reserves</t>
  </si>
  <si>
    <t>Profit retention reserve</t>
  </si>
  <si>
    <t>Additional proposed dividends</t>
  </si>
  <si>
    <t>Accumulated profit</t>
  </si>
  <si>
    <t>Attributable to noncontrolling interests</t>
  </si>
  <si>
    <t>Liabilities - December-22</t>
  </si>
  <si>
    <t xml:space="preserve">Equity valuation adjustments </t>
  </si>
  <si>
    <t xml:space="preserve">Copel’s Total Market </t>
  </si>
  <si>
    <t>Number of Customers / Agreements</t>
  </si>
  <si>
    <t>Energy Sold (GWh)</t>
  </si>
  <si>
    <t>∆%</t>
  </si>
  <si>
    <t>Copel DIS</t>
  </si>
  <si>
    <t xml:space="preserve"> -   </t>
  </si>
  <si>
    <t xml:space="preserve">Captive Market </t>
  </si>
  <si>
    <t>Concessionaries  and Licensees</t>
  </si>
  <si>
    <t>CCEE (Assigments MCSD EN)</t>
  </si>
  <si>
    <t>CCEE (MVE)</t>
  </si>
  <si>
    <r>
      <t xml:space="preserve">CCEE (MCP) </t>
    </r>
    <r>
      <rPr>
        <vertAlign val="superscript"/>
        <sz val="9"/>
        <rFont val="Gadugi"/>
        <family val="2"/>
      </rPr>
      <t>2</t>
    </r>
  </si>
  <si>
    <t>Copel GeT</t>
  </si>
  <si>
    <t xml:space="preserve">CCEAR  (Copel DIS) </t>
  </si>
  <si>
    <t>CCEAR  (other concessionaries)</t>
  </si>
  <si>
    <t>Free Customers</t>
  </si>
  <si>
    <t>Bilateral Agreements (Copel Mercado Livre)</t>
  </si>
  <si>
    <r>
      <t xml:space="preserve">Bilateral Agreements </t>
    </r>
    <r>
      <rPr>
        <vertAlign val="superscript"/>
        <sz val="9"/>
        <rFont val="Gadugi"/>
        <family val="2"/>
      </rPr>
      <t>1</t>
    </r>
  </si>
  <si>
    <t>Wind Farms Complex</t>
  </si>
  <si>
    <t>CER</t>
  </si>
  <si>
    <t>Bilateral Agreements</t>
  </si>
  <si>
    <t>Copel Mercado Livre</t>
  </si>
  <si>
    <t>Bilateral Agreements (Group Companies)</t>
  </si>
  <si>
    <t>-</t>
  </si>
  <si>
    <t>Total Copel</t>
  </si>
  <si>
    <t>Eliminations (operations with Group companies)</t>
  </si>
  <si>
    <t>Total Consolidated Copel</t>
  </si>
  <si>
    <t>Note: Not considering the energy from MRE (Energy Relocation Mechanism) and the energy from TPP Araucária sold in the CCEE Spot Market.
1 Includes Short Term Sales Agreements and CBR
2 Assured Power allocated in the period, after impact of the GSF.
CCEE: Electric Power Trade Chamber / CCEAR: Energy Purchase Agreements in the Regulated Market / MCP: Short Term Market / CER: Agreements Reserve Energy / MCSD EN - Mechanism for Compensation of Surpluses and Deficits of New Energy / MVE - MVE - Sale of energy to the free market through the Surplus Selling Mechanism.</t>
  </si>
  <si>
    <t xml:space="preserve">Copel’s Dis Market </t>
  </si>
  <si>
    <t>Number of Customers</t>
  </si>
  <si>
    <t>Consumed Energy (GWh)</t>
  </si>
  <si>
    <t>Residential</t>
  </si>
  <si>
    <t>Industrial</t>
  </si>
  <si>
    <t>Captive</t>
  </si>
  <si>
    <t>Free</t>
  </si>
  <si>
    <t>Commercial</t>
  </si>
  <si>
    <t>Rural</t>
  </si>
  <si>
    <t>Others</t>
  </si>
  <si>
    <t xml:space="preserve"> Total Captive Market</t>
  </si>
  <si>
    <t xml:space="preserve"> Total Free Market</t>
  </si>
  <si>
    <t xml:space="preserve">Supply to Concessionaries </t>
  </si>
  <si>
    <t>Total Grid Market</t>
  </si>
  <si>
    <t xml:space="preserve">Micro and Mini Distributed Energy Generation </t>
  </si>
  <si>
    <t>Total Billed Market</t>
  </si>
  <si>
    <t>Supply Tariff (R$/MWh)</t>
  </si>
  <si>
    <t>Amount</t>
  </si>
  <si>
    <t>Average MW</t>
  </si>
  <si>
    <t>Copel Geração e Transmissão</t>
  </si>
  <si>
    <t>Auction CCEAR 2011 - 2040 ( HPP Mauá)</t>
  </si>
  <si>
    <t>Auction CCEAR 2013 - 2042 (SHP Cavernoso II)</t>
  </si>
  <si>
    <t>Auction - CCEAR 2015 - 2044 (HPP Colíder)</t>
  </si>
  <si>
    <t>Auction - CCEAR 2018 - 2048 (HPP Baixo Iguaçu)</t>
  </si>
  <si>
    <t>Auction - CCEAR 2024 - 2053 (HPP Baixo Iguaçu)</t>
  </si>
  <si>
    <t>*</t>
  </si>
  <si>
    <t>Auction - CCEAR 2024 - 2053 (SHP Bela Vista)</t>
  </si>
  <si>
    <t>Copel Distribuição</t>
  </si>
  <si>
    <t>Concession holders in the State of Paraná</t>
  </si>
  <si>
    <t>Total / Tariff Weighted Average Supply</t>
  </si>
  <si>
    <t>Contains PIS and COFINS. Net of ICMS.</t>
  </si>
  <si>
    <t>*Supply contract from January/2024. Auction prices, updated by IPCA until Dec/23 (Reference Jan/24), for HPP Baixo Iguaçu R$ 202.99 and SHP Bela Vista R$ 261.90. Source: CCEE
​</t>
  </si>
  <si>
    <t>Purchase Tariff - Copel Distribuição (R$/MWh)</t>
  </si>
  <si>
    <r>
      <t xml:space="preserve">Itaipu </t>
    </r>
    <r>
      <rPr>
        <vertAlign val="superscript"/>
        <sz val="9"/>
        <rFont val="Calibri"/>
        <family val="2"/>
        <scheme val="minor"/>
      </rPr>
      <t>1</t>
    </r>
  </si>
  <si>
    <t>Auction – CCEAR 2010 – H30</t>
  </si>
  <si>
    <r>
      <t xml:space="preserve">Auction – CCEAR 2010 – T15 </t>
    </r>
    <r>
      <rPr>
        <vertAlign val="superscript"/>
        <sz val="9"/>
        <rFont val="Calibri"/>
        <family val="2"/>
        <scheme val="minor"/>
      </rPr>
      <t>2</t>
    </r>
  </si>
  <si>
    <t>Auction – CCEAR 2011 – H30</t>
  </si>
  <si>
    <r>
      <t xml:space="preserve">Auction – CCEAR 2011 – T15 </t>
    </r>
    <r>
      <rPr>
        <vertAlign val="superscript"/>
        <sz val="9"/>
        <rFont val="Calibri"/>
        <family val="2"/>
        <scheme val="minor"/>
      </rPr>
      <t>2</t>
    </r>
  </si>
  <si>
    <r>
      <t xml:space="preserve">Auction – CCEAR 2012 – T15 </t>
    </r>
    <r>
      <rPr>
        <vertAlign val="superscript"/>
        <sz val="9"/>
        <rFont val="Calibri"/>
        <family val="2"/>
        <scheme val="minor"/>
      </rPr>
      <t>2</t>
    </r>
  </si>
  <si>
    <r>
      <t xml:space="preserve">Auction – CCEAR 2016 – T20 </t>
    </r>
    <r>
      <rPr>
        <vertAlign val="superscript"/>
        <sz val="9"/>
        <rFont val="Calibri"/>
        <family val="2"/>
        <scheme val="minor"/>
      </rPr>
      <t>2</t>
    </r>
  </si>
  <si>
    <t>Angra</t>
  </si>
  <si>
    <r>
      <t xml:space="preserve">CCGF </t>
    </r>
    <r>
      <rPr>
        <vertAlign val="superscript"/>
        <sz val="9"/>
        <rFont val="Calibri"/>
        <family val="2"/>
        <scheme val="minor"/>
      </rPr>
      <t>3</t>
    </r>
  </si>
  <si>
    <t>Santo Antônio</t>
  </si>
  <si>
    <t xml:space="preserve">Jirau </t>
  </si>
  <si>
    <r>
      <t xml:space="preserve">Others Auctions </t>
    </r>
    <r>
      <rPr>
        <vertAlign val="superscript"/>
        <sz val="9"/>
        <rFont val="Calibri"/>
        <family val="2"/>
        <scheme val="minor"/>
      </rPr>
      <t>4</t>
    </r>
  </si>
  <si>
    <t xml:space="preserve">Total /  Average Purchuse Tariff </t>
  </si>
  <si>
    <t>Contains PIS and COFINS</t>
  </si>
  <si>
    <r>
      <rPr>
        <vertAlign val="superscript"/>
        <sz val="8"/>
        <rFont val="Calibri"/>
        <family val="2"/>
        <scheme val="minor"/>
      </rPr>
      <t>1</t>
    </r>
    <r>
      <rPr>
        <sz val="8"/>
        <rFont val="Calibri"/>
        <family val="2"/>
        <scheme val="minor"/>
      </rPr>
      <t xml:space="preserve">  Furnas transport charge not included.</t>
    </r>
  </si>
  <si>
    <r>
      <rPr>
        <vertAlign val="superscript"/>
        <sz val="8"/>
        <rFont val="Calibri"/>
        <family val="2"/>
        <scheme val="minor"/>
      </rPr>
      <t xml:space="preserve">2 </t>
    </r>
    <r>
      <rPr>
        <sz val="8"/>
        <rFont val="Calibri"/>
        <family val="2"/>
        <scheme val="minor"/>
      </rPr>
      <t>Average auction price restated according as bilateral payment to vendors. It does not include hiring effects recorded by the CCEE.</t>
    </r>
  </si>
  <si>
    <r>
      <rPr>
        <vertAlign val="superscript"/>
        <sz val="8"/>
        <rFont val="Calibri"/>
        <family val="2"/>
        <scheme val="minor"/>
      </rPr>
      <t>3</t>
    </r>
    <r>
      <rPr>
        <sz val="8"/>
        <rFont val="Calibri"/>
        <family val="2"/>
        <scheme val="minor"/>
      </rPr>
      <t xml:space="preserve"> Contract of quotas of assured power of those HPPs which concessions were extended pursuant the new rules of Law 12783/13.</t>
    </r>
  </si>
  <si>
    <r>
      <rPr>
        <vertAlign val="superscript"/>
        <sz val="8"/>
        <rFont val="Calibri"/>
        <family val="2"/>
        <scheme val="minor"/>
      </rPr>
      <t xml:space="preserve">4 </t>
    </r>
    <r>
      <rPr>
        <sz val="8"/>
        <rFont val="Calibri"/>
        <family val="2"/>
        <scheme val="minor"/>
      </rPr>
      <t xml:space="preserve"> Products average price, does not include PROINFA.</t>
    </r>
  </si>
  <si>
    <t>*The table has been updated for all periods as new calculation methodology for average prices, a result of the 4th phase of the Public Hearing 78/2011 Aneel approved on 03.28.2016.</t>
  </si>
  <si>
    <t>Retail Tariff - Copel Distribuição (R$/MWh)</t>
  </si>
  <si>
    <t xml:space="preserve">Retail Tariff  supply average tariff </t>
  </si>
  <si>
    <t>Demand average tariff (R$/kW)</t>
  </si>
  <si>
    <t xml:space="preserve"> Does not consider tariff flags, Pis/Pasep and net of ICMS.</t>
  </si>
  <si>
    <t>Electricity Purchased for Resale</t>
  </si>
  <si>
    <t>Purchase of energy in the regulated party - CCEAR</t>
  </si>
  <si>
    <t>Itaipu Binacional</t>
  </si>
  <si>
    <t>Câmara de Comercialização de Energia - CCEE</t>
  </si>
  <si>
    <t>Micro and mini generators and customer repurchase</t>
  </si>
  <si>
    <t>Proinfa</t>
  </si>
  <si>
    <t>Fair value in the purchase and sale of energy</t>
  </si>
  <si>
    <t>(-) PIS/Pasep and Cofins</t>
  </si>
  <si>
    <t xml:space="preserve">Charges of the main distribution and transmission grid </t>
  </si>
  <si>
    <t>Itaipu transportation charges</t>
  </si>
  <si>
    <t>System Service Charges - ESS</t>
  </si>
  <si>
    <t>System usage charges</t>
  </si>
  <si>
    <t>Charge reserve energy - EER</t>
  </si>
  <si>
    <t>System usage charges - Provisions</t>
  </si>
  <si>
    <t>(-) PIS / Pasep and Cofins taxes on charges for use of power grid</t>
  </si>
  <si>
    <t xml:space="preserve">  TOTAL</t>
  </si>
  <si>
    <t>(average MW)</t>
  </si>
  <si>
    <t>Energy Balance - Copel GET - Dec-23</t>
  </si>
  <si>
    <t>Own Resources GeT</t>
  </si>
  <si>
    <t>GeT</t>
  </si>
  <si>
    <t>GPS + Bela Vista + FDA</t>
  </si>
  <si>
    <t>Own Resources SPP and Wind Farm</t>
  </si>
  <si>
    <t>Purchases</t>
  </si>
  <si>
    <t xml:space="preserve">TOTAL OWN RESOURCES + SOLD </t>
  </si>
  <si>
    <t>TOTAL SOLD</t>
  </si>
  <si>
    <t>Sales (Regulated)</t>
  </si>
  <si>
    <t>Sales (Regulated) %</t>
  </si>
  <si>
    <t>Sales (Free Market)</t>
  </si>
  <si>
    <t>Sales (Free Market) %</t>
  </si>
  <si>
    <t>Total Available</t>
  </si>
  <si>
    <t>Total Available (%)</t>
  </si>
  <si>
    <t xml:space="preserve">Avarege price of energy sold (R$) </t>
  </si>
  <si>
    <t>Reference: December/23</t>
  </si>
  <si>
    <t>Note: Considers Assured Power updated by Ordinance No. 709/2022 for: FDA, Segredo  and Salto Caxias.</t>
  </si>
  <si>
    <t>(1) Includes Mauá and Baixo Iguaçu Power Plants (proportional to the stake in the project) and GPS 30% (ex-CCGF). Does not include Elejor and Foz do Chopim.</t>
  </si>
  <si>
    <t>(2) Does not include Voltália Wind Complex.</t>
  </si>
  <si>
    <t>Comments:
1- Excluding losses and internal consumption.
2- Considering the GFs of wind SPEs constant for all periods.
3- Considering the Sales of wind SPEs constant for all periods.
4- Considering energy purchases in each period.
5 - Prices updated according to the contractual readjustment index, from the reference dates until December/2023.
6 - The GPS CCGF RAG is not considered in the calculation of average prices.
7 - Average gross energy prices (with PIS/COFINS and without ICMS)
8- Considers Assured Power updated by Ordinance No. 709/2022 for: FDA, Segredo  and Salto Caxias.</t>
  </si>
  <si>
    <t xml:space="preserve">Wind Farms - Sold </t>
  </si>
  <si>
    <t>Auction ¹</t>
  </si>
  <si>
    <t>Price (R$)²</t>
  </si>
  <si>
    <t>Amount
MW average/year</t>
  </si>
  <si>
    <t>Start of  Supply</t>
  </si>
  <si>
    <t>End of 
Supply</t>
  </si>
  <si>
    <t>São Bento Energia, Invest. e Part. S.A.</t>
  </si>
  <si>
    <t xml:space="preserve">GE Boa Vista S.A. </t>
  </si>
  <si>
    <t>2º LFA
(08/26/2010)</t>
  </si>
  <si>
    <t>GE Farol S.A.</t>
  </si>
  <si>
    <t>GE Olho D’Água S.A.</t>
  </si>
  <si>
    <t>GE São Bento do Norte S.A.</t>
  </si>
  <si>
    <t>Copel Brisa Potiguar S.A.</t>
  </si>
  <si>
    <t>Nova Asa Branca I Energias Renováveis S.A.</t>
  </si>
  <si>
    <t>Nova Asa Branca II Energias Renováveis S.A.</t>
  </si>
  <si>
    <t>Nova Asa Branca III Energias Renováveis S.A.</t>
  </si>
  <si>
    <t>Nova Eurus IV Energias Renováveis S.A.</t>
  </si>
  <si>
    <t>Santa Maria Energias Renováveis S.A.</t>
  </si>
  <si>
    <t>4º LER
(08/18/2011)</t>
  </si>
  <si>
    <t>Santa Helena Energias Renováveis S.A.</t>
  </si>
  <si>
    <t>Ventos de Santo Uriel S.A.</t>
  </si>
  <si>
    <t>Cutia</t>
  </si>
  <si>
    <t>UEE Cutia S.A.</t>
  </si>
  <si>
    <t>6º LER
(10/31/2014)</t>
  </si>
  <si>
    <t>UEE Esperança do Nordeste S.A.</t>
  </si>
  <si>
    <t>UEE Guajiru S.A.</t>
  </si>
  <si>
    <t>UEE Jangada S.A.</t>
  </si>
  <si>
    <t>UEE Maria Helena S.A.</t>
  </si>
  <si>
    <t>UEE Paraíso dos Ventos do Nordeste S.A.</t>
  </si>
  <si>
    <t>UEE Potiguar S.A.</t>
  </si>
  <si>
    <t>Bento Miguel</t>
  </si>
  <si>
    <t>CGE São Bento do Norte I S.A.</t>
  </si>
  <si>
    <t>20ª LEN
(11/28/2014)</t>
  </si>
  <si>
    <t>CGE São Bento do Norte II S.A.</t>
  </si>
  <si>
    <t>CGE São Bento do Norte III S.A.</t>
  </si>
  <si>
    <t>CGE São Miguel I S.A.</t>
  </si>
  <si>
    <t>CGE São Miguel II S.A.</t>
  </si>
  <si>
    <t>CGE São Miguel III S.A.</t>
  </si>
  <si>
    <t>Vilas</t>
  </si>
  <si>
    <t>Vila Ceará I (Antiga Vila Paraíba IV)</t>
  </si>
  <si>
    <t>28ª LEN 
(08/31/2018)</t>
  </si>
  <si>
    <t>Vila Maranhão I</t>
  </si>
  <si>
    <t xml:space="preserve">Vila Maranhão II </t>
  </si>
  <si>
    <t>Vila Maranhão III (Antiga Vila Paraíba III)</t>
  </si>
  <si>
    <t>Vila Mato Grosso (Antiga Vila Alagoas III)</t>
  </si>
  <si>
    <t>29ª LEN
(06/28/2019)</t>
  </si>
  <si>
    <t>Jandaira</t>
  </si>
  <si>
    <t>Jandaira I</t>
  </si>
  <si>
    <t>30ª LEN 
(10/18/2019)</t>
  </si>
  <si>
    <t>Jandaira II</t>
  </si>
  <si>
    <t>Jandaira III</t>
  </si>
  <si>
    <t>Jandaira IV</t>
  </si>
  <si>
    <t>Aventura</t>
  </si>
  <si>
    <t>Aventura II</t>
  </si>
  <si>
    <t>26º LEN
(20/12/2017)</t>
  </si>
  <si>
    <t>Aventura III</t>
  </si>
  <si>
    <t>Aventura IV</t>
  </si>
  <si>
    <t>Aventura V</t>
  </si>
  <si>
    <t>Santa Rosa &amp; Mundo Novo</t>
  </si>
  <si>
    <t>Santa Rosa &amp; Mundo Novo I</t>
  </si>
  <si>
    <t>Santa Rosa &amp; Mundo Novo II</t>
  </si>
  <si>
    <t>Santa Rosa &amp; Mundo Novo III</t>
  </si>
  <si>
    <t>Santa Rosa &amp; Mundo Novo IV</t>
  </si>
  <si>
    <t>Santa Rosa &amp; Mundo Novo V</t>
  </si>
  <si>
    <r>
      <t>Voltália</t>
    </r>
    <r>
      <rPr>
        <b/>
        <vertAlign val="superscript"/>
        <sz val="10"/>
        <color rgb="FFF37324"/>
        <rFont val="Calibri"/>
        <family val="2"/>
        <scheme val="minor"/>
      </rPr>
      <t>3</t>
    </r>
  </si>
  <si>
    <t>Carnaúbas</t>
  </si>
  <si>
    <t>04ª LER
(08/18/2011)</t>
  </si>
  <si>
    <t>Reduto</t>
  </si>
  <si>
    <t>Santo Cristo</t>
  </si>
  <si>
    <t xml:space="preserve">São João </t>
  </si>
  <si>
    <t>¹LFA - Alternative Sources Auction/LER - Reserve Energy Auction/LEN - New Energy Auction.</t>
  </si>
  <si>
    <t>² Price updated by IPCA until dec/2023 (Reference jan/24). Source: CCEE</t>
  </si>
  <si>
    <r>
      <rPr>
        <vertAlign val="superscript"/>
        <sz val="8"/>
        <rFont val="Calibri"/>
        <family val="2"/>
        <scheme val="minor"/>
      </rPr>
      <t xml:space="preserve">3 </t>
    </r>
    <r>
      <rPr>
        <sz val="8"/>
        <rFont val="Calibri"/>
        <family val="2"/>
        <scheme val="minor"/>
      </rPr>
      <t>Values presented refer to 100% of the Complex. Copel has a 49% stake in the project.</t>
    </r>
  </si>
  <si>
    <t>GWh</t>
  </si>
  <si>
    <t>Energy Flow</t>
  </si>
  <si>
    <t>COPEL DIS</t>
  </si>
  <si>
    <t>COPEL GET
+ FDA + BELA VISTA</t>
  </si>
  <si>
    <t>WIND POWER</t>
  </si>
  <si>
    <t>COPEL COM</t>
  </si>
  <si>
    <t>ELIMINATIONS</t>
  </si>
  <si>
    <t>CONSOLIDATED</t>
  </si>
  <si>
    <t>Own Generation</t>
  </si>
  <si>
    <t>Purchased energy</t>
  </si>
  <si>
    <t>Companies of the group</t>
  </si>
  <si>
    <t>Itaipu</t>
  </si>
  <si>
    <t>Auction – CCEAR</t>
  </si>
  <si>
    <t>CCEE (MCP)</t>
  </si>
  <si>
    <t>CCGF</t>
  </si>
  <si>
    <t>Other (1)</t>
  </si>
  <si>
    <t>MRE Receipt</t>
  </si>
  <si>
    <t>Avaiable</t>
  </si>
  <si>
    <t>Captive Market</t>
  </si>
  <si>
    <t>Concessionaires (2)</t>
  </si>
  <si>
    <t>CCEE concessionaire supply (3)</t>
  </si>
  <si>
    <t>CCEE (MCSD EN Assignments) (4)</t>
  </si>
  <si>
    <t>CCEE (MVE) (5)</t>
  </si>
  <si>
    <t>CCEE (MCP) (6)</t>
  </si>
  <si>
    <t>Auction – CCEAR (7)</t>
  </si>
  <si>
    <t>MRE assignment (8)</t>
  </si>
  <si>
    <t>CER (9)</t>
  </si>
  <si>
    <t>Losses and Differences (10)</t>
  </si>
  <si>
    <t>(1) Others: Energy purchased by Copel Comercialização. Includes MCSD EM Assignments of Copel Distribuição (purchase)</t>
  </si>
  <si>
    <t>(2) Energy supply to concessionaires and licensees with their own market below 500GWh/year</t>
  </si>
  <si>
    <t>(3) Supply of energy to CCEE's agent distributor, through a Regulated Bilateral Contract Agreement - CBR</t>
  </si>
  <si>
    <t>(4) Assignments MCSD EN - Contractual assignments to other distributors through the New Energy Surplus and Deficit Compensation Mechanism</t>
  </si>
  <si>
    <t>(5) CCEE (MVE): Financial settlement of energy surpluses from the distributor to the free market through the Surplus Sale Mechanism</t>
  </si>
  <si>
    <t>(6) CCEE (MCP): Electric Energy Commercialization Chamber (Spot Market).</t>
  </si>
  <si>
    <t>(7) CCEAR: Energy Trading Agreement in the Regulated Environment.</t>
  </si>
  <si>
    <t>(8) MRE: Energy Reallocation Mechanism.</t>
  </si>
  <si>
    <t>(9) CER: Reserve Energy Contract.</t>
  </si>
  <si>
    <t>(10) Considers the effects of  Mini and Micro Distributed Generation (MMGD).</t>
  </si>
  <si>
    <t>(11) CG: Submarket Center of Gravity (difference between billed and received energy at the CG).</t>
  </si>
  <si>
    <t>It does not consider the energy produced by UTE Araucária sold on the spot market (MCP).</t>
  </si>
  <si>
    <t>ENERGY FLOW CONSOLIDATED 4Q23</t>
  </si>
  <si>
    <t>ENERGY FLOW CONSOLIDATED 2023</t>
  </si>
  <si>
    <t>Notes:</t>
  </si>
  <si>
    <t>CCEAR: Energy Purchase Agreements in the Regulated Market.</t>
  </si>
  <si>
    <t>CER: Reserve Energy Agreements.</t>
  </si>
  <si>
    <t>MRE: Energy Reallocation Mechanism.</t>
  </si>
  <si>
    <t>CCEE (MCP): Electric Power Trade Chamber (Short-term market).</t>
  </si>
  <si>
    <t>CG: Center of gravity of the Submarket (difference between billed and energy received from CG).</t>
  </si>
  <si>
    <t>¹ Other: Energy purchased by Copel Comercialização and Copel Distribuição</t>
  </si>
  <si>
    <r>
      <rPr>
        <vertAlign val="superscript"/>
        <sz val="8"/>
        <rFont val="Calibri"/>
        <family val="2"/>
        <scheme val="minor"/>
      </rPr>
      <t>2</t>
    </r>
    <r>
      <rPr>
        <sz val="8"/>
        <rFont val="Calibri"/>
        <family val="2"/>
        <scheme val="minor"/>
      </rPr>
      <t xml:space="preserve"> Electricity sales to concessionaries and licensees with own market of less than 500GWh/year</t>
    </r>
  </si>
  <si>
    <r>
      <rPr>
        <vertAlign val="superscript"/>
        <sz val="8"/>
        <rFont val="Calibri"/>
        <family val="2"/>
        <scheme val="minor"/>
      </rPr>
      <t>3</t>
    </r>
    <r>
      <rPr>
        <sz val="8"/>
        <rFont val="Calibri"/>
        <family val="2"/>
        <scheme val="minor"/>
      </rPr>
      <t xml:space="preserve"> Eletricity sales to the agent distributor of CCEE through a Regulated Bilateral Contract - CBR</t>
    </r>
  </si>
  <si>
    <r>
      <rPr>
        <vertAlign val="superscript"/>
        <sz val="8"/>
        <rFont val="Calibri"/>
        <family val="2"/>
        <scheme val="minor"/>
      </rPr>
      <t xml:space="preserve">4 </t>
    </r>
    <r>
      <rPr>
        <sz val="8"/>
        <rFont val="Calibri"/>
        <family val="2"/>
        <scheme val="minor"/>
      </rPr>
      <t>Assignments MCSD EN - Contractual assignments to other distributors through the Mechanism for Compensation of Surpluses and Deficits (MCSD)</t>
    </r>
  </si>
  <si>
    <r>
      <rPr>
        <vertAlign val="superscript"/>
        <sz val="8"/>
        <rFont val="Calibri"/>
        <family val="2"/>
        <scheme val="minor"/>
      </rPr>
      <t xml:space="preserve">5 </t>
    </r>
    <r>
      <rPr>
        <sz val="8"/>
        <rFont val="Calibri"/>
        <family val="2"/>
        <scheme val="minor"/>
      </rPr>
      <t>Considers the effect of Distributed Mini and Microgeneration (MMGD)</t>
    </r>
  </si>
  <si>
    <r>
      <rPr>
        <vertAlign val="superscript"/>
        <sz val="8"/>
        <rFont val="Calibri"/>
        <family val="2"/>
        <scheme val="minor"/>
      </rPr>
      <t>6</t>
    </r>
    <r>
      <rPr>
        <sz val="8"/>
        <rFont val="Calibri"/>
        <family val="2"/>
        <scheme val="minor"/>
      </rPr>
      <t xml:space="preserve"> Considers losses and the volume of energy not delivered, referring to availability contracts, which provide for subsequent reimbursement.</t>
    </r>
  </si>
  <si>
    <t>It does not consider the energy produced by TPP Araucária sold in the MCP (Short Term Market) or through bilateral contracts.</t>
  </si>
  <si>
    <t>MANAGEMENT</t>
  </si>
  <si>
    <t>Copel Staff List</t>
  </si>
  <si>
    <t>Telecomunicações</t>
  </si>
  <si>
    <t>Comercialização</t>
  </si>
  <si>
    <t>Cotrolated Staff List</t>
  </si>
  <si>
    <t>Compagás</t>
  </si>
  <si>
    <t>GENERATION</t>
  </si>
  <si>
    <t>Copel GET</t>
  </si>
  <si>
    <t>Installed
Capacity (MW)</t>
  </si>
  <si>
    <t>Assured Power
(Average MW)</t>
  </si>
  <si>
    <t>Hydroelectric</t>
  </si>
  <si>
    <t>Thermoelectric</t>
  </si>
  <si>
    <t>Wind</t>
  </si>
  <si>
    <t>Copel GET
(Interest)</t>
  </si>
  <si>
    <t>Proportional installed 
capacity (MW)</t>
  </si>
  <si>
    <t>Proporcional Assured Power
(Average MW)</t>
  </si>
  <si>
    <t>Total Copel GET</t>
  </si>
  <si>
    <t>Other Interest Copel</t>
  </si>
  <si>
    <t>Solar</t>
  </si>
  <si>
    <t>Total Other Interest</t>
  </si>
  <si>
    <t>TOTAL Copel Group</t>
  </si>
  <si>
    <t>TRANSMISSION</t>
  </si>
  <si>
    <t>APR (R$ million)</t>
  </si>
  <si>
    <t>Transmission Lines (km)</t>
  </si>
  <si>
    <t>Substation (amount)</t>
  </si>
  <si>
    <t>Interest</t>
  </si>
  <si>
    <t>Proporcional APR (R$ million)</t>
  </si>
  <si>
    <t>TL</t>
  </si>
  <si>
    <t>Substation</t>
  </si>
  <si>
    <t>DISTRIBUTION</t>
  </si>
  <si>
    <t>Distribution lines (km)</t>
  </si>
  <si>
    <t>Captive customers</t>
  </si>
  <si>
    <t>Substations</t>
  </si>
  <si>
    <t>Customers by distribution employee</t>
  </si>
  <si>
    <t>Installed power substations (MVA)</t>
  </si>
  <si>
    <t xml:space="preserve">DEC (in hundredths of an hour and minute) </t>
  </si>
  <si>
    <t>Municipalities served</t>
  </si>
  <si>
    <t>FEC (number of outages)</t>
  </si>
  <si>
    <t>Locations served</t>
  </si>
  <si>
    <t>MERCADO LIVRE</t>
  </si>
  <si>
    <t>Number of contracts</t>
  </si>
  <si>
    <t>Energy sold (GWh)</t>
  </si>
  <si>
    <t>COPEL GET</t>
  </si>
  <si>
    <t>Installed 
Capacity (MW)</t>
  </si>
  <si>
    <t>Generation 2023
(GWh)*</t>
  </si>
  <si>
    <t>Concession Expires</t>
  </si>
  <si>
    <t>Hydroelectric Power Plants</t>
  </si>
  <si>
    <t>Large hydroelectric power plant (HPP)</t>
  </si>
  <si>
    <r>
      <t>Gov. Bento Munhoz da Rocha Netto (Foz do Areia)</t>
    </r>
    <r>
      <rPr>
        <vertAlign val="superscript"/>
        <sz val="10"/>
        <rFont val="Calibri"/>
        <family val="2"/>
        <scheme val="minor"/>
      </rPr>
      <t>(5)</t>
    </r>
  </si>
  <si>
    <r>
      <t>Gov. Ney Aminthas de B. Braga (Segredo)</t>
    </r>
    <r>
      <rPr>
        <vertAlign val="superscript"/>
        <sz val="10"/>
        <rFont val="Calibri"/>
        <family val="2"/>
        <scheme val="minor"/>
      </rPr>
      <t>(5)</t>
    </r>
  </si>
  <si>
    <r>
      <t>Gov. José Richa (Salto Caxias)</t>
    </r>
    <r>
      <rPr>
        <vertAlign val="superscript"/>
        <sz val="10"/>
        <rFont val="Calibri"/>
        <family val="2"/>
        <scheme val="minor"/>
      </rPr>
      <t xml:space="preserve">(5) </t>
    </r>
  </si>
  <si>
    <r>
      <t xml:space="preserve">Gov. Parigot de Souza </t>
    </r>
    <r>
      <rPr>
        <vertAlign val="superscript"/>
        <sz val="10"/>
        <rFont val="Calibri"/>
        <family val="2"/>
        <scheme val="minor"/>
      </rPr>
      <t>(1)(5)</t>
    </r>
  </si>
  <si>
    <t xml:space="preserve">           - Regime de Cotas (70%)</t>
  </si>
  <si>
    <t xml:space="preserve">           - Copel GeT(30%)</t>
  </si>
  <si>
    <r>
      <t>Colíder</t>
    </r>
    <r>
      <rPr>
        <vertAlign val="superscript"/>
        <sz val="10"/>
        <rFont val="Calibri"/>
        <family val="2"/>
        <scheme val="minor"/>
      </rPr>
      <t>(5)</t>
    </r>
  </si>
  <si>
    <r>
      <t>Guaricana</t>
    </r>
    <r>
      <rPr>
        <vertAlign val="superscript"/>
        <sz val="10"/>
        <rFont val="Calibri"/>
        <family val="2"/>
        <scheme val="minor"/>
      </rPr>
      <t>(5)</t>
    </r>
    <r>
      <rPr>
        <sz val="10"/>
        <rFont val="Calibri"/>
        <family val="2"/>
        <scheme val="minor"/>
      </rPr>
      <t xml:space="preserve"> </t>
    </r>
    <r>
      <rPr>
        <vertAlign val="superscript"/>
        <sz val="10"/>
        <rFont val="Calibri"/>
        <family val="2"/>
        <scheme val="minor"/>
      </rPr>
      <t xml:space="preserve"> </t>
    </r>
  </si>
  <si>
    <t>Small hydroelectric power station (SHP)</t>
  </si>
  <si>
    <r>
      <t>Bela Vista</t>
    </r>
    <r>
      <rPr>
        <vertAlign val="superscript"/>
        <sz val="10"/>
        <rFont val="Calibri"/>
        <family val="2"/>
        <scheme val="minor"/>
      </rPr>
      <t>(2)</t>
    </r>
  </si>
  <si>
    <r>
      <t xml:space="preserve">Cavernoso  </t>
    </r>
    <r>
      <rPr>
        <vertAlign val="superscript"/>
        <sz val="10"/>
        <rFont val="Calibri"/>
        <family val="2"/>
        <scheme val="minor"/>
      </rPr>
      <t>(5)</t>
    </r>
  </si>
  <si>
    <r>
      <t>Cavernoso II</t>
    </r>
    <r>
      <rPr>
        <vertAlign val="superscript"/>
        <sz val="10"/>
        <rFont val="Calibri"/>
        <family val="2"/>
        <scheme val="minor"/>
      </rPr>
      <t>(5)</t>
    </r>
  </si>
  <si>
    <r>
      <t xml:space="preserve">Chaminé </t>
    </r>
    <r>
      <rPr>
        <vertAlign val="superscript"/>
        <sz val="10"/>
        <rFont val="Calibri"/>
        <family val="2"/>
        <scheme val="minor"/>
      </rPr>
      <t>(5)</t>
    </r>
  </si>
  <si>
    <r>
      <t>Apucaraninha</t>
    </r>
    <r>
      <rPr>
        <vertAlign val="superscript"/>
        <sz val="10"/>
        <rFont val="Calibri"/>
        <family val="2"/>
        <scheme val="minor"/>
      </rPr>
      <t xml:space="preserve"> (5)</t>
    </r>
  </si>
  <si>
    <r>
      <t xml:space="preserve">Derivação do Rio Jordão </t>
    </r>
    <r>
      <rPr>
        <vertAlign val="superscript"/>
        <sz val="10"/>
        <rFont val="Calibri"/>
        <family val="2"/>
        <scheme val="minor"/>
      </rPr>
      <t>(5)</t>
    </r>
  </si>
  <si>
    <r>
      <t xml:space="preserve">São Jorge </t>
    </r>
    <r>
      <rPr>
        <vertAlign val="superscript"/>
        <sz val="10"/>
        <rFont val="Calibri"/>
        <family val="2"/>
        <scheme val="minor"/>
      </rPr>
      <t>(5)</t>
    </r>
  </si>
  <si>
    <t>hydroelectric power plant (HPP)</t>
  </si>
  <si>
    <t xml:space="preserve">Marumbi </t>
  </si>
  <si>
    <t>(6)</t>
  </si>
  <si>
    <t xml:space="preserve">Chopim I </t>
  </si>
  <si>
    <t>(3)</t>
  </si>
  <si>
    <t xml:space="preserve">Melissa </t>
  </si>
  <si>
    <t xml:space="preserve">Salto do Vau </t>
  </si>
  <si>
    <t xml:space="preserve">Pitangui </t>
  </si>
  <si>
    <t>Thermal Power Plant</t>
  </si>
  <si>
    <t xml:space="preserve">Figueira </t>
  </si>
  <si>
    <t>Wind Power Plants</t>
  </si>
  <si>
    <r>
      <t xml:space="preserve">Eólica de Palmas </t>
    </r>
    <r>
      <rPr>
        <vertAlign val="superscript"/>
        <sz val="10"/>
        <rFont val="Calibri"/>
        <family val="2"/>
        <scheme val="minor"/>
      </rPr>
      <t>(4)</t>
    </r>
  </si>
  <si>
    <t>Complexo Eólico Cutia</t>
  </si>
  <si>
    <t>Complexo Eólico Bento Miguel</t>
  </si>
  <si>
    <r>
      <t xml:space="preserve">Complexo Eólico Vilas </t>
    </r>
    <r>
      <rPr>
        <b/>
        <vertAlign val="superscript"/>
        <sz val="10"/>
        <rFont val="Calibri"/>
        <family val="2"/>
        <scheme val="minor"/>
      </rPr>
      <t>(8)</t>
    </r>
  </si>
  <si>
    <t>Complexo Jandaira</t>
  </si>
  <si>
    <t>04.02.2055</t>
  </si>
  <si>
    <r>
      <t xml:space="preserve">Aventura </t>
    </r>
    <r>
      <rPr>
        <b/>
        <vertAlign val="superscript"/>
        <sz val="9"/>
        <rFont val="Gadugi"/>
        <family val="2"/>
      </rPr>
      <t>9</t>
    </r>
  </si>
  <si>
    <t>06.05.2053</t>
  </si>
  <si>
    <t>06.11.2053</t>
  </si>
  <si>
    <r>
      <t xml:space="preserve">Santa Rosa e Mundo Novo </t>
    </r>
    <r>
      <rPr>
        <b/>
        <vertAlign val="superscript"/>
        <sz val="9"/>
        <rFont val="Gadugi"/>
        <family val="2"/>
      </rPr>
      <t>9</t>
    </r>
  </si>
  <si>
    <t>Santa Rosa e  Mundo Novo I</t>
  </si>
  <si>
    <t>06.04.2053</t>
  </si>
  <si>
    <t>Santa Rosa e  Mundo Novo II</t>
  </si>
  <si>
    <t>Santa Rosa e  Mundo Novo III</t>
  </si>
  <si>
    <t>Santa Rosa e  Mundo Novo IV</t>
  </si>
  <si>
    <t>06.01.2053</t>
  </si>
  <si>
    <t>Santa Rosa e  Mundo Novo V</t>
  </si>
  <si>
    <t>(1) RAG of R$160.9 million, updated by Aneel's Resolution No. 3,225, of July 18, 2023.
(2) In partial operation, entry into commercial operation of the fourth generating unit scheduled for 2022.
(3) Power plants exempted from concession, are only registered with ANEEL.
(4) Assured power considered the average wind generation.
(5) Extension of Grant according to REH 2919/2021, 2932/2021  and  3.242/2023.
(6) Under approval by ANEEL.</t>
  </si>
  <si>
    <t xml:space="preserve">
(7) Assured Power updated by Ordinance N°709/2022 for: FDA, Segredo, Salto Caxias and GPS, effective from January/2023. 
(8) Started up in test operation on 04/25/2022, according to ANEEL Dispatch No. 1047/2022. In commercial operation since 12/07/2022, by ANEEL order No. 2502/2022. 
(9) Complexes Aventura and Santa Rosa &amp; Novo Mundo joined the Company's portfolio in Jan/23.                                                                              
* Considers internal consumption of generators and generation in commercial operation.
** Plant do not participate in the MRE.</t>
  </si>
  <si>
    <t>INTEREST</t>
  </si>
  <si>
    <t>Enterprise</t>
  </si>
  <si>
    <t>Partners</t>
  </si>
  <si>
    <r>
      <t xml:space="preserve">Assured Power </t>
    </r>
    <r>
      <rPr>
        <b/>
        <vertAlign val="superscript"/>
        <sz val="10"/>
        <color rgb="FFF37324"/>
        <rFont val="Gadugi"/>
        <family val="2"/>
      </rPr>
      <t>1</t>
    </r>
    <r>
      <rPr>
        <b/>
        <sz val="10"/>
        <color rgb="FFF37324"/>
        <rFont val="Gadugi"/>
        <family val="2"/>
      </rPr>
      <t xml:space="preserve">
(Average MW)</t>
    </r>
  </si>
  <si>
    <t>Proportional installed capacity (MW)</t>
  </si>
  <si>
    <r>
      <t xml:space="preserve">HPP Gov. Jayme Canet Junior (Mauá) </t>
    </r>
    <r>
      <rPr>
        <b/>
        <vertAlign val="superscript"/>
        <sz val="9"/>
        <rFont val="Gadugi"/>
        <family val="2"/>
      </rPr>
      <t>6</t>
    </r>
    <r>
      <rPr>
        <b/>
        <sz val="9"/>
        <rFont val="Gadugi"/>
        <family val="2"/>
      </rPr>
      <t xml:space="preserve"> 
</t>
    </r>
    <r>
      <rPr>
        <sz val="10"/>
        <rFont val="Calibri"/>
        <family val="2"/>
        <scheme val="minor"/>
      </rPr>
      <t>(Consórcio Energético Cruzeiro do Sul)</t>
    </r>
  </si>
  <si>
    <t>COPEL GeT - 51%
Eletrosul - 49%</t>
  </si>
  <si>
    <r>
      <t xml:space="preserve">HPP Baixo Iguaçu
</t>
    </r>
    <r>
      <rPr>
        <sz val="10"/>
        <rFont val="Calibri"/>
        <family val="2"/>
        <scheme val="minor"/>
      </rPr>
      <t>(Consórcio Empreendedor Baixo Iguaçu)</t>
    </r>
  </si>
  <si>
    <t>COPEL GeT - 30%
Geração Céu Azul - 70%</t>
  </si>
  <si>
    <r>
      <rPr>
        <b/>
        <sz val="10"/>
        <rFont val="Calibri"/>
        <family val="2"/>
        <scheme val="minor"/>
      </rPr>
      <t>HPP Santa Clara</t>
    </r>
    <r>
      <rPr>
        <sz val="10"/>
        <rFont val="Calibri"/>
        <family val="2"/>
        <scheme val="minor"/>
      </rPr>
      <t xml:space="preserve">  
(Elejor)</t>
    </r>
  </si>
  <si>
    <t>COPEL - 70%
Paineira Participações - 30%</t>
  </si>
  <si>
    <r>
      <rPr>
        <b/>
        <sz val="10"/>
        <rFont val="Calibri"/>
        <family val="2"/>
        <scheme val="minor"/>
      </rPr>
      <t>HPP Fundão</t>
    </r>
    <r>
      <rPr>
        <sz val="10"/>
        <rFont val="Calibri"/>
        <family val="2"/>
        <scheme val="minor"/>
      </rPr>
      <t xml:space="preserve">  
(Elejor)</t>
    </r>
  </si>
  <si>
    <r>
      <rPr>
        <b/>
        <sz val="10"/>
        <rFont val="Calibri"/>
        <family val="2"/>
        <scheme val="minor"/>
      </rPr>
      <t>HPP Dona Francisca</t>
    </r>
    <r>
      <rPr>
        <sz val="10"/>
        <rFont val="Calibri"/>
        <family val="2"/>
        <scheme val="minor"/>
      </rPr>
      <t xml:space="preserve"> 
(DFESA)</t>
    </r>
  </si>
  <si>
    <t>COPEL - 23,03%
Gerdau - 51,82%
Celesc - 23,03%
Statkraft - 2,12%</t>
  </si>
  <si>
    <r>
      <rPr>
        <b/>
        <sz val="10"/>
        <rFont val="Calibri"/>
        <family val="2"/>
        <scheme val="minor"/>
      </rPr>
      <t xml:space="preserve">SHP Arturo Andreoli </t>
    </r>
    <r>
      <rPr>
        <vertAlign val="superscript"/>
        <sz val="10"/>
        <rFont val="Calibri"/>
        <family val="2"/>
        <scheme val="minor"/>
      </rPr>
      <t>6</t>
    </r>
    <r>
      <rPr>
        <b/>
        <sz val="10"/>
        <rFont val="Calibri"/>
        <family val="2"/>
        <scheme val="minor"/>
      </rPr>
      <t xml:space="preserve"> 
</t>
    </r>
    <r>
      <rPr>
        <sz val="10"/>
        <rFont val="Calibri"/>
        <family val="2"/>
        <scheme val="minor"/>
      </rPr>
      <t>(Foz do Chopim)</t>
    </r>
  </si>
  <si>
    <t>COPEL GeT - 35,77%
Silea Participações - 64,23%</t>
  </si>
  <si>
    <t>07.07.2034</t>
  </si>
  <si>
    <r>
      <rPr>
        <b/>
        <sz val="10"/>
        <rFont val="Calibri"/>
        <family val="2"/>
        <scheme val="minor"/>
      </rPr>
      <t>SHP Santa Clara I</t>
    </r>
    <r>
      <rPr>
        <sz val="10"/>
        <rFont val="Calibri"/>
        <family val="2"/>
        <scheme val="minor"/>
      </rPr>
      <t xml:space="preserve">  
(Elejor)</t>
    </r>
  </si>
  <si>
    <t>(2)</t>
  </si>
  <si>
    <r>
      <rPr>
        <b/>
        <sz val="10"/>
        <rFont val="Calibri"/>
        <family val="2"/>
        <scheme val="minor"/>
      </rPr>
      <t>SHP Fundão I</t>
    </r>
    <r>
      <rPr>
        <sz val="10"/>
        <rFont val="Calibri"/>
        <family val="2"/>
        <scheme val="minor"/>
      </rPr>
      <t xml:space="preserve">  
(Elejor)</t>
    </r>
  </si>
  <si>
    <r>
      <rPr>
        <b/>
        <sz val="10"/>
        <rFont val="Calibri"/>
        <family val="2"/>
        <scheme val="minor"/>
      </rPr>
      <t xml:space="preserve">TPP Araucária </t>
    </r>
    <r>
      <rPr>
        <vertAlign val="superscript"/>
        <sz val="10"/>
        <rFont val="Calibri"/>
        <family val="2"/>
        <scheme val="minor"/>
      </rPr>
      <t xml:space="preserve">3
</t>
    </r>
    <r>
      <rPr>
        <sz val="10"/>
        <rFont val="Calibri"/>
        <family val="2"/>
        <scheme val="minor"/>
      </rPr>
      <t>(UEG Araucária)</t>
    </r>
  </si>
  <si>
    <t>COPEL - 20,3% 
COPEL GeT - 60,9% 
Petrobras - 18,8%</t>
  </si>
  <si>
    <r>
      <t xml:space="preserve">Voltalia - São Miguel 
do Gostoso </t>
    </r>
    <r>
      <rPr>
        <sz val="10"/>
        <rFont val="Calibri"/>
        <family val="2"/>
        <scheme val="minor"/>
      </rPr>
      <t>(5 parques)</t>
    </r>
  </si>
  <si>
    <t xml:space="preserve">COPEL- 49%
Voltalia-  51% </t>
  </si>
  <si>
    <t>(4)</t>
  </si>
  <si>
    <t xml:space="preserve"> Solar</t>
  </si>
  <si>
    <r>
      <t xml:space="preserve">Solar Paraná </t>
    </r>
    <r>
      <rPr>
        <vertAlign val="superscript"/>
        <sz val="9"/>
        <rFont val="Gadugi"/>
        <family val="2"/>
      </rPr>
      <t>5</t>
    </r>
  </si>
  <si>
    <t xml:space="preserve">        
  COPEL - 49% 
</t>
  </si>
  <si>
    <r>
      <rPr>
        <vertAlign val="superscript"/>
        <sz val="8"/>
        <color rgb="FF000000"/>
        <rFont val="Gadugi"/>
        <family val="2"/>
      </rPr>
      <t>1</t>
    </r>
    <r>
      <rPr>
        <sz val="8"/>
        <color rgb="FF000000"/>
        <rFont val="Gadugi"/>
        <family val="2"/>
      </rPr>
      <t xml:space="preserve"> Assured power updated by Ordinance No. 709/2022 of: HPP Mauá, Santa Clara, Fundão and Dona Francisca, effective from January/2023. </t>
    </r>
  </si>
  <si>
    <r>
      <rPr>
        <vertAlign val="superscript"/>
        <sz val="8"/>
        <rFont val="Gadugi"/>
        <family val="2"/>
      </rPr>
      <t>2</t>
    </r>
    <r>
      <rPr>
        <sz val="8"/>
        <rFont val="Gadugi"/>
        <family val="2"/>
      </rPr>
      <t xml:space="preserve">  Elejor requested the reclassification of its Small Hydroelectric Power Plants - (SHPs) Fundão I and Santa Clara I to Hydroelectric Generating Centers (CGHs), as amended by Art. 8 of Law 9074/1995. This was formalized through ANEEL Authorizing Resolutions 14,744 and 14,745 of 06/20/2023, with the plants exempted from concession, having only registration with ANEEL.</t>
    </r>
  </si>
  <si>
    <r>
      <rPr>
        <vertAlign val="superscript"/>
        <sz val="8"/>
        <rFont val="Gadugi"/>
        <family val="2"/>
      </rPr>
      <t>3</t>
    </r>
    <r>
      <rPr>
        <sz val="8"/>
        <rFont val="Gadugi"/>
        <family val="2"/>
      </rPr>
      <t xml:space="preserve">  Since February 1, 2014, the plant’s operation has been under the responsibility of UEGA. The Araucária TPP does not have availability agreements and operates under the merchant model. The most recent data from SIGA/ANEEL indicate a  Assured power of 267 MW, however, there is no Assured power for the operation of the plant under the terms of MME Ordinance No. 64/2023.</t>
    </r>
  </si>
  <si>
    <r>
      <rPr>
        <vertAlign val="superscript"/>
        <sz val="8"/>
        <rFont val="Gadugi"/>
        <family val="2"/>
      </rPr>
      <t>4</t>
    </r>
    <r>
      <rPr>
        <sz val="8"/>
        <rFont val="Gadugi"/>
        <family val="2"/>
      </rPr>
      <t xml:space="preserve"> The Concession Expires of the wind farm concessions are respectively: Carnaúbas (04.09.2047), Reduto (04.16.2047), Santo Cristo (04.18.2047), São João (03.26.2047).</t>
    </r>
  </si>
  <si>
    <r>
      <rPr>
        <vertAlign val="superscript"/>
        <sz val="8"/>
        <rFont val="Gadugi"/>
        <family val="2"/>
      </rPr>
      <t>5</t>
    </r>
    <r>
      <rPr>
        <sz val="8"/>
        <rFont val="Gadugi"/>
        <family val="2"/>
      </rPr>
      <t xml:space="preserve"> Holding of 6 SCPs operating in the field of distributed generation (photovoltaic plants): Pharma Solar II, Pharma Solar III, Pharma Solar IV, in commercial operation, e Bandeirantes Solar I, Bandeirantes Solar II e Bandeirantes Solar III, in pre-operational.</t>
    </r>
  </si>
  <si>
    <r>
      <rPr>
        <vertAlign val="superscript"/>
        <sz val="8"/>
        <rFont val="Gadugi"/>
        <family val="2"/>
      </rPr>
      <t>6</t>
    </r>
    <r>
      <rPr>
        <sz val="8"/>
        <rFont val="Gadugi"/>
        <family val="2"/>
      </rPr>
      <t xml:space="preserve">  Extension of Grant according to REH 3.242/2023.</t>
    </r>
  </si>
  <si>
    <t>Subsidiary / SPC</t>
  </si>
  <si>
    <t>Contract</t>
  </si>
  <si>
    <t>APR ¹ (R$ milhões)</t>
  </si>
  <si>
    <t>Concession Expiration</t>
  </si>
  <si>
    <r>
      <t>Extension (km)</t>
    </r>
    <r>
      <rPr>
        <b/>
        <vertAlign val="superscript"/>
        <sz val="9"/>
        <color rgb="FFF37324"/>
        <rFont val="Gadugi"/>
        <family val="2"/>
      </rPr>
      <t>2</t>
    </r>
  </si>
  <si>
    <t>MVA</t>
  </si>
  <si>
    <r>
      <t>060/2001</t>
    </r>
    <r>
      <rPr>
        <vertAlign val="superscript"/>
        <sz val="9"/>
        <rFont val="Gadugi"/>
        <family val="2"/>
      </rPr>
      <t>3</t>
    </r>
  </si>
  <si>
    <t>Several</t>
  </si>
  <si>
    <t>01.01.2043</t>
  </si>
  <si>
    <r>
      <t>075/2001</t>
    </r>
    <r>
      <rPr>
        <vertAlign val="superscript"/>
        <sz val="9"/>
        <rFont val="Gadugi"/>
        <family val="2"/>
      </rPr>
      <t>4</t>
    </r>
  </si>
  <si>
    <t>TL Bateias - Jaguariaiva</t>
  </si>
  <si>
    <t>006/2008</t>
  </si>
  <si>
    <t>TL Bateias - Pilarzinho</t>
  </si>
  <si>
    <t>027/2009</t>
  </si>
  <si>
    <t>TL Foz - Cascavel Oeste</t>
  </si>
  <si>
    <t>010/2010</t>
  </si>
  <si>
    <t>TL Araraquara II — Taubaté</t>
  </si>
  <si>
    <t>015/2010</t>
  </si>
  <si>
    <t>SE Cerquilho III</t>
  </si>
  <si>
    <t>022/2012</t>
  </si>
  <si>
    <t>TL Foz do Chopim - Salto Osório
LT Londrina - Figueira</t>
  </si>
  <si>
    <t>002/2013</t>
  </si>
  <si>
    <t>TL Assis — Paraguaçu Paulista II</t>
  </si>
  <si>
    <t>005/2014</t>
  </si>
  <si>
    <t>TL Bateias - Curitiba Norte</t>
  </si>
  <si>
    <t>021/2014</t>
  </si>
  <si>
    <t>TL Foz do Chopim - Realeza</t>
  </si>
  <si>
    <t>022/2014</t>
  </si>
  <si>
    <t>TL Assis – Londrina</t>
  </si>
  <si>
    <r>
      <t>006/16</t>
    </r>
    <r>
      <rPr>
        <vertAlign val="superscript"/>
        <sz val="9"/>
        <rFont val="Gadugi"/>
        <family val="2"/>
      </rPr>
      <t>5</t>
    </r>
  </si>
  <si>
    <t>Lot E: TL Baixo Iguaçu - Realeza; TL Uberaba - Curitiba Centro; TL Curitiba Leste - Blumenau; SE Medianeira; SE Curitiba Centro; SE Andirá leste; Other Sections</t>
  </si>
  <si>
    <t>Costa Oeste 
Copel Get - 100%</t>
  </si>
  <si>
    <t>001/2012</t>
  </si>
  <si>
    <t>TL Cascavel Norte - Cascavel Oeste 
TL Cascavel Norte - Umuarama Sul 
SE Umuarama Sul</t>
  </si>
  <si>
    <t>Marumbi
Copel GeT - 100%</t>
  </si>
  <si>
    <t>008/2012</t>
  </si>
  <si>
    <t>TL Curitiba - Curitiba Leste</t>
  </si>
  <si>
    <t>Uirapuru Transmissora
Copel GeT - 100%</t>
  </si>
  <si>
    <r>
      <t>002/2005</t>
    </r>
    <r>
      <rPr>
        <vertAlign val="superscript"/>
        <sz val="9"/>
        <rFont val="Gadugi"/>
        <family val="2"/>
      </rPr>
      <t>6</t>
    </r>
  </si>
  <si>
    <t>TL Ivaiporã - Londrina</t>
  </si>
  <si>
    <r>
      <t xml:space="preserve">Subtotal Copel GeT </t>
    </r>
    <r>
      <rPr>
        <b/>
        <vertAlign val="superscript"/>
        <sz val="9"/>
        <color rgb="FFF37324"/>
        <rFont val="Gadugi"/>
        <family val="2"/>
      </rPr>
      <t>7</t>
    </r>
  </si>
  <si>
    <t>Caiuá Transmissora
Copel GeT - 49%
Elecnor - 51%</t>
  </si>
  <si>
    <t>007/2012</t>
  </si>
  <si>
    <t>TL Guaíra - Umuarama Sul 
TL Cascavel Norte - Cascavel Oeste
SE Santa Quitéria / SE Cascavel Norte</t>
  </si>
  <si>
    <t>Integração Maranhense
Copel GeT - 49%
Elecnor - 51%</t>
  </si>
  <si>
    <t>011/2012</t>
  </si>
  <si>
    <t>TL Açailandia - Miranda II</t>
  </si>
  <si>
    <r>
      <t>Matrinchã</t>
    </r>
    <r>
      <rPr>
        <vertAlign val="superscript"/>
        <sz val="9"/>
        <rFont val="Gadugi"/>
        <family val="2"/>
      </rPr>
      <t xml:space="preserve"> </t>
    </r>
    <r>
      <rPr>
        <sz val="9"/>
        <rFont val="Gadugi"/>
        <family val="2"/>
      </rPr>
      <t xml:space="preserve">
Copel GeT - 49%
State Grid - 51%</t>
    </r>
  </si>
  <si>
    <t>012/2012</t>
  </si>
  <si>
    <t>TL Paranaíta - Ribeirãozinho</t>
  </si>
  <si>
    <t>Guaraciaba
Copel GeT - 49%
State Grid - 51%</t>
  </si>
  <si>
    <t>013/2012</t>
  </si>
  <si>
    <t>TL Ribeirãozinho - Marimbondo</t>
  </si>
  <si>
    <t>Paranaíba
Copel GeT - 24,5% 
Furnas - 24,5% 
State Grid - 51%</t>
  </si>
  <si>
    <t>TL Barreiras II - Pirapora II</t>
  </si>
  <si>
    <t>Cantareira
Copel GeT - 49%
Elecnor - 51%</t>
  </si>
  <si>
    <t>19/2014</t>
  </si>
  <si>
    <t>TL Estreito - Fernão Dias</t>
  </si>
  <si>
    <t>Mata de Santa Genebra
Copel GeT - 50,1%
Furnas - 49,9%</t>
  </si>
  <si>
    <t>001/14</t>
  </si>
  <si>
    <t>TL Araraquara II - Bateias</t>
  </si>
  <si>
    <r>
      <t>Subtotal SPCs</t>
    </r>
    <r>
      <rPr>
        <b/>
        <vertAlign val="superscript"/>
        <sz val="9"/>
        <color rgb="FFF37324"/>
        <rFont val="Gadugi"/>
        <family val="2"/>
      </rPr>
      <t xml:space="preserve"> 8</t>
    </r>
  </si>
  <si>
    <t>Total</t>
  </si>
  <si>
    <t>1 Proportional to Copel's interest in the project. Values referring to the 2023/2024 cycle, effective from July 1, 2023, according to REH 3.216/2023 - Technical Note No. 39/2023 – STR/ANEEL, of December 30, 2023. Considers investments that came into operation until 12/31/2023.
² Considers double circuit sections (circuits that share the same transmission tower).
³ Contract renewed according to Law 12,783/13. The O&amp;M portion is part of the RBSE, under the terms of the Law. It will be received until the end of the concession (Jan/2043). The value of the APR for the 2023-2024 cycle, excluding the RBSE, according to REH 3,216/2023, is R$ 146.1 million. This amount refers to additional RAP for reinforcements and improvements, in effect when REH 3,216/2023 was published.
4 As of 10.31.2018, the APR was reduced by 50%.
5 The construction of 38 km of sectioning lines was foreseen in the implementation of the Andirá Leste and Medianeira SEs, 2 km of which for Contract 060/2001 and 36 km for LTs that do not belong to Copel GeT, which, despite being included in the APR, in reason for the investment made, will not be added to Copel's assets.
6 As of 07/09/2021, the APR was reduced by 50%.
7 Consolidated Result.
8 Equity Income.</t>
  </si>
  <si>
    <t>OPERATIONAL DATA</t>
  </si>
  <si>
    <t>Number of Consumers</t>
  </si>
  <si>
    <t>Cities served</t>
  </si>
  <si>
    <t>Voltage</t>
  </si>
  <si>
    <t>Number of Substations</t>
  </si>
  <si>
    <t>Km of lines</t>
  </si>
  <si>
    <t>13,8 kV</t>
  </si>
  <si>
    <t>34,5 kV</t>
  </si>
  <si>
    <t>69 kV</t>
  </si>
  <si>
    <t>138 kV</t>
  </si>
  <si>
    <t>Consumer-to-employee ratio DIS</t>
  </si>
  <si>
    <t xml:space="preserve">
Captive Consumers </t>
  </si>
  <si>
    <t>Copel Dis employees</t>
  </si>
  <si>
    <t>Consum/Emp</t>
  </si>
  <si>
    <t>QUALITY OF SUPPLY</t>
  </si>
  <si>
    <t>Year</t>
  </si>
  <si>
    <t>DEC ¹
(hours)</t>
  </si>
  <si>
    <t xml:space="preserve">FEC ²
(outages) </t>
  </si>
  <si>
    <t>¹  DEC measured in hours and hundredths of an hour
²  FEC expressed in number of interruptions and hundredths of a number of interruptions year to date
* Values of the last 12 months</t>
  </si>
  <si>
    <t>Period</t>
  </si>
  <si>
    <t>Technical Loss</t>
  </si>
  <si>
    <t>Non-Technical Loss</t>
  </si>
  <si>
    <t>Total loss</t>
  </si>
  <si>
    <t>Regulatory (1)</t>
  </si>
  <si>
    <t xml:space="preserve"> Real (2)</t>
  </si>
  <si>
    <t>Regulatory (3)</t>
  </si>
  <si>
    <t xml:space="preserve"> Calculated (4)</t>
  </si>
  <si>
    <t>Regulatory (5)</t>
  </si>
  <si>
    <t xml:space="preserve"> Total (6)</t>
  </si>
  <si>
    <t>(1) Percentage established in the tariff review;</t>
  </si>
  <si>
    <t>(2) Technical loss calculated and reported monthly to Aneel;</t>
  </si>
  <si>
    <t>(3) Percentage established in the tariff review;</t>
  </si>
  <si>
    <t>(4) Difference between reported total losses and technical losses calculated as a percentage established in the review and the total injected energy, also reported monthly to Aneel;</t>
  </si>
  <si>
    <t>(5) (Regulatory percentage of PNT x informed BT Market + technical losses calculated as a percentage established in the review and the total energy injected) / Injected energy;</t>
  </si>
  <si>
    <t>(6) Total loss on injected energy.</t>
  </si>
  <si>
    <t>NOTE: In the calculation of the distributor's total losses, energy losses inherent to the electric power system (technical losses), commercial losses (mainly due to fraud, theft) and differences related to the shift in the billing schedule and the effects of the portion of mini and micro generation distributed in the Company's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</si>
</sst>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1">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_);_(@_)"/>
    <numFmt numFmtId="170" formatCode="_(* #,##0.0_);_(* \(#,##0.0\);_(* \-??_);_(@_)"/>
    <numFmt numFmtId="171" formatCode="0.0"/>
    <numFmt numFmtId="172" formatCode="_(* #,##0.00_);_(* \(#,##0.00\);_(* \-??_);_(@_)"/>
    <numFmt numFmtId="173" formatCode="&quot;R$ &quot;#,##0_);[Red]&quot;(R$ &quot;#,##0\)"/>
    <numFmt numFmtId="174" formatCode="[$-416]#,##0_);[Red]\(#,##0\)"/>
    <numFmt numFmtId="175" formatCode="#,##0.0_);[Red]\-#,##0.0"/>
    <numFmt numFmtId="176" formatCode="0_);\(0\)"/>
    <numFmt numFmtId="177" formatCode="[$-416]#,##0_);\(#,##0\)"/>
    <numFmt numFmtId="178" formatCode="_(* #,##0.0_);_(* \(#,##0.0\);_(* \-_);_(@_)"/>
    <numFmt numFmtId="179" formatCode="_(* #,##0_);_(* \(#,##0\);_(* \-_);_(@_)"/>
    <numFmt numFmtId="180" formatCode="_(* #,##0.0_);_(* \(#,##0.0\);_(* &quot;-&quot;??_);_(@_)"/>
    <numFmt numFmtId="181" formatCode="_(* #,##0_);_(* \(#,##0\);_(* &quot;-&quot;??_);_(@_)"/>
    <numFmt numFmtId="182" formatCode="_(* #,##0.0_);_(* \(#,##0.0\);_(* &quot;-&quot;_);_(@_)"/>
    <numFmt numFmtId="183" formatCode="_-* #,##0_-;\-* #,##0_-;_-* &quot;-&quot;??_-;_-@_-"/>
    <numFmt numFmtId="184" formatCode="&quot;R$ &quot;#,##0_);[Red]\(&quot;R$ &quot;#,##0\)"/>
    <numFmt numFmtId="185" formatCode="#,##0.0"/>
    <numFmt numFmtId="186" formatCode="_-* #,##0_-;\-* #,##0_-;_-* \-??_-;_-@_-"/>
    <numFmt numFmtId="187" formatCode="0.0%"/>
    <numFmt numFmtId="188" formatCode="#,##0.0_);\(#,##0.0\)"/>
    <numFmt numFmtId="189" formatCode="#,##0_ ;\-#,##0\ "/>
    <numFmt numFmtId="190" formatCode="mm\.dd\.yyyy"/>
    <numFmt numFmtId="191" formatCode="_-* #,##0.0_-;\-* #,##0.0_-;_-* &quot;-&quot;??_-;_-@_-"/>
    <numFmt numFmtId="192" formatCode="#,##0.00_ ;\-#,##0.00\ "/>
    <numFmt numFmtId="193" formatCode="#,##0.0_ ;\-#,##0.0\ "/>
    <numFmt numFmtId="194" formatCode="[$-416]mmm/yy;@"/>
    <numFmt numFmtId="195" formatCode="[$-409]dd\-mmm\-yy;@"/>
    <numFmt numFmtId="196" formatCode="[$-409]d\-mmm\-yy;@"/>
    <numFmt numFmtId="197" formatCode="m\-d&quot;-yy&quot;"/>
    <numFmt numFmtId="198" formatCode="0.0000"/>
    <numFmt numFmtId="199" formatCode="General_)"/>
    <numFmt numFmtId="200" formatCode="#\ ###\ ###\ ##0\ "/>
    <numFmt numFmtId="201" formatCode="yyyy"/>
    <numFmt numFmtId="202" formatCode="0.000"/>
    <numFmt numFmtId="203" formatCode="\\#,##0.00;[Red]&quot;\-&quot;#,##0.00"/>
    <numFmt numFmtId="204" formatCode="_-* #,##0_-;\-* #,##0_-;_-* \-_-;_-@_-"/>
    <numFmt numFmtId="205" formatCode="_-* #,##0.00_-;\-* #,##0.00_-;_-* \-??_-;_-@_-"/>
    <numFmt numFmtId="206" formatCode="_-\$* #,##0_-;&quot;-$&quot;* #,##0_-;_-\$* \-_-;_-@_-"/>
    <numFmt numFmtId="207" formatCode="_-\$* #,##0.00_-;&quot;-$&quot;* #,##0.00_-;_-\$* \-??_-;_-@_-"/>
    <numFmt numFmtId="208" formatCode="\$#,##0\ ;&quot;($&quot;#,##0\)"/>
    <numFmt numFmtId="209" formatCode="_([$€]* #,##0.00_);_([$€]* \(#,##0.00\);_([$€]* &quot;-&quot;??_);_(@_)"/>
    <numFmt numFmtId="210" formatCode="_([$€-2]* #,##0.00_);_([$€-2]* \(#,##0.00\);_([$€-2]* &quot;-&quot;??_)"/>
    <numFmt numFmtId="211" formatCode="#,##0.0%_);[Red]\(#,##0.0%\);_(* &quot;-&quot;??%_);_(@_)"/>
    <numFmt numFmtId="212" formatCode="#,##0.00%_);[Red]\(#,##0.00%\);_(* &quot;-&quot;??%_);_(@_)"/>
    <numFmt numFmtId="213" formatCode="m\-d\-\y\y"/>
    <numFmt numFmtId="214" formatCode="0.0%;_(&quot;-&quot;_)"/>
    <numFmt numFmtId="215" formatCode="#,##0.0%;[Red]\(#,##0.0%\)"/>
    <numFmt numFmtId="216" formatCode="#,##0.00\ ;&quot; (&quot;#,##0.00\);&quot; -&quot;#\ ;@\ "/>
    <numFmt numFmtId="217" formatCode="[$€]#,##0.00\ ;[$€]\(#,##0.00\);[$€]\-#\ ;@\ "/>
    <numFmt numFmtId="218" formatCode="&quot;\&quot;#,##0.00;[Red]&quot;\&quot;\-#,##0.00"/>
    <numFmt numFmtId="219" formatCode="&quot;$&quot;#,##0\ ;\(&quot;$&quot;#,##0\)"/>
    <numFmt numFmtId="220" formatCode="\U\S\$#,##0.00;\(\U\S\$#,##0.00\)"/>
    <numFmt numFmtId="221" formatCode="#,#00"/>
    <numFmt numFmtId="222" formatCode="_(&quot;R$ &quot;* #,##0.00_);_(&quot;R$ &quot;* \(#,##0.00\);_(&quot;R$ &quot;* &quot;-&quot;??_);_(@_)"/>
    <numFmt numFmtId="223" formatCode="\$#,"/>
    <numFmt numFmtId="224" formatCode="&quot;$&quot;#,##0.00\ ;\(&quot;$&quot;#,##0.00\)"/>
    <numFmt numFmtId="225" formatCode="0.00%;\(0.00%\)"/>
    <numFmt numFmtId="226" formatCode="#,##0.00;\(#,##0.00\)"/>
    <numFmt numFmtId="227" formatCode="\$#,##0_);[Red]\(\$#,##0\)"/>
    <numFmt numFmtId="228" formatCode="#,##0.000"/>
    <numFmt numFmtId="229" formatCode="#,"/>
    <numFmt numFmtId="230" formatCode="#.##000"/>
    <numFmt numFmtId="231" formatCode="#.##0,"/>
    <numFmt numFmtId="232" formatCode="[$-409]mmm\-yy;@"/>
    <numFmt numFmtId="233" formatCode="mm/dd/yy;@"/>
    <numFmt numFmtId="234" formatCode="_-* #,##0.0_-;\-* #,##0.0_-;_-* &quot;-&quot;?_-;_-@_-"/>
  </numFmts>
  <fonts count="146">
    <font>
      <sz val="11"/>
      <color theme="1"/>
      <name val="Calibri"/>
      <family val="2"/>
      <scheme val="minor"/>
    </font>
    <font>
      <sz val="11"/>
      <color theme="1"/>
      <name val="Calibri"/>
      <family val="2"/>
      <scheme val="minor"/>
    </font>
    <font>
      <sz val="10"/>
      <name val="Calibri"/>
      <family val="2"/>
    </font>
    <font>
      <b/>
      <sz val="10"/>
      <color rgb="FFF37324"/>
      <name val="Calibri"/>
      <family val="2"/>
    </font>
    <font>
      <b/>
      <sz val="10"/>
      <color rgb="FFF37324"/>
      <name val="Calibri"/>
      <family val="2"/>
      <scheme val="minor"/>
    </font>
    <font>
      <sz val="1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
      <b/>
      <sz val="9"/>
      <name val="Calibri"/>
      <family val="2"/>
      <charset val="1"/>
    </font>
    <font>
      <b/>
      <sz val="9"/>
      <name val="Calibri"/>
      <family val="2"/>
      <scheme val="minor"/>
    </font>
    <font>
      <sz val="9"/>
      <name val="Calibri"/>
      <family val="2"/>
      <scheme val="minor"/>
    </font>
    <font>
      <vertAlign val="superscript"/>
      <sz val="10"/>
      <name val="Calibri"/>
      <family val="2"/>
      <scheme val="minor"/>
    </font>
    <font>
      <sz val="8"/>
      <name val="Calibri"/>
      <family val="2"/>
      <scheme val="minor"/>
    </font>
    <font>
      <vertAlign val="superscript"/>
      <sz val="8"/>
      <name val="Calibri"/>
      <family val="2"/>
      <scheme val="minor"/>
    </font>
    <font>
      <sz val="9"/>
      <color theme="1"/>
      <name val="Calibri"/>
      <family val="2"/>
      <scheme val="minor"/>
    </font>
    <font>
      <b/>
      <sz val="9"/>
      <color theme="1"/>
      <name val="Calibri"/>
      <family val="2"/>
      <scheme val="minor"/>
    </font>
    <font>
      <b/>
      <sz val="12"/>
      <color theme="0"/>
      <name val="Calibri"/>
      <family val="2"/>
    </font>
    <font>
      <vertAlign val="superscript"/>
      <sz val="9"/>
      <name val="Calibri"/>
      <family val="2"/>
      <scheme val="minor"/>
    </font>
    <font>
      <sz val="10"/>
      <name val="Arial"/>
      <family val="2"/>
    </font>
    <font>
      <b/>
      <sz val="10"/>
      <color theme="1" tint="0.14999847407452621"/>
      <name val="Calibri"/>
      <family val="2"/>
      <scheme val="minor"/>
    </font>
    <font>
      <b/>
      <vertAlign val="superscript"/>
      <sz val="10"/>
      <name val="Calibri"/>
      <family val="2"/>
      <scheme val="minor"/>
    </font>
    <font>
      <b/>
      <sz val="10"/>
      <name val="Gadugi"/>
      <family val="2"/>
    </font>
    <font>
      <sz val="10"/>
      <name val="Gadugi"/>
      <family val="2"/>
    </font>
    <font>
      <b/>
      <sz val="10"/>
      <color rgb="FFF37324"/>
      <name val="Gadugi"/>
      <family val="2"/>
    </font>
    <font>
      <b/>
      <sz val="10"/>
      <color rgb="FFF37424"/>
      <name val="Gadugi"/>
      <family val="2"/>
    </font>
    <font>
      <vertAlign val="superscript"/>
      <sz val="10"/>
      <name val="Gadugi"/>
      <family val="2"/>
    </font>
    <font>
      <sz val="9"/>
      <name val="Gadugi"/>
      <family val="2"/>
    </font>
    <font>
      <vertAlign val="superscript"/>
      <sz val="9"/>
      <name val="Gadugi"/>
      <family val="2"/>
    </font>
    <font>
      <b/>
      <sz val="10"/>
      <color theme="5"/>
      <name val="Gadugi"/>
      <family val="2"/>
    </font>
    <font>
      <b/>
      <sz val="9"/>
      <color rgb="FFF37324"/>
      <name val="Gadugi"/>
      <family val="2"/>
    </font>
    <font>
      <b/>
      <sz val="9"/>
      <name val="Gadugi"/>
      <family val="2"/>
    </font>
    <font>
      <b/>
      <sz val="11"/>
      <color theme="1"/>
      <name val="Calibri"/>
      <family val="2"/>
      <scheme val="minor"/>
    </font>
    <font>
      <b/>
      <sz val="8"/>
      <color theme="1"/>
      <name val="Gadugi"/>
      <family val="2"/>
    </font>
    <font>
      <sz val="8"/>
      <name val="Gadugi"/>
      <family val="2"/>
    </font>
    <font>
      <vertAlign val="superscript"/>
      <sz val="8"/>
      <name val="Gadugi"/>
      <family val="2"/>
    </font>
    <font>
      <sz val="9"/>
      <color theme="1"/>
      <name val="Gadugi"/>
      <family val="2"/>
    </font>
    <font>
      <sz val="8"/>
      <color theme="1"/>
      <name val="Calibri"/>
      <family val="2"/>
      <scheme val="minor"/>
    </font>
    <font>
      <sz val="10"/>
      <color theme="1"/>
      <name val="Gadugi"/>
      <family val="2"/>
    </font>
    <font>
      <sz val="11"/>
      <color theme="1"/>
      <name val="Gadugi"/>
      <family val="2"/>
    </font>
    <font>
      <i/>
      <sz val="9"/>
      <name val="Gadugi"/>
      <family val="2"/>
    </font>
    <font>
      <b/>
      <sz val="8"/>
      <color rgb="FFF37324"/>
      <name val="Gadugi"/>
      <family val="2"/>
    </font>
    <font>
      <b/>
      <sz val="8"/>
      <name val="Gadugi"/>
      <family val="2"/>
    </font>
    <font>
      <b/>
      <sz val="9"/>
      <color theme="5"/>
      <name val="Gadugi"/>
      <family val="2"/>
    </font>
    <font>
      <sz val="9"/>
      <color theme="5"/>
      <name val="Gadugi"/>
      <family val="2"/>
    </font>
    <font>
      <sz val="8"/>
      <color theme="1"/>
      <name val="Gadugi"/>
      <family val="2"/>
    </font>
    <font>
      <b/>
      <sz val="9"/>
      <color theme="1"/>
      <name val="Gadugi"/>
      <family val="2"/>
    </font>
    <font>
      <b/>
      <sz val="9"/>
      <color rgb="FF000000"/>
      <name val="Gadugi"/>
      <family val="2"/>
    </font>
    <font>
      <sz val="9"/>
      <color rgb="FF000000"/>
      <name val="Gadugi"/>
      <family val="2"/>
    </font>
    <font>
      <b/>
      <sz val="10"/>
      <color theme="0"/>
      <name val="Gadugi"/>
      <family val="2"/>
    </font>
    <font>
      <b/>
      <i/>
      <sz val="10"/>
      <color rgb="FFF37324"/>
      <name val="Gadugi"/>
      <family val="2"/>
    </font>
    <font>
      <b/>
      <sz val="12"/>
      <color theme="0"/>
      <name val="Gadugi"/>
      <family val="2"/>
    </font>
    <font>
      <b/>
      <sz val="10"/>
      <color rgb="FFF37334"/>
      <name val="Gadugi"/>
      <family val="2"/>
    </font>
    <font>
      <sz val="10"/>
      <color rgb="FFF37324"/>
      <name val="Gadugi"/>
      <family val="2"/>
    </font>
    <font>
      <b/>
      <sz val="9"/>
      <color theme="0"/>
      <name val="Gadugi"/>
      <family val="2"/>
    </font>
    <font>
      <b/>
      <sz val="9"/>
      <color theme="1" tint="0.14999847407452621"/>
      <name val="Gadugi"/>
      <family val="2"/>
    </font>
    <font>
      <b/>
      <sz val="10"/>
      <color theme="1"/>
      <name val="Gadugi"/>
      <family val="2"/>
    </font>
    <font>
      <sz val="10"/>
      <name val="MS Sans Serif"/>
      <family val="2"/>
    </font>
    <font>
      <b/>
      <sz val="11"/>
      <color theme="1"/>
      <name val="Gadugi"/>
      <family val="2"/>
    </font>
    <font>
      <b/>
      <sz val="12"/>
      <color rgb="FFF37324"/>
      <name val="Gadugi"/>
      <family val="2"/>
    </font>
    <font>
      <b/>
      <vertAlign val="superscript"/>
      <sz val="9"/>
      <name val="Gadugi"/>
      <family val="2"/>
    </font>
    <font>
      <sz val="10"/>
      <color rgb="FF000000"/>
      <name val="Times New Roman"/>
      <family val="1"/>
    </font>
    <font>
      <sz val="10"/>
      <name val="Arial"/>
      <family val="2"/>
    </font>
    <font>
      <b/>
      <sz val="10"/>
      <name val="Arial"/>
      <family val="2"/>
    </font>
    <font>
      <b/>
      <sz val="10"/>
      <color theme="5"/>
      <name val="Calibri"/>
      <family val="2"/>
      <scheme val="minor"/>
    </font>
    <font>
      <b/>
      <vertAlign val="superscript"/>
      <sz val="10"/>
      <color rgb="FFF37324"/>
      <name val="Gadugi"/>
      <family val="2"/>
    </font>
    <font>
      <b/>
      <vertAlign val="superscript"/>
      <sz val="9"/>
      <color rgb="FFF37324"/>
      <name val="Gadug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1"/>
      <color indexed="8"/>
      <name val="Calibri"/>
      <family val="2"/>
    </font>
    <font>
      <sz val="8"/>
      <name val="Arial"/>
      <family val="2"/>
    </font>
    <font>
      <sz val="10"/>
      <name val="Courier New"/>
      <family val="3"/>
    </font>
    <font>
      <sz val="10"/>
      <name val="Courier"/>
      <family val="3"/>
    </font>
    <font>
      <sz val="10"/>
      <color indexed="8"/>
      <name val="Arial"/>
      <family val="2"/>
      <charset val="1"/>
    </font>
    <font>
      <sz val="12"/>
      <color indexed="8"/>
      <name val="Arial"/>
      <family val="2"/>
    </font>
    <font>
      <sz val="8"/>
      <name val="MS Sans Serif"/>
      <family val="2"/>
    </font>
    <font>
      <sz val="12"/>
      <name val="Arial"/>
      <family val="2"/>
    </font>
    <font>
      <sz val="14"/>
      <color indexed="8"/>
      <name val="Arial"/>
      <family val="2"/>
    </font>
    <font>
      <sz val="12"/>
      <name val="Times New Roman"/>
      <family val="1"/>
    </font>
    <font>
      <sz val="8"/>
      <name val="SwitzerlandLight"/>
    </font>
    <font>
      <sz val="7"/>
      <name val="SwitzerlandLight"/>
    </font>
    <font>
      <sz val="1"/>
      <color indexed="8"/>
      <name val="Courier New"/>
      <family val="3"/>
    </font>
    <font>
      <b/>
      <sz val="10"/>
      <color indexed="18"/>
      <name val="Arial"/>
      <family val="2"/>
    </font>
    <font>
      <sz val="9"/>
      <name val="Times New Roman"/>
      <family val="1"/>
    </font>
    <font>
      <b/>
      <sz val="10"/>
      <color theme="0"/>
      <name val="Arial"/>
      <family val="2"/>
    </font>
    <font>
      <b/>
      <sz val="8"/>
      <name val="Arial"/>
      <family val="2"/>
    </font>
    <font>
      <sz val="11"/>
      <color indexed="8"/>
      <name val="Calibri"/>
      <family val="2"/>
    </font>
    <font>
      <sz val="10"/>
      <color theme="1"/>
      <name val="Calibri Light"/>
      <family val="2"/>
      <scheme val="major"/>
    </font>
    <font>
      <b/>
      <sz val="12"/>
      <name val="Arial"/>
      <family val="2"/>
    </font>
    <font>
      <b/>
      <sz val="14"/>
      <color indexed="8"/>
      <name val="Arial"/>
      <family val="2"/>
    </font>
    <font>
      <sz val="10"/>
      <color indexed="12"/>
      <name val="Arial"/>
      <family val="2"/>
    </font>
    <font>
      <sz val="10"/>
      <name val="Geneva"/>
      <family val="2"/>
    </font>
    <font>
      <b/>
      <sz val="15"/>
      <color indexed="56"/>
      <name val="Calibri"/>
      <family val="2"/>
    </font>
    <font>
      <sz val="12"/>
      <name val="Helv"/>
    </font>
    <font>
      <sz val="12"/>
      <name val="Tms Rmn"/>
    </font>
    <font>
      <sz val="10"/>
      <name val="Helv"/>
    </font>
    <font>
      <sz val="11"/>
      <name val="??"/>
      <family val="3"/>
      <charset val="129"/>
    </font>
    <font>
      <sz val="10"/>
      <color indexed="8"/>
      <name val="MS Sans Serif"/>
      <family val="2"/>
    </font>
    <font>
      <sz val="8"/>
      <name val="Times New Roman"/>
      <family val="1"/>
    </font>
    <font>
      <b/>
      <u/>
      <sz val="11"/>
      <color indexed="37"/>
      <name val="Arial"/>
      <family val="2"/>
    </font>
    <font>
      <sz val="7"/>
      <name val="Small Fonts"/>
      <family val="2"/>
    </font>
    <font>
      <sz val="8"/>
      <color indexed="12"/>
      <name val="Arial"/>
      <family val="2"/>
    </font>
    <font>
      <sz val="9"/>
      <name val="Arial"/>
      <family val="2"/>
    </font>
    <font>
      <b/>
      <sz val="10"/>
      <color indexed="9"/>
      <name val="Arial"/>
      <family val="2"/>
    </font>
    <font>
      <sz val="10"/>
      <color indexed="18"/>
      <name val="Arial"/>
      <family val="2"/>
    </font>
    <font>
      <sz val="1"/>
      <color indexed="8"/>
      <name val="Courier"/>
      <family val="3"/>
    </font>
    <font>
      <sz val="10"/>
      <color indexed="24"/>
      <name val="Arial"/>
      <family val="2"/>
    </font>
    <font>
      <u/>
      <sz val="10"/>
      <color indexed="36"/>
      <name val="Courier"/>
      <family val="3"/>
    </font>
    <font>
      <b/>
      <sz val="48"/>
      <color indexed="12"/>
      <name val="Lucida Console"/>
      <family val="3"/>
    </font>
    <font>
      <b/>
      <sz val="18"/>
      <color indexed="24"/>
      <name val="Arial"/>
      <family val="2"/>
    </font>
    <font>
      <b/>
      <sz val="12"/>
      <color indexed="24"/>
      <name val="Arial"/>
      <family val="2"/>
    </font>
    <font>
      <shadow/>
      <sz val="8"/>
      <color indexed="12"/>
      <name val="Times New Roman"/>
      <family val="1"/>
    </font>
    <font>
      <b/>
      <sz val="12"/>
      <color indexed="8"/>
      <name val="Times New Roman"/>
      <family val="1"/>
    </font>
    <font>
      <sz val="10"/>
      <name val="Palatino"/>
      <family val="1"/>
    </font>
    <font>
      <sz val="12"/>
      <color indexed="8"/>
      <name val="Times New Roman"/>
      <family val="1"/>
    </font>
    <font>
      <sz val="1"/>
      <color indexed="18"/>
      <name val="Courier"/>
      <family val="3"/>
    </font>
    <font>
      <b/>
      <sz val="10"/>
      <color indexed="32"/>
      <name val="Arial"/>
      <family val="2"/>
    </font>
    <font>
      <b/>
      <sz val="12"/>
      <name val="Univers (WN)"/>
    </font>
    <font>
      <sz val="8"/>
      <name val="CG Times (E1)"/>
    </font>
    <font>
      <b/>
      <u/>
      <sz val="12"/>
      <name val="Arial"/>
      <family val="2"/>
    </font>
    <font>
      <sz val="10"/>
      <color indexed="32"/>
      <name val="Arial"/>
      <family val="2"/>
    </font>
    <font>
      <sz val="10"/>
      <name val="Univers (E1)"/>
    </font>
    <font>
      <vertAlign val="superscript"/>
      <sz val="8"/>
      <color rgb="FF000000"/>
      <name val="Gadugi"/>
      <family val="2"/>
    </font>
    <font>
      <sz val="8"/>
      <color rgb="FF000000"/>
      <name val="Gadugi"/>
      <family val="2"/>
    </font>
    <font>
      <b/>
      <vertAlign val="superscript"/>
      <sz val="10"/>
      <color rgb="FFF37324"/>
      <name val="Calibri"/>
      <family val="2"/>
      <scheme val="minor"/>
    </font>
    <font>
      <sz val="11"/>
      <color theme="0"/>
      <name val="Calibri"/>
      <family val="2"/>
      <scheme val="minor"/>
    </font>
    <font>
      <vertAlign val="superscript"/>
      <sz val="12"/>
      <name val="Gadugi"/>
      <family val="2"/>
    </font>
    <font>
      <b/>
      <sz val="9"/>
      <name val="Calibri"/>
      <family val="2"/>
    </font>
    <font>
      <b/>
      <sz val="9"/>
      <color rgb="FFED7D31"/>
      <name val="Gadugi"/>
      <family val="2"/>
    </font>
    <font>
      <b/>
      <sz val="10"/>
      <color rgb="FFF37324"/>
      <name val="Arial"/>
      <family val="2"/>
    </font>
    <font>
      <sz val="10"/>
      <color theme="1"/>
      <name val="Arial"/>
      <family val="2"/>
    </font>
    <font>
      <sz val="8"/>
      <name val="Gadugi"/>
    </font>
    <font>
      <b/>
      <sz val="10"/>
      <color rgb="FFE26B0A"/>
      <name val="Gadugi"/>
      <family val="2"/>
    </font>
    <font>
      <sz val="10"/>
      <color rgb="FF000000"/>
      <name val="Calibri"/>
      <family val="2"/>
      <charset val="1"/>
    </font>
    <font>
      <b/>
      <sz val="9"/>
      <name val="Gadugi"/>
    </font>
    <font>
      <sz val="9"/>
      <name val="Gadugi"/>
    </font>
    <font>
      <b/>
      <sz val="10"/>
      <color rgb="FFF37324"/>
      <name val="Gadugi"/>
    </font>
    <font>
      <b/>
      <sz val="8"/>
      <name val="Gadugi"/>
    </font>
    <font>
      <b/>
      <sz val="9"/>
      <color theme="5"/>
      <name val="Gadugi"/>
    </font>
  </fonts>
  <fills count="54">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rgb="FFF37324"/>
        <bgColor indexed="64"/>
      </patternFill>
    </fill>
    <fill>
      <patternFill patternType="solid">
        <fgColor theme="0"/>
        <bgColor rgb="FF000000"/>
      </patternFill>
    </fill>
    <fill>
      <patternFill patternType="solid">
        <fgColor theme="0"/>
        <bgColor rgb="FFFFFFCC"/>
      </patternFill>
    </fill>
    <fill>
      <patternFill patternType="solid">
        <fgColor rgb="FFFFFFFF"/>
        <bgColor indexed="64"/>
      </patternFill>
    </fill>
    <fill>
      <patternFill patternType="solid">
        <fgColor indexed="22"/>
        <bgColor indexed="4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44"/>
        <bgColor indexed="41"/>
      </patternFill>
    </fill>
    <fill>
      <patternFill patternType="solid">
        <fgColor indexed="26"/>
        <bgColor indexed="43"/>
      </patternFill>
    </fill>
    <fill>
      <patternFill patternType="solid">
        <fgColor indexed="55"/>
        <bgColor indexed="23"/>
      </patternFill>
    </fill>
    <fill>
      <patternFill patternType="solid">
        <fgColor indexed="41"/>
        <bgColor indexed="44"/>
      </patternFill>
    </fill>
    <fill>
      <patternFill patternType="solid">
        <fgColor indexed="43"/>
        <bgColor indexed="26"/>
      </patternFill>
    </fill>
    <fill>
      <patternFill patternType="solid">
        <fgColor indexed="10"/>
      </patternFill>
    </fill>
    <fill>
      <patternFill patternType="solid">
        <fgColor indexed="51"/>
      </patternFill>
    </fill>
    <fill>
      <patternFill patternType="solid">
        <fgColor indexed="43"/>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9"/>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22"/>
        <bgColor indexed="19"/>
      </patternFill>
    </fill>
    <fill>
      <patternFill patternType="solid">
        <fgColor indexed="55"/>
        <bgColor indexed="64"/>
      </patternFill>
    </fill>
    <fill>
      <patternFill patternType="solid">
        <fgColor indexed="27"/>
        <bgColor indexed="64"/>
      </patternFill>
    </fill>
    <fill>
      <patternFill patternType="mediumGray">
        <fgColor indexed="22"/>
      </patternFill>
    </fill>
    <fill>
      <patternFill patternType="solid">
        <fgColor indexed="48"/>
        <bgColor indexed="64"/>
      </patternFill>
    </fill>
    <fill>
      <patternFill patternType="solid">
        <fgColor indexed="26"/>
        <bgColor indexed="9"/>
      </patternFill>
    </fill>
    <fill>
      <patternFill patternType="solid">
        <fgColor indexed="53"/>
        <bgColor indexed="64"/>
      </patternFill>
    </fill>
    <fill>
      <patternFill patternType="gray0625"/>
    </fill>
    <fill>
      <patternFill patternType="solid">
        <fgColor indexed="9"/>
        <bgColor indexed="19"/>
      </patternFill>
    </fill>
    <fill>
      <patternFill patternType="solid">
        <fgColor indexed="9"/>
        <bgColor indexed="43"/>
      </patternFill>
    </fill>
    <fill>
      <patternFill patternType="solid">
        <fgColor rgb="FF4D5564"/>
        <bgColor indexed="64"/>
      </patternFill>
    </fill>
  </fills>
  <borders count="178">
    <border>
      <left/>
      <right/>
      <top/>
      <bottom/>
      <diagonal/>
    </border>
    <border>
      <left/>
      <right/>
      <top style="thin">
        <color rgb="FFF37324"/>
      </top>
      <bottom/>
      <diagonal/>
    </border>
    <border>
      <left/>
      <right/>
      <top style="thin">
        <color rgb="FFF37324"/>
      </top>
      <bottom style="thin">
        <color rgb="FFF37324"/>
      </bottom>
      <diagonal/>
    </border>
    <border>
      <left/>
      <right/>
      <top/>
      <bottom style="thin">
        <color rgb="FFF37324"/>
      </bottom>
      <diagonal/>
    </border>
    <border>
      <left/>
      <right/>
      <top style="thin">
        <color rgb="FFF3732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n">
        <color theme="0"/>
      </top>
      <bottom/>
      <diagonal/>
    </border>
    <border>
      <left/>
      <right/>
      <top style="thin">
        <color theme="0"/>
      </top>
      <bottom style="thin">
        <color theme="0"/>
      </bottom>
      <diagonal/>
    </border>
    <border>
      <left/>
      <right style="thin">
        <color theme="0"/>
      </right>
      <top/>
      <bottom style="thin">
        <color rgb="FFF37324"/>
      </bottom>
      <diagonal/>
    </border>
    <border>
      <left style="thin">
        <color theme="0"/>
      </left>
      <right style="thin">
        <color theme="0"/>
      </right>
      <top/>
      <bottom style="thin">
        <color rgb="FFF37324"/>
      </bottom>
      <diagonal/>
    </border>
    <border>
      <left style="thin">
        <color theme="0"/>
      </left>
      <right/>
      <top/>
      <bottom style="thin">
        <color rgb="FFF37324"/>
      </bottom>
      <diagonal/>
    </border>
    <border>
      <left/>
      <right/>
      <top style="thin">
        <color theme="0" tint="-0.14996795556505021"/>
      </top>
      <bottom style="thin">
        <color theme="0" tint="-0.14996795556505021"/>
      </bottom>
      <diagonal/>
    </border>
    <border>
      <left style="thin">
        <color theme="0"/>
      </left>
      <right style="thin">
        <color theme="0"/>
      </right>
      <top style="thin">
        <color theme="0"/>
      </top>
      <bottom style="thin">
        <color theme="0"/>
      </bottom>
      <diagonal/>
    </border>
    <border>
      <left/>
      <right style="thin">
        <color theme="0"/>
      </right>
      <top style="thin">
        <color rgb="FFF37324"/>
      </top>
      <bottom style="thin">
        <color rgb="FFF37324"/>
      </bottom>
      <diagonal/>
    </border>
    <border>
      <left style="thin">
        <color theme="0"/>
      </left>
      <right/>
      <top/>
      <bottom/>
      <diagonal/>
    </border>
    <border>
      <left style="thin">
        <color theme="0"/>
      </left>
      <right style="thin">
        <color theme="0"/>
      </right>
      <top style="thin">
        <color rgb="FFF37324"/>
      </top>
      <bottom style="thin">
        <color rgb="FFF37324"/>
      </bottom>
      <diagonal/>
    </border>
    <border>
      <left style="thin">
        <color theme="0"/>
      </left>
      <right/>
      <top style="thin">
        <color rgb="FFF37324"/>
      </top>
      <bottom style="thin">
        <color rgb="FFF37324"/>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style="thin">
        <color rgb="FFF37324"/>
      </top>
      <bottom style="thin">
        <color theme="0" tint="-0.24994659260841701"/>
      </bottom>
      <diagonal/>
    </border>
    <border>
      <left style="thin">
        <color theme="0"/>
      </left>
      <right style="thin">
        <color theme="0"/>
      </right>
      <top/>
      <bottom style="thin">
        <color theme="0" tint="-0.24994659260841701"/>
      </bottom>
      <diagonal/>
    </border>
    <border>
      <left style="thin">
        <color theme="0"/>
      </left>
      <right style="thin">
        <color theme="0"/>
      </right>
      <top/>
      <bottom/>
      <diagonal/>
    </border>
    <border>
      <left style="thin">
        <color theme="0"/>
      </left>
      <right style="thin">
        <color theme="0"/>
      </right>
      <top style="thin">
        <color rgb="FFF37324"/>
      </top>
      <bottom/>
      <diagonal/>
    </border>
    <border>
      <left style="thin">
        <color theme="0"/>
      </left>
      <right style="thin">
        <color theme="0"/>
      </right>
      <top style="thin">
        <color theme="0" tint="-0.24994659260841701"/>
      </top>
      <bottom/>
      <diagonal/>
    </border>
    <border>
      <left style="thin">
        <color theme="0"/>
      </left>
      <right/>
      <top style="thin">
        <color rgb="FFF37324"/>
      </top>
      <bottom/>
      <diagonal/>
    </border>
    <border>
      <left style="thin">
        <color theme="0"/>
      </left>
      <right style="thin">
        <color theme="0"/>
      </right>
      <top style="thin">
        <color theme="5"/>
      </top>
      <bottom style="thin">
        <color theme="5"/>
      </bottom>
      <diagonal/>
    </border>
    <border>
      <left/>
      <right style="thin">
        <color theme="0"/>
      </right>
      <top style="thin">
        <color rgb="FFF37324"/>
      </top>
      <bottom/>
      <diagonal/>
    </border>
    <border>
      <left/>
      <right/>
      <top style="thin">
        <color theme="5"/>
      </top>
      <bottom style="thin">
        <color theme="5"/>
      </bottom>
      <diagonal/>
    </border>
    <border>
      <left/>
      <right/>
      <top/>
      <bottom style="thin">
        <color theme="5"/>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tint="-0.24994659260841701"/>
      </bottom>
      <diagonal/>
    </border>
    <border>
      <left/>
      <right style="thin">
        <color theme="0"/>
      </right>
      <top style="thin">
        <color theme="0" tint="-0.24994659260841701"/>
      </top>
      <bottom style="thin">
        <color theme="0" tint="-0.24994659260841701"/>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6795556505021"/>
      </top>
      <bottom/>
      <diagonal/>
    </border>
    <border>
      <left/>
      <right style="thin">
        <color theme="0"/>
      </right>
      <top style="thin">
        <color rgb="FFF37324"/>
      </top>
      <bottom style="thin">
        <color theme="0" tint="-0.24994659260841701"/>
      </bottom>
      <diagonal/>
    </border>
    <border>
      <left style="thin">
        <color theme="0"/>
      </left>
      <right/>
      <top style="thin">
        <color theme="0"/>
      </top>
      <bottom/>
      <diagonal/>
    </border>
    <border>
      <left/>
      <right style="thin">
        <color theme="0"/>
      </right>
      <top style="thin">
        <color theme="0" tint="-0.24994659260841701"/>
      </top>
      <bottom/>
      <diagonal/>
    </border>
    <border>
      <left/>
      <right style="thin">
        <color theme="0"/>
      </right>
      <top style="thin">
        <color rgb="FFBFBFBF"/>
      </top>
      <bottom style="thin">
        <color rgb="FFBFBFBF"/>
      </bottom>
      <diagonal/>
    </border>
    <border>
      <left style="thin">
        <color theme="0"/>
      </left>
      <right style="thin">
        <color theme="0"/>
      </right>
      <top style="thin">
        <color rgb="FFBFBFBF"/>
      </top>
      <bottom style="thin">
        <color rgb="FFBFBFBF"/>
      </bottom>
      <diagonal/>
    </border>
    <border>
      <left/>
      <right style="thin">
        <color theme="0"/>
      </right>
      <top style="thin">
        <color rgb="FFBFBFBF"/>
      </top>
      <bottom/>
      <diagonal/>
    </border>
    <border>
      <left style="thin">
        <color theme="0"/>
      </left>
      <right style="thin">
        <color theme="0"/>
      </right>
      <top style="thin">
        <color rgb="FFBFBFBF"/>
      </top>
      <bottom/>
      <diagonal/>
    </border>
    <border>
      <left/>
      <right style="thin">
        <color theme="0"/>
      </right>
      <top/>
      <bottom/>
      <diagonal/>
    </border>
    <border>
      <left/>
      <right/>
      <top/>
      <bottom style="thin">
        <color rgb="FFBFBFBF"/>
      </bottom>
      <diagonal/>
    </border>
    <border>
      <left/>
      <right style="thin">
        <color theme="0"/>
      </right>
      <top style="thin">
        <color theme="0"/>
      </top>
      <bottom style="thin">
        <color theme="0"/>
      </bottom>
      <diagonal/>
    </border>
    <border>
      <left/>
      <right/>
      <top style="thin">
        <color theme="5"/>
      </top>
      <bottom style="thin">
        <color theme="0" tint="-0.24994659260841701"/>
      </bottom>
      <diagonal/>
    </border>
    <border>
      <left/>
      <right/>
      <top style="thin">
        <color theme="0" tint="-0.24994659260841701"/>
      </top>
      <bottom style="thin">
        <color theme="5"/>
      </bottom>
      <diagonal/>
    </border>
    <border>
      <left/>
      <right/>
      <top/>
      <bottom style="thin">
        <color rgb="FFFF6600"/>
      </bottom>
      <diagonal/>
    </border>
    <border>
      <left/>
      <right style="thin">
        <color theme="0"/>
      </right>
      <top style="thin">
        <color theme="5"/>
      </top>
      <bottom style="thin">
        <color theme="5"/>
      </bottom>
      <diagonal/>
    </border>
    <border>
      <left/>
      <right style="thin">
        <color theme="0"/>
      </right>
      <top style="thin">
        <color theme="5"/>
      </top>
      <bottom style="thin">
        <color theme="0" tint="-0.24994659260841701"/>
      </bottom>
      <diagonal/>
    </border>
    <border>
      <left/>
      <right style="thin">
        <color theme="0"/>
      </right>
      <top/>
      <bottom style="thin">
        <color rgb="FFF37424"/>
      </bottom>
      <diagonal/>
    </border>
    <border>
      <left/>
      <right/>
      <top/>
      <bottom style="thin">
        <color theme="0"/>
      </bottom>
      <diagonal/>
    </border>
    <border>
      <left/>
      <right/>
      <top style="thin">
        <color theme="5"/>
      </top>
      <bottom/>
      <diagonal/>
    </border>
    <border>
      <left/>
      <right style="thin">
        <color theme="0"/>
      </right>
      <top/>
      <bottom style="thin">
        <color theme="5"/>
      </bottom>
      <diagonal/>
    </border>
    <border>
      <left/>
      <right style="thin">
        <color theme="0"/>
      </right>
      <top style="thin">
        <color theme="5"/>
      </top>
      <bottom style="thin">
        <color theme="0"/>
      </bottom>
      <diagonal/>
    </border>
    <border>
      <left style="thin">
        <color theme="0"/>
      </left>
      <right style="thin">
        <color theme="0"/>
      </right>
      <top style="thin">
        <color theme="5"/>
      </top>
      <bottom style="thin">
        <color theme="0"/>
      </bottom>
      <diagonal/>
    </border>
    <border>
      <left/>
      <right style="thin">
        <color theme="0"/>
      </right>
      <top style="thin">
        <color theme="0"/>
      </top>
      <bottom style="thin">
        <color theme="5"/>
      </bottom>
      <diagonal/>
    </border>
    <border>
      <left style="thin">
        <color theme="0"/>
      </left>
      <right style="thin">
        <color theme="0"/>
      </right>
      <top style="thin">
        <color theme="0"/>
      </top>
      <bottom style="thin">
        <color theme="5"/>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6"/>
      </top>
      <bottom style="thin">
        <color theme="0"/>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theme="6"/>
      </bottom>
      <diagonal/>
    </border>
    <border>
      <left/>
      <right/>
      <top style="thin">
        <color rgb="FFF37334"/>
      </top>
      <bottom style="thin">
        <color rgb="FFF37334"/>
      </bottom>
      <diagonal/>
    </border>
    <border>
      <left/>
      <right/>
      <top style="thin">
        <color rgb="FFBFBFBF"/>
      </top>
      <bottom style="thin">
        <color rgb="FFBFBFBF"/>
      </bottom>
      <diagonal/>
    </border>
    <border>
      <left/>
      <right/>
      <top style="thin">
        <color theme="0" tint="-0.24994659260841701"/>
      </top>
      <bottom style="thin">
        <color rgb="FFF37334"/>
      </bottom>
      <diagonal/>
    </border>
    <border>
      <left/>
      <right/>
      <top style="thin">
        <color rgb="FFBFBFBF"/>
      </top>
      <bottom/>
      <diagonal/>
    </border>
    <border>
      <left/>
      <right/>
      <top style="thin">
        <color rgb="FFF37424"/>
      </top>
      <bottom/>
      <diagonal/>
    </border>
    <border>
      <left/>
      <right/>
      <top style="thin">
        <color theme="0" tint="-0.24994659260841701"/>
      </top>
      <bottom style="thin">
        <color rgb="FFF37324"/>
      </bottom>
      <diagonal/>
    </border>
    <border>
      <left/>
      <right/>
      <top/>
      <bottom style="thin">
        <color rgb="FFF37424"/>
      </bottom>
      <diagonal/>
    </border>
    <border>
      <left/>
      <right/>
      <top style="thin">
        <color rgb="FFF37424"/>
      </top>
      <bottom style="thin">
        <color rgb="FFF37424"/>
      </bottom>
      <diagonal/>
    </border>
    <border>
      <left/>
      <right/>
      <top style="medium">
        <color rgb="FFF37324"/>
      </top>
      <bottom style="thin">
        <color rgb="FFF37324"/>
      </bottom>
      <diagonal/>
    </border>
    <border>
      <left/>
      <right/>
      <top style="thin">
        <color rgb="FFF37324"/>
      </top>
      <bottom style="medium">
        <color rgb="FFF37324"/>
      </bottom>
      <diagonal/>
    </border>
    <border>
      <left/>
      <right style="thin">
        <color rgb="FFF37324"/>
      </right>
      <top style="thin">
        <color rgb="FFF37324"/>
      </top>
      <bottom style="medium">
        <color rgb="FFF37324"/>
      </bottom>
      <diagonal/>
    </border>
    <border>
      <left/>
      <right/>
      <top style="medium">
        <color rgb="FFF37324"/>
      </top>
      <bottom style="medium">
        <color rgb="FFF37324"/>
      </bottom>
      <diagonal/>
    </border>
    <border>
      <left/>
      <right/>
      <top style="thin">
        <color rgb="FFF37324"/>
      </top>
      <bottom style="thin">
        <color theme="0" tint="-0.499984740745262"/>
      </bottom>
      <diagonal/>
    </border>
    <border>
      <left/>
      <right/>
      <top style="thin">
        <color theme="0" tint="-0.499984740745262"/>
      </top>
      <bottom style="thin">
        <color theme="0" tint="-0.499984740745262"/>
      </bottom>
      <diagonal/>
    </border>
    <border>
      <left/>
      <right/>
      <top style="medium">
        <color rgb="FFF37324"/>
      </top>
      <bottom/>
      <diagonal/>
    </border>
    <border>
      <left/>
      <right/>
      <top/>
      <bottom style="medium">
        <color rgb="FFF37324"/>
      </bottom>
      <diagonal/>
    </border>
    <border>
      <left/>
      <right/>
      <top style="thin">
        <color rgb="FFBFBFBF"/>
      </top>
      <bottom style="thin">
        <color rgb="FFF37324"/>
      </bottom>
      <diagonal/>
    </border>
    <border>
      <left/>
      <right/>
      <top style="thin">
        <color theme="5"/>
      </top>
      <bottom style="thin">
        <color rgb="FFF37324"/>
      </bottom>
      <diagonal/>
    </border>
    <border>
      <left/>
      <right style="thin">
        <color theme="0"/>
      </right>
      <top style="thin">
        <color theme="5"/>
      </top>
      <bottom style="thin">
        <color rgb="FFF37324"/>
      </bottom>
      <diagonal/>
    </border>
    <border>
      <left/>
      <right/>
      <top style="thin">
        <color rgb="FFF37334"/>
      </top>
      <bottom/>
      <diagonal/>
    </border>
    <border>
      <left style="thin">
        <color rgb="FFFFFFFF"/>
      </left>
      <right/>
      <top style="thin">
        <color rgb="FFF37334"/>
      </top>
      <bottom style="thin">
        <color theme="0" tint="-0.24994659260841701"/>
      </bottom>
      <diagonal/>
    </border>
    <border>
      <left/>
      <right/>
      <top/>
      <bottom style="thin">
        <color rgb="FFF37334"/>
      </bottom>
      <diagonal/>
    </border>
    <border>
      <left style="thin">
        <color theme="0"/>
      </left>
      <right style="thin">
        <color theme="0"/>
      </right>
      <top style="thin">
        <color theme="5"/>
      </top>
      <bottom/>
      <diagonal/>
    </border>
    <border>
      <left style="thin">
        <color theme="0"/>
      </left>
      <right style="thin">
        <color theme="0"/>
      </right>
      <top/>
      <bottom style="thin">
        <color theme="5"/>
      </bottom>
      <diagonal/>
    </border>
    <border>
      <left style="thin">
        <color theme="0"/>
      </left>
      <right/>
      <top style="thin">
        <color theme="5"/>
      </top>
      <bottom/>
      <diagonal/>
    </border>
    <border>
      <left style="thin">
        <color theme="0"/>
      </left>
      <right/>
      <top/>
      <bottom style="thin">
        <color theme="5"/>
      </bottom>
      <diagonal/>
    </border>
    <border>
      <left/>
      <right/>
      <top style="thin">
        <color rgb="FFFF6600"/>
      </top>
      <bottom/>
      <diagonal/>
    </border>
    <border>
      <left/>
      <right style="thin">
        <color theme="0"/>
      </right>
      <top style="thin">
        <color rgb="FFFF6600"/>
      </top>
      <bottom/>
      <diagonal/>
    </border>
    <border>
      <left style="thin">
        <color theme="0"/>
      </left>
      <right/>
      <top style="thin">
        <color theme="5"/>
      </top>
      <bottom style="thin">
        <color theme="5"/>
      </bottom>
      <diagonal/>
    </border>
    <border>
      <left/>
      <right/>
      <top style="thin">
        <color rgb="FFBFBFBF"/>
      </top>
      <bottom style="thin">
        <color theme="5"/>
      </bottom>
      <diagonal/>
    </border>
    <border>
      <left/>
      <right/>
      <top style="thin">
        <color theme="0"/>
      </top>
      <bottom style="thin">
        <color rgb="FFF37324"/>
      </bottom>
      <diagonal/>
    </border>
    <border>
      <left/>
      <right/>
      <top style="thin">
        <color rgb="FFF37324"/>
      </top>
      <bottom style="thin">
        <color theme="0" tint="-0.34998626667073579"/>
      </bottom>
      <diagonal/>
    </border>
    <border>
      <left/>
      <right/>
      <top style="thin">
        <color theme="0" tint="-0.34998626667073579"/>
      </top>
      <bottom style="thin">
        <color theme="0" tint="-0.24994659260841701"/>
      </bottom>
      <diagonal/>
    </border>
    <border>
      <left/>
      <right style="thin">
        <color theme="6"/>
      </right>
      <top style="medium">
        <color theme="5"/>
      </top>
      <bottom style="medium">
        <color theme="5"/>
      </bottom>
      <diagonal/>
    </border>
    <border>
      <left/>
      <right/>
      <top style="medium">
        <color theme="5"/>
      </top>
      <bottom style="medium">
        <color theme="5"/>
      </bottom>
      <diagonal/>
    </border>
    <border>
      <left/>
      <right/>
      <top style="thin">
        <color theme="9" tint="-0.24994659260841701"/>
      </top>
      <bottom style="thin">
        <color theme="9" tint="-0.24994659260841701"/>
      </bottom>
      <diagonal/>
    </border>
    <border>
      <left/>
      <right/>
      <top style="thin">
        <color rgb="FFF37324"/>
      </top>
      <bottom style="thin">
        <color rgb="FFF37334"/>
      </bottom>
      <diagonal/>
    </border>
    <border>
      <left/>
      <right/>
      <top style="thin">
        <color rgb="FFF37324"/>
      </top>
      <bottom style="thin">
        <color theme="5"/>
      </bottom>
      <diagonal/>
    </border>
    <border>
      <left style="double">
        <color indexed="8"/>
      </left>
      <right/>
      <top/>
      <bottom style="hair">
        <color indexed="8"/>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medium">
        <color indexed="64"/>
      </top>
      <bottom style="thin">
        <color indexed="64"/>
      </bottom>
      <diagonal/>
    </border>
    <border>
      <left style="double">
        <color indexed="64"/>
      </left>
      <right/>
      <top/>
      <bottom style="hair">
        <color indexed="64"/>
      </bottom>
      <diagonal/>
    </border>
    <border>
      <left/>
      <right style="hair">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ck">
        <color indexed="62"/>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bottom/>
      <diagonal/>
    </border>
    <border>
      <left/>
      <right style="double">
        <color indexed="64"/>
      </right>
      <top/>
      <bottom/>
      <diagonal/>
    </border>
    <border>
      <left style="double">
        <color indexed="64"/>
      </left>
      <right style="double">
        <color indexed="64"/>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thin">
        <color indexed="64"/>
      </top>
      <bottom style="double">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1"/>
      </left>
      <right style="thin">
        <color indexed="48"/>
      </right>
      <top style="medium">
        <color indexed="41"/>
      </top>
      <bottom style="thin">
        <color indexed="48"/>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theme="0"/>
      </right>
      <top style="thin">
        <color theme="0" tint="-0.14993743705557422"/>
      </top>
      <bottom style="thin">
        <color rgb="FFF37324"/>
      </bottom>
      <diagonal/>
    </border>
    <border>
      <left/>
      <right style="thin">
        <color theme="0"/>
      </right>
      <top style="thin">
        <color theme="0" tint="-0.14993743705557422"/>
      </top>
      <bottom style="thin">
        <color theme="0" tint="-0.14993743705557422"/>
      </bottom>
      <diagonal/>
    </border>
    <border>
      <left/>
      <right style="thin">
        <color theme="0"/>
      </right>
      <top style="thin">
        <color theme="0" tint="-0.14993743705557422"/>
      </top>
      <bottom style="thin">
        <color theme="0" tint="-0.24994659260841701"/>
      </bottom>
      <diagonal/>
    </border>
    <border>
      <left/>
      <right/>
      <top style="thin">
        <color theme="0" tint="-0.14993743705557422"/>
      </top>
      <bottom style="thin">
        <color theme="0" tint="-0.14993743705557422"/>
      </bottom>
      <diagonal/>
    </border>
    <border>
      <left/>
      <right style="thin">
        <color theme="0"/>
      </right>
      <top style="thin">
        <color theme="0" tint="-0.499984740745262"/>
      </top>
      <bottom style="thin">
        <color theme="0" tint="-0.1499679555650502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style="thin">
        <color theme="0" tint="-0.499984740745262"/>
      </bottom>
      <diagonal/>
    </border>
    <border>
      <left/>
      <right/>
      <top style="thin">
        <color rgb="FFF37424"/>
      </top>
      <bottom style="thin">
        <color theme="0" tint="-0.24994659260841701"/>
      </bottom>
      <diagonal/>
    </border>
    <border>
      <left/>
      <right/>
      <top style="thin">
        <color theme="0" tint="-0.24994659260841701"/>
      </top>
      <bottom style="thin">
        <color rgb="FFF37424"/>
      </bottom>
      <diagonal/>
    </border>
    <border>
      <left/>
      <right/>
      <top style="thin">
        <color theme="0" tint="-0.24994659260841701"/>
      </top>
      <bottom style="thin">
        <color theme="0" tint="-0.249977111117893"/>
      </bottom>
      <diagonal/>
    </border>
    <border>
      <left/>
      <right/>
      <top style="thin">
        <color theme="5"/>
      </top>
      <bottom style="thin">
        <color rgb="FFD9D9D9"/>
      </bottom>
      <diagonal/>
    </border>
    <border>
      <left/>
      <right/>
      <top style="thin">
        <color theme="5"/>
      </top>
      <bottom style="thin">
        <color rgb="FFBFBFBF"/>
      </bottom>
      <diagonal/>
    </border>
    <border>
      <left/>
      <right/>
      <top style="thin">
        <color rgb="FFBFBFBF"/>
      </top>
      <bottom style="thin">
        <color theme="0" tint="-0.24994659260841701"/>
      </bottom>
      <diagonal/>
    </border>
    <border>
      <left style="thin">
        <color theme="0"/>
      </left>
      <right style="thin">
        <color theme="0"/>
      </right>
      <top style="thin">
        <color theme="5"/>
      </top>
      <bottom style="thin">
        <color rgb="FFBFBFBF"/>
      </bottom>
      <diagonal/>
    </border>
    <border>
      <left style="thin">
        <color theme="0"/>
      </left>
      <right style="thin">
        <color theme="0"/>
      </right>
      <top style="thin">
        <color theme="0" tint="-0.24994659260841701"/>
      </top>
      <bottom style="thin">
        <color rgb="FFF37324"/>
      </bottom>
      <diagonal/>
    </border>
    <border>
      <left style="thin">
        <color theme="0"/>
      </left>
      <right style="thin">
        <color theme="0"/>
      </right>
      <top/>
      <bottom style="thin">
        <color rgb="FFBFBFBF"/>
      </bottom>
      <diagonal/>
    </border>
    <border>
      <left style="thin">
        <color theme="0"/>
      </left>
      <right/>
      <top style="thin">
        <color rgb="FFBFBFBF"/>
      </top>
      <bottom style="thin">
        <color rgb="FFBFBFBF"/>
      </bottom>
      <diagonal/>
    </border>
    <border>
      <left/>
      <right/>
      <top style="thin">
        <color theme="0" tint="-0.24994659260841701"/>
      </top>
      <bottom style="thin">
        <color rgb="FFBFBFBF"/>
      </bottom>
      <diagonal/>
    </border>
    <border>
      <left style="thin">
        <color rgb="FFA5A5A5"/>
      </left>
      <right/>
      <top/>
      <bottom style="thin">
        <color rgb="FFBFBFBF"/>
      </bottom>
      <diagonal/>
    </border>
    <border>
      <left/>
      <right style="thin">
        <color rgb="FFA5A5A5"/>
      </right>
      <top/>
      <bottom style="thin">
        <color rgb="FFBFBFBF"/>
      </bottom>
      <diagonal/>
    </border>
    <border>
      <left style="thin">
        <color rgb="FFA5A5A5"/>
      </left>
      <right/>
      <top/>
      <bottom/>
      <diagonal/>
    </border>
    <border>
      <left/>
      <right style="thin">
        <color rgb="FFA5A5A5"/>
      </right>
      <top/>
      <bottom/>
      <diagonal/>
    </border>
    <border>
      <left style="thin">
        <color rgb="FFA5A5A5"/>
      </left>
      <right/>
      <top style="medium">
        <color rgb="FFED7D31"/>
      </top>
      <bottom style="medium">
        <color rgb="FFED7D31"/>
      </bottom>
      <diagonal/>
    </border>
    <border>
      <left/>
      <right style="thin">
        <color rgb="FFA5A5A5"/>
      </right>
      <top style="medium">
        <color rgb="FFED7D31"/>
      </top>
      <bottom style="medium">
        <color rgb="FFED7D31"/>
      </bottom>
      <diagonal/>
    </border>
    <border>
      <left/>
      <right/>
      <top style="medium">
        <color rgb="FFED7D31"/>
      </top>
      <bottom style="medium">
        <color rgb="FFED7D31"/>
      </bottom>
      <diagonal/>
    </border>
    <border>
      <left style="thin">
        <color rgb="FFBFBFBF"/>
      </left>
      <right/>
      <top/>
      <bottom style="thin">
        <color rgb="FFBFBFBF"/>
      </bottom>
      <diagonal/>
    </border>
    <border>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right style="thin">
        <color rgb="FFFFFFFF"/>
      </right>
      <top style="medium">
        <color indexed="64"/>
      </top>
      <bottom style="medium">
        <color indexed="64"/>
      </bottom>
      <diagonal/>
    </border>
    <border>
      <left/>
      <right/>
      <top/>
      <bottom style="thin">
        <color rgb="FFD9D9D9"/>
      </bottom>
      <diagonal/>
    </border>
    <border>
      <left style="thin">
        <color rgb="FFFFFFFF"/>
      </left>
      <right/>
      <top style="medium">
        <color indexed="64"/>
      </top>
      <bottom style="medium">
        <color indexed="64"/>
      </bottom>
      <diagonal/>
    </border>
    <border>
      <left style="thin">
        <color rgb="FFFFFFFF"/>
      </left>
      <right/>
      <top style="thin">
        <color rgb="FFBFBFBF"/>
      </top>
      <bottom style="thin">
        <color rgb="FFBFBFBF"/>
      </bottom>
      <diagonal/>
    </border>
    <border>
      <left style="thin">
        <color rgb="FFFFFFFF"/>
      </left>
      <right/>
      <top/>
      <bottom style="thin">
        <color rgb="FFBFBFBF"/>
      </bottom>
      <diagonal/>
    </border>
    <border>
      <left style="thin">
        <color rgb="FFFFFFFF"/>
      </left>
      <right/>
      <top/>
      <bottom/>
      <diagonal/>
    </border>
    <border>
      <left style="thin">
        <color rgb="FFFFFFFF"/>
      </left>
      <right/>
      <top style="thin">
        <color rgb="FFE26B0A"/>
      </top>
      <bottom style="thin">
        <color rgb="FFC0504D"/>
      </bottom>
      <diagonal/>
    </border>
    <border>
      <left style="thin">
        <color rgb="FFFFFFFF"/>
      </left>
      <right style="thin">
        <color rgb="FFFFFFFF"/>
      </right>
      <top style="medium">
        <color indexed="64"/>
      </top>
      <bottom style="medium">
        <color indexed="64"/>
      </bottom>
      <diagonal/>
    </border>
    <border>
      <left style="thin">
        <color rgb="FFFFFFFF"/>
      </left>
      <right/>
      <top style="thin">
        <color rgb="FFC0504D"/>
      </top>
      <bottom style="medium">
        <color rgb="FFE26B0A"/>
      </bottom>
      <diagonal/>
    </border>
    <border>
      <left/>
      <right/>
      <top style="thin">
        <color rgb="FFD9D9D9"/>
      </top>
      <bottom style="thin">
        <color rgb="FFD9D9D9"/>
      </bottom>
      <diagonal/>
    </border>
    <border>
      <left/>
      <right/>
      <top style="thin">
        <color rgb="FFD9D9D9"/>
      </top>
      <bottom/>
      <diagonal/>
    </border>
  </borders>
  <cellStyleXfs count="9252">
    <xf numFmtId="0" fontId="0" fillId="0" borderId="0"/>
    <xf numFmtId="168" fontId="1" fillId="0" borderId="0" applyFont="0" applyFill="0" applyBorder="0" applyAlignment="0" applyProtection="0"/>
    <xf numFmtId="9" fontId="1" fillId="0" borderId="0" applyFont="0" applyFill="0" applyBorder="0" applyAlignment="0" applyProtection="0"/>
    <xf numFmtId="172" fontId="9" fillId="0" borderId="0" applyFill="0" applyBorder="0" applyAlignment="0" applyProtection="0"/>
    <xf numFmtId="9" fontId="9" fillId="0" borderId="0" applyFill="0" applyBorder="0" applyAlignment="0" applyProtection="0"/>
    <xf numFmtId="0" fontId="9" fillId="0" borderId="0"/>
    <xf numFmtId="0" fontId="9" fillId="0" borderId="0"/>
    <xf numFmtId="0" fontId="1" fillId="0" borderId="0"/>
    <xf numFmtId="168" fontId="1" fillId="0" borderId="0" applyFont="0" applyFill="0" applyBorder="0" applyAlignment="0" applyProtection="0"/>
    <xf numFmtId="0" fontId="20" fillId="0" borderId="0"/>
    <xf numFmtId="9"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9" fillId="0" borderId="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9" fontId="9" fillId="0" borderId="0" applyFont="0" applyFill="0" applyBorder="0" applyAlignment="0" applyProtection="0"/>
    <xf numFmtId="168" fontId="9" fillId="0" borderId="0" applyFont="0" applyFill="0" applyBorder="0" applyAlignment="0" applyProtection="0"/>
    <xf numFmtId="0" fontId="9" fillId="0" borderId="0"/>
    <xf numFmtId="168" fontId="9"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9" fillId="0" borderId="0"/>
    <xf numFmtId="0" fontId="62" fillId="0" borderId="0"/>
    <xf numFmtId="168" fontId="1" fillId="0" borderId="0" applyFont="0" applyFill="0" applyBorder="0" applyAlignment="0" applyProtection="0"/>
    <xf numFmtId="0" fontId="63" fillId="0" borderId="0"/>
    <xf numFmtId="40" fontId="58" fillId="0" borderId="0" applyFont="0" applyFill="0" applyBorder="0" applyAlignment="0" applyProtection="0"/>
    <xf numFmtId="0" fontId="9" fillId="0" borderId="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9" fillId="0" borderId="0"/>
    <xf numFmtId="167" fontId="9" fillId="0" borderId="0" applyFont="0" applyFill="0" applyBorder="0" applyAlignment="0" applyProtection="0"/>
    <xf numFmtId="168" fontId="9" fillId="0" borderId="0" applyFont="0" applyFill="0" applyBorder="0" applyAlignment="0" applyProtection="0"/>
    <xf numFmtId="49" fontId="96" fillId="37" borderId="135" applyProtection="0">
      <alignment horizontal="left" indent="1"/>
      <protection locked="0"/>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8"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80" fillId="0" borderId="0">
      <alignment vertical="top"/>
    </xf>
    <xf numFmtId="0" fontId="9"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9" fillId="0" borderId="0"/>
    <xf numFmtId="0" fontId="80" fillId="0" borderId="0">
      <alignment vertical="top"/>
    </xf>
    <xf numFmtId="0" fontId="8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3" fontId="81" fillId="9" borderId="0">
      <alignment horizontal="left"/>
    </xf>
    <xf numFmtId="3" fontId="68" fillId="9" borderId="0"/>
    <xf numFmtId="0" fontId="82" fillId="0" borderId="0"/>
    <xf numFmtId="0" fontId="82" fillId="0" borderId="0"/>
    <xf numFmtId="0" fontId="9" fillId="0" borderId="0"/>
    <xf numFmtId="0" fontId="82" fillId="0" borderId="0"/>
    <xf numFmtId="0" fontId="82" fillId="0" borderId="0"/>
    <xf numFmtId="0" fontId="82" fillId="0" borderId="0"/>
    <xf numFmtId="37" fontId="83" fillId="0" borderId="0"/>
    <xf numFmtId="0" fontId="83" fillId="0" borderId="0" applyBorder="0"/>
    <xf numFmtId="197" fontId="64" fillId="18" borderId="105">
      <alignment horizontal="center" vertical="center"/>
    </xf>
    <xf numFmtId="0" fontId="9" fillId="0" borderId="0"/>
    <xf numFmtId="0" fontId="9" fillId="0" borderId="0"/>
    <xf numFmtId="10" fontId="9" fillId="19" borderId="0" applyBorder="0" applyAlignment="0">
      <protection locked="0"/>
    </xf>
    <xf numFmtId="198" fontId="9" fillId="19" borderId="0" applyBorder="0" applyAlignment="0">
      <protection locked="0"/>
    </xf>
    <xf numFmtId="0" fontId="81"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9" fillId="0" borderId="0" applyNumberFormat="0" applyFill="0" applyBorder="0" applyAlignment="0"/>
    <xf numFmtId="199" fontId="86" fillId="0" borderId="0">
      <alignment vertical="top"/>
    </xf>
    <xf numFmtId="200" fontId="87" fillId="0" borderId="106"/>
    <xf numFmtId="0" fontId="88" fillId="0" borderId="0">
      <protection locked="0"/>
    </xf>
    <xf numFmtId="0" fontId="88" fillId="0" borderId="0">
      <protection locked="0"/>
    </xf>
    <xf numFmtId="14" fontId="89" fillId="20" borderId="0" applyBorder="0" applyAlignment="0"/>
    <xf numFmtId="0" fontId="89" fillId="21" borderId="0" applyNumberFormat="0" applyBorder="0" applyAlignment="0"/>
    <xf numFmtId="201" fontId="9" fillId="0" borderId="0" applyFill="0" applyBorder="0" applyAlignment="0"/>
    <xf numFmtId="199" fontId="90" fillId="0" borderId="0" applyFill="0" applyBorder="0" applyAlignment="0"/>
    <xf numFmtId="202" fontId="90" fillId="0" borderId="0" applyFill="0" applyBorder="0" applyAlignment="0"/>
    <xf numFmtId="188" fontId="78" fillId="0" borderId="0" applyFill="0" applyBorder="0" applyAlignment="0"/>
    <xf numFmtId="203" fontId="9" fillId="0" borderId="0" applyFill="0" applyBorder="0" applyAlignment="0"/>
    <xf numFmtId="201" fontId="9" fillId="0" borderId="0" applyFill="0" applyBorder="0" applyAlignment="0"/>
    <xf numFmtId="0" fontId="9" fillId="0" borderId="0" applyFill="0" applyBorder="0" applyAlignment="0"/>
    <xf numFmtId="199" fontId="90" fillId="0" borderId="0" applyFill="0" applyBorder="0" applyAlignment="0"/>
    <xf numFmtId="40" fontId="90" fillId="19" borderId="107">
      <alignment vertical="center"/>
    </xf>
    <xf numFmtId="0" fontId="9" fillId="0" borderId="0" applyFill="0" applyBorder="0"/>
    <xf numFmtId="0" fontId="77" fillId="0" borderId="108"/>
    <xf numFmtId="0" fontId="9" fillId="0" borderId="0" applyFill="0" applyBorder="0"/>
    <xf numFmtId="0" fontId="9" fillId="0" borderId="109"/>
    <xf numFmtId="204" fontId="9" fillId="0" borderId="0" applyFill="0" applyBorder="0" applyAlignment="0" applyProtection="0"/>
    <xf numFmtId="201" fontId="9" fillId="0" borderId="0" applyFill="0" applyBorder="0" applyAlignment="0" applyProtection="0"/>
    <xf numFmtId="205" fontId="9" fillId="0" borderId="0" applyFill="0" applyBorder="0" applyAlignment="0" applyProtection="0"/>
    <xf numFmtId="3" fontId="9" fillId="0" borderId="0" applyFill="0" applyBorder="0" applyAlignment="0" applyProtection="0"/>
    <xf numFmtId="0" fontId="9" fillId="22" borderId="0" applyNumberFormat="0" applyBorder="0" applyAlignment="0" applyProtection="0"/>
    <xf numFmtId="0" fontId="9" fillId="0" borderId="109"/>
    <xf numFmtId="0" fontId="9" fillId="0" borderId="0" applyFill="0" applyBorder="0" applyAlignment="0" applyProtection="0"/>
    <xf numFmtId="0" fontId="9" fillId="0" borderId="0" applyFill="0" applyBorder="0" applyAlignment="0" applyProtection="0"/>
    <xf numFmtId="206" fontId="9" fillId="0" borderId="0" applyFill="0" applyBorder="0" applyAlignment="0" applyProtection="0"/>
    <xf numFmtId="199" fontId="9" fillId="0" borderId="0" applyFill="0" applyBorder="0" applyAlignment="0" applyProtection="0"/>
    <xf numFmtId="207" fontId="9" fillId="0" borderId="0" applyFill="0" applyBorder="0" applyAlignment="0" applyProtection="0"/>
    <xf numFmtId="208" fontId="9" fillId="0" borderId="0" applyFill="0" applyBorder="0" applyAlignment="0" applyProtection="0"/>
    <xf numFmtId="0" fontId="79" fillId="0" borderId="0">
      <alignment vertical="center"/>
    </xf>
    <xf numFmtId="209" fontId="9" fillId="0" borderId="0" applyFont="0" applyFill="0" applyBorder="0" applyAlignment="0" applyProtection="0"/>
    <xf numFmtId="0" fontId="9" fillId="31" borderId="110" applyNumberFormat="0" applyProtection="0">
      <alignment horizontal="left" vertical="center" indent="1"/>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91" fillId="33" borderId="0" applyNumberFormat="0" applyProtection="0">
      <alignment horizontal="left" vertical="center"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68" fillId="30" borderId="111" applyNumberFormat="0" applyProtection="0">
      <alignment horizontal="left" vertical="center" indent="1"/>
    </xf>
    <xf numFmtId="4" fontId="70" fillId="34" borderId="0" applyNumberFormat="0" applyProtection="0">
      <alignment horizontal="left" vertical="center" indent="1"/>
    </xf>
    <xf numFmtId="4" fontId="71" fillId="16" borderId="0" applyNumberFormat="0" applyProtection="0">
      <alignment horizontal="left" vertical="center" indent="1"/>
    </xf>
    <xf numFmtId="4" fontId="70" fillId="10" borderId="110" applyNumberFormat="0" applyProtection="0">
      <alignment horizontal="right" vertical="center"/>
    </xf>
    <xf numFmtId="4" fontId="70" fillId="31" borderId="0" applyNumberFormat="0" applyProtection="0">
      <alignment horizontal="left" vertical="center" indent="1"/>
    </xf>
    <xf numFmtId="4" fontId="70" fillId="10" borderId="0" applyNumberFormat="0" applyProtection="0">
      <alignment horizontal="left" vertical="center" indent="1"/>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12"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3" fillId="32" borderId="0" applyNumberFormat="0" applyProtection="0">
      <alignment horizontal="left" vertical="center" indent="1"/>
    </xf>
    <xf numFmtId="4" fontId="74" fillId="31" borderId="110" applyNumberFormat="0" applyProtection="0">
      <alignment horizontal="right" vertical="center"/>
    </xf>
    <xf numFmtId="0" fontId="75" fillId="0" borderId="0" applyNumberFormat="0" applyFill="0" applyBorder="0" applyAlignment="0" applyProtection="0"/>
    <xf numFmtId="0" fontId="76" fillId="0" borderId="113" applyNumberFormat="0" applyFill="0" applyAlignment="0" applyProtection="0"/>
    <xf numFmtId="181" fontId="81" fillId="37" borderId="135">
      <protection locked="0"/>
    </xf>
    <xf numFmtId="9" fontId="93" fillId="0" borderId="0" applyFont="0" applyFill="0" applyBorder="0" applyAlignment="0" applyProtection="0"/>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48" borderId="131" applyNumberFormat="0" applyAlignment="0" applyProtection="0"/>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94" fillId="0" borderId="0"/>
    <xf numFmtId="168" fontId="94" fillId="0" borderId="0" applyFont="0" applyFill="0" applyBorder="0" applyAlignment="0" applyProtection="0"/>
    <xf numFmtId="0" fontId="9" fillId="0" borderId="0"/>
    <xf numFmtId="37" fontId="100" fillId="0" borderId="0"/>
    <xf numFmtId="213" fontId="64" fillId="36" borderId="115">
      <alignment horizontal="center" vertical="center"/>
    </xf>
    <xf numFmtId="0" fontId="98" fillId="0" borderId="0"/>
    <xf numFmtId="0" fontId="101" fillId="0" borderId="0" applyNumberFormat="0" applyFill="0" applyBorder="0" applyAlignment="0" applyProtection="0"/>
    <xf numFmtId="200" fontId="87" fillId="0" borderId="116"/>
    <xf numFmtId="0" fontId="102" fillId="0" borderId="109"/>
    <xf numFmtId="212" fontId="81" fillId="0" borderId="0">
      <alignment horizontal="left" indent="1"/>
    </xf>
    <xf numFmtId="211" fontId="83" fillId="37" borderId="112">
      <alignment horizontal="center"/>
      <protection locked="0"/>
    </xf>
    <xf numFmtId="181" fontId="81" fillId="37" borderId="112">
      <protection locked="0"/>
    </xf>
    <xf numFmtId="49" fontId="96" fillId="38" borderId="112" applyProtection="0">
      <alignment horizontal="left" indent="1"/>
      <protection locked="0"/>
    </xf>
    <xf numFmtId="49" fontId="96" fillId="37" borderId="112" applyProtection="0">
      <alignment horizontal="left" indent="1"/>
      <protection locked="0"/>
    </xf>
    <xf numFmtId="49" fontId="96" fillId="38" borderId="112" applyProtection="0">
      <alignment horizontal="left" indent="1"/>
      <protection locked="0"/>
    </xf>
    <xf numFmtId="212" fontId="81" fillId="0" borderId="0">
      <alignment horizontal="left" indent="1"/>
    </xf>
    <xf numFmtId="212" fontId="81" fillId="0" borderId="0">
      <alignment horizontal="left"/>
    </xf>
    <xf numFmtId="0" fontId="102" fillId="0" borderId="109"/>
    <xf numFmtId="164" fontId="103" fillId="0" borderId="0">
      <protection locked="0"/>
    </xf>
    <xf numFmtId="210" fontId="9" fillId="0" borderId="0" applyFont="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6" fontId="104" fillId="0" borderId="0" applyFill="0" applyBorder="0" applyAlignment="0" applyProtection="0"/>
    <xf numFmtId="37" fontId="105" fillId="0" borderId="0" applyBorder="0" applyAlignment="0"/>
    <xf numFmtId="191" fontId="9" fillId="0" borderId="0">
      <protection locked="0"/>
    </xf>
    <xf numFmtId="38" fontId="77" fillId="39" borderId="0" applyNumberFormat="0" applyBorder="0" applyAlignment="0" applyProtection="0"/>
    <xf numFmtId="0" fontId="106" fillId="0" borderId="0" applyNumberFormat="0" applyFill="0" applyBorder="0" applyAlignment="0" applyProtection="0"/>
    <xf numFmtId="0" fontId="95" fillId="0" borderId="117" applyNumberFormat="0" applyAlignment="0" applyProtection="0">
      <alignment horizontal="left" vertical="center"/>
    </xf>
    <xf numFmtId="0" fontId="95" fillId="0" borderId="118">
      <alignment horizontal="left" vertical="center"/>
    </xf>
    <xf numFmtId="214" fontId="9" fillId="0" borderId="0">
      <protection locked="0"/>
    </xf>
    <xf numFmtId="214" fontId="9" fillId="0" borderId="0">
      <protection locked="0"/>
    </xf>
    <xf numFmtId="0" fontId="97" fillId="0" borderId="119" applyNumberFormat="0" applyFill="0" applyAlignment="0" applyProtection="0"/>
    <xf numFmtId="10" fontId="77" fillId="40" borderId="112" applyNumberFormat="0" applyBorder="0" applyAlignment="0" applyProtection="0"/>
    <xf numFmtId="37" fontId="107" fillId="0" borderId="0"/>
    <xf numFmtId="215" fontId="9" fillId="0" borderId="0"/>
    <xf numFmtId="49" fontId="96" fillId="38" borderId="135" applyProtection="0">
      <alignment horizontal="left" indent="1"/>
      <protection locked="0"/>
    </xf>
    <xf numFmtId="0" fontId="95" fillId="0" borderId="134">
      <alignment horizontal="left" vertical="center"/>
    </xf>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38" fontId="58" fillId="0" borderId="0" applyFont="0" applyFill="0" applyBorder="0" applyAlignment="0" applyProtection="0"/>
    <xf numFmtId="168" fontId="9" fillId="0" borderId="0" applyFont="0" applyFill="0" applyBorder="0" applyAlignment="0" applyProtection="0"/>
    <xf numFmtId="0" fontId="83" fillId="0" borderId="0"/>
    <xf numFmtId="0" fontId="83" fillId="0" borderId="0"/>
    <xf numFmtId="0" fontId="83" fillId="0" borderId="0"/>
    <xf numFmtId="0" fontId="83" fillId="0" borderId="0"/>
    <xf numFmtId="0" fontId="99" fillId="0" borderId="120" applyNumberFormat="0" applyFill="0" applyAlignment="0" applyProtection="0"/>
    <xf numFmtId="37" fontId="77" fillId="41" borderId="0" applyNumberFormat="0" applyBorder="0" applyAlignment="0" applyProtection="0"/>
    <xf numFmtId="37" fontId="77" fillId="0" borderId="0"/>
    <xf numFmtId="3" fontId="108" fillId="0" borderId="119" applyProtection="0"/>
    <xf numFmtId="168" fontId="9" fillId="0" borderId="0" applyFont="0" applyFill="0" applyBorder="0" applyAlignment="0" applyProtection="0"/>
    <xf numFmtId="0" fontId="9" fillId="0" borderId="0"/>
    <xf numFmtId="10" fontId="77" fillId="40" borderId="135" applyNumberFormat="0" applyBorder="0" applyAlignment="0" applyProtection="0"/>
    <xf numFmtId="0" fontId="1" fillId="0" borderId="0"/>
    <xf numFmtId="0" fontId="9" fillId="0" borderId="0"/>
    <xf numFmtId="10" fontId="77" fillId="40" borderId="135" applyNumberFormat="0" applyBorder="0" applyAlignment="0" applyProtection="0"/>
    <xf numFmtId="168" fontId="9" fillId="0" borderId="0" applyFont="0" applyFill="0" applyBorder="0" applyAlignment="0" applyProtection="0"/>
    <xf numFmtId="49" fontId="96" fillId="38" borderId="135" applyProtection="0">
      <alignment horizontal="left" indent="1"/>
      <protection locked="0"/>
    </xf>
    <xf numFmtId="0" fontId="1" fillId="0" borderId="0"/>
    <xf numFmtId="0" fontId="9" fillId="0" borderId="0"/>
    <xf numFmtId="0" fontId="95" fillId="0" borderId="118">
      <alignment horizontal="left" vertical="center"/>
    </xf>
    <xf numFmtId="4" fontId="70" fillId="10" borderId="110" applyNumberFormat="0" applyProtection="0">
      <alignment horizontal="right" vertical="center"/>
    </xf>
    <xf numFmtId="0" fontId="9" fillId="40" borderId="130" applyNumberFormat="0" applyFont="0" applyBorder="0" applyAlignment="0" applyProtection="0"/>
    <xf numFmtId="0" fontId="83" fillId="0" borderId="0"/>
    <xf numFmtId="0" fontId="83" fillId="0" borderId="0"/>
    <xf numFmtId="0" fontId="83" fillId="0" borderId="0"/>
    <xf numFmtId="0" fontId="83" fillId="0" borderId="0"/>
    <xf numFmtId="37" fontId="77" fillId="0" borderId="0"/>
    <xf numFmtId="0" fontId="1" fillId="0" borderId="0"/>
    <xf numFmtId="0" fontId="1" fillId="0" borderId="0"/>
    <xf numFmtId="167" fontId="9" fillId="0" borderId="0" applyFont="0" applyFill="0" applyBorder="0" applyAlignment="0" applyProtection="0"/>
    <xf numFmtId="4" fontId="110" fillId="42" borderId="0" applyNumberFormat="0" applyProtection="0">
      <alignment horizontal="left" vertical="center" indent="1"/>
    </xf>
    <xf numFmtId="0" fontId="9" fillId="0" borderId="0"/>
    <xf numFmtId="168" fontId="9" fillId="0" borderId="0" applyFont="0" applyFill="0" applyBorder="0" applyAlignment="0" applyProtection="0"/>
    <xf numFmtId="0" fontId="1" fillId="0" borderId="0"/>
    <xf numFmtId="0" fontId="9" fillId="0" borderId="0"/>
    <xf numFmtId="0" fontId="9" fillId="0" borderId="0"/>
    <xf numFmtId="0" fontId="70" fillId="0" borderId="0">
      <alignment vertical="top"/>
    </xf>
    <xf numFmtId="0" fontId="70" fillId="0" borderId="0">
      <alignment vertical="top"/>
    </xf>
    <xf numFmtId="0" fontId="70" fillId="0" borderId="0">
      <alignment vertical="top"/>
    </xf>
    <xf numFmtId="0" fontId="70" fillId="0" borderId="0">
      <alignment vertical="top"/>
    </xf>
    <xf numFmtId="3" fontId="81" fillId="43" borderId="0">
      <alignment horizontal="left"/>
    </xf>
    <xf numFmtId="3" fontId="81" fillId="43" borderId="0">
      <alignment horizontal="left"/>
    </xf>
    <xf numFmtId="3" fontId="68" fillId="39" borderId="0"/>
    <xf numFmtId="0" fontId="100" fillId="0" borderId="121" applyBorder="0"/>
    <xf numFmtId="213" fontId="64" fillId="36" borderId="115">
      <alignment horizontal="center" vertical="center"/>
    </xf>
    <xf numFmtId="0" fontId="98" fillId="0" borderId="0"/>
    <xf numFmtId="0" fontId="98" fillId="0" borderId="0"/>
    <xf numFmtId="0" fontId="98" fillId="0" borderId="0"/>
    <xf numFmtId="10" fontId="9" fillId="40" borderId="0" applyFont="0" applyBorder="0" applyAlignment="0">
      <protection locked="0"/>
    </xf>
    <xf numFmtId="198" fontId="9" fillId="40" borderId="0" applyBorder="0" applyAlignment="0">
      <protection locked="0"/>
    </xf>
    <xf numFmtId="3" fontId="81" fillId="0" borderId="0" applyNumberFormat="0" applyFill="0" applyBorder="0" applyAlignment="0" applyProtection="0"/>
    <xf numFmtId="3" fontId="84" fillId="0" borderId="0" applyNumberFormat="0" applyFill="0" applyBorder="0" applyAlignment="0" applyProtection="0"/>
    <xf numFmtId="0" fontId="112" fillId="0" borderId="0">
      <protection locked="0"/>
    </xf>
    <xf numFmtId="0" fontId="112" fillId="0" borderId="0">
      <protection locked="0"/>
    </xf>
    <xf numFmtId="14" fontId="89" fillId="44" borderId="127" applyBorder="0" applyAlignment="0">
      <alignment horizontal="center" vertical="center"/>
    </xf>
    <xf numFmtId="0" fontId="89" fillId="45" borderId="127" applyNumberFormat="0" applyBorder="0" applyAlignment="0">
      <alignment horizontal="center" vertical="center"/>
    </xf>
    <xf numFmtId="201" fontId="9" fillId="0" borderId="0" applyFill="0" applyBorder="0" applyAlignment="0"/>
    <xf numFmtId="188" fontId="79" fillId="0" borderId="0" applyFill="0" applyBorder="0" applyAlignment="0"/>
    <xf numFmtId="188" fontId="79" fillId="0" borderId="0" applyFill="0" applyBorder="0" applyAlignment="0"/>
    <xf numFmtId="218" fontId="9" fillId="0" borderId="0" applyFill="0" applyBorder="0" applyAlignment="0"/>
    <xf numFmtId="201" fontId="9" fillId="0" borderId="0" applyFill="0" applyBorder="0" applyAlignment="0"/>
    <xf numFmtId="0" fontId="9" fillId="0" borderId="0" applyFill="0" applyBorder="0" applyAlignment="0"/>
    <xf numFmtId="40" fontId="90" fillId="40" borderId="112">
      <alignment vertical="center"/>
    </xf>
    <xf numFmtId="0" fontId="92" fillId="46" borderId="114" applyFont="0" applyFill="0" applyBorder="0"/>
    <xf numFmtId="0" fontId="77" fillId="0" borderId="122"/>
    <xf numFmtId="201" fontId="9" fillId="0" borderId="0" applyFont="0" applyFill="0" applyBorder="0" applyAlignment="0" applyProtection="0"/>
    <xf numFmtId="201" fontId="9" fillId="0" borderId="0" applyFont="0" applyFill="0" applyBorder="0" applyAlignment="0" applyProtection="0"/>
    <xf numFmtId="3" fontId="113" fillId="0" borderId="0" applyFont="0" applyFill="0" applyBorder="0" applyAlignment="0" applyProtection="0"/>
    <xf numFmtId="168" fontId="9" fillId="41" borderId="0" applyNumberFormat="0" applyFont="0" applyBorder="0" applyAlignment="0" applyProtection="0"/>
    <xf numFmtId="168" fontId="9" fillId="41" borderId="0" applyNumberFormat="0" applyFont="0" applyBorder="0" applyAlignment="0" applyProtection="0"/>
    <xf numFmtId="211" fontId="83" fillId="37" borderId="112">
      <alignment horizontal="center"/>
      <protection locked="0"/>
    </xf>
    <xf numFmtId="0" fontId="58" fillId="0" borderId="0" applyFont="0" applyFill="0" applyBorder="0" applyAlignment="0" applyProtection="0"/>
    <xf numFmtId="0" fontId="58" fillId="0" borderId="0" applyFont="0" applyFill="0" applyBorder="0" applyAlignment="0" applyProtection="0"/>
    <xf numFmtId="199" fontId="90" fillId="0" borderId="0" applyFont="0" applyFill="0" applyBorder="0" applyAlignment="0" applyProtection="0"/>
    <xf numFmtId="219" fontId="113" fillId="0" borderId="0" applyFont="0" applyFill="0" applyBorder="0" applyAlignment="0" applyProtection="0"/>
    <xf numFmtId="0" fontId="112" fillId="0" borderId="0">
      <protection locked="0"/>
    </xf>
    <xf numFmtId="14" fontId="70" fillId="0" borderId="0" applyFill="0" applyBorder="0" applyAlignment="0"/>
    <xf numFmtId="14" fontId="70" fillId="0" borderId="0" applyFill="0" applyBorder="0" applyAlignment="0"/>
    <xf numFmtId="15" fontId="58" fillId="0" borderId="0" applyFont="0" applyFill="0" applyBorder="0" applyAlignment="0" applyProtection="0">
      <alignment horizontal="left"/>
    </xf>
    <xf numFmtId="0" fontId="9" fillId="0" borderId="0" applyFont="0" applyFill="0" applyBorder="0" applyProtection="0">
      <alignment horizontal="left"/>
    </xf>
    <xf numFmtId="0" fontId="9" fillId="0" borderId="0" applyFont="0" applyFill="0" applyBorder="0" applyAlignment="0" applyProtection="0">
      <protection locked="0"/>
    </xf>
    <xf numFmtId="39" fontId="102" fillId="0" borderId="0" applyFont="0" applyFill="0" applyBorder="0" applyAlignment="0" applyProtection="0"/>
    <xf numFmtId="0" fontId="58" fillId="0" borderId="0" applyFont="0" applyFill="0" applyBorder="0" applyAlignment="0"/>
    <xf numFmtId="220" fontId="9" fillId="0" borderId="126">
      <alignment vertical="center"/>
    </xf>
    <xf numFmtId="220" fontId="9" fillId="0" borderId="126">
      <alignment vertical="center"/>
    </xf>
    <xf numFmtId="201" fontId="9" fillId="0" borderId="0" applyFill="0" applyBorder="0" applyAlignment="0"/>
    <xf numFmtId="201" fontId="9" fillId="0" borderId="0" applyFill="0" applyBorder="0" applyAlignment="0"/>
    <xf numFmtId="199" fontId="90"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0" fillId="0" borderId="0" applyFill="0" applyBorder="0" applyAlignment="0"/>
    <xf numFmtId="210" fontId="9" fillId="0" borderId="0" applyFont="0" applyFill="0" applyBorder="0" applyAlignment="0" applyProtection="0"/>
    <xf numFmtId="210" fontId="9" fillId="0" borderId="0" applyFont="0" applyFill="0" applyBorder="0" applyAlignment="0" applyProtection="0"/>
    <xf numFmtId="209" fontId="9" fillId="0" borderId="0" applyFont="0" applyFill="0" applyBorder="0" applyAlignment="0" applyProtection="0"/>
    <xf numFmtId="3" fontId="64" fillId="0" borderId="128" applyFill="0" applyBorder="0"/>
    <xf numFmtId="191" fontId="9" fillId="0" borderId="0">
      <protection locked="0"/>
    </xf>
    <xf numFmtId="191" fontId="9" fillId="0" borderId="0">
      <protection locked="0"/>
    </xf>
    <xf numFmtId="221" fontId="112" fillId="0" borderId="0">
      <protection locked="0"/>
    </xf>
    <xf numFmtId="0" fontId="114" fillId="0" borderId="0" applyNumberFormat="0" applyFill="0" applyBorder="0" applyAlignment="0" applyProtection="0">
      <alignment vertical="top"/>
      <protection locked="0"/>
    </xf>
    <xf numFmtId="0" fontId="115" fillId="40" borderId="0" applyNumberFormat="0" applyFont="0" applyBorder="0" applyAlignment="0" applyProtection="0">
      <alignment horizontal="centerContinuous"/>
    </xf>
    <xf numFmtId="0" fontId="115" fillId="47" borderId="0" applyNumberFormat="0" applyFont="0" applyBorder="0" applyAlignment="0" applyProtection="0">
      <alignment horizontal="centerContinuous"/>
    </xf>
    <xf numFmtId="0" fontId="111" fillId="39" borderId="129" applyNumberFormat="0" applyFont="0" applyBorder="0" applyAlignment="0"/>
    <xf numFmtId="0" fontId="9" fillId="40" borderId="130" applyNumberFormat="0" applyFont="0" applyBorder="0" applyAlignment="0" applyProtection="0"/>
    <xf numFmtId="0" fontId="9" fillId="40" borderId="130" applyNumberFormat="0" applyFont="0" applyBorder="0" applyAlignment="0" applyProtection="0"/>
    <xf numFmtId="10" fontId="9" fillId="40" borderId="0" applyNumberFormat="0" applyFont="0" applyBorder="0" applyAlignment="0"/>
    <xf numFmtId="38" fontId="77" fillId="39" borderId="0" applyNumberFormat="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214" fontId="9" fillId="0" borderId="0">
      <protection locked="0"/>
    </xf>
    <xf numFmtId="214" fontId="9" fillId="0" borderId="0">
      <protection locked="0"/>
    </xf>
    <xf numFmtId="214" fontId="9" fillId="0" borderId="0">
      <protection locked="0"/>
    </xf>
    <xf numFmtId="214" fontId="9" fillId="0" borderId="0">
      <protection locked="0"/>
    </xf>
    <xf numFmtId="0" fontId="79" fillId="0" borderId="0"/>
    <xf numFmtId="37" fontId="118" fillId="0" borderId="0" applyFill="0" applyBorder="0" applyAlignment="0">
      <protection locked="0"/>
    </xf>
    <xf numFmtId="0" fontId="118" fillId="0" borderId="123" applyFill="0" applyBorder="0" applyAlignment="0">
      <alignment horizontal="center"/>
      <protection locked="0"/>
    </xf>
    <xf numFmtId="10" fontId="77" fillId="40" borderId="112" applyNumberFormat="0" applyBorder="0" applyAlignment="0" applyProtection="0"/>
    <xf numFmtId="0" fontId="9" fillId="0" borderId="0" applyFill="0" applyBorder="0" applyAlignment="0">
      <protection locked="0"/>
    </xf>
    <xf numFmtId="0" fontId="58" fillId="0" borderId="0" applyFill="0" applyBorder="0" applyAlignment="0" applyProtection="0">
      <protection locked="0"/>
    </xf>
    <xf numFmtId="201" fontId="9" fillId="0" borderId="0" applyFill="0" applyBorder="0" applyAlignment="0"/>
    <xf numFmtId="201" fontId="9" fillId="0" borderId="0" applyFill="0" applyBorder="0" applyAlignment="0"/>
    <xf numFmtId="199" fontId="90"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0" fillId="0" borderId="0" applyFill="0" applyBorder="0" applyAlignment="0"/>
    <xf numFmtId="166" fontId="70" fillId="0" borderId="0" applyFont="0" applyFill="0" applyBorder="0" applyAlignment="0" applyProtection="0"/>
    <xf numFmtId="4" fontId="113"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22" fontId="9" fillId="0" borderId="0" applyFont="0" applyFill="0" applyBorder="0" applyAlignment="0" applyProtection="0"/>
    <xf numFmtId="223" fontId="112" fillId="0" borderId="0">
      <protection locked="0"/>
    </xf>
    <xf numFmtId="165" fontId="70" fillId="0" borderId="0" applyFont="0" applyFill="0" applyBorder="0" applyAlignment="0" applyProtection="0"/>
    <xf numFmtId="224" fontId="113"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3" fontId="119" fillId="43" borderId="121">
      <alignment horizontal="center"/>
    </xf>
    <xf numFmtId="215" fontId="9" fillId="0" borderId="0"/>
    <xf numFmtId="215" fontId="9" fillId="0" borderId="0"/>
    <xf numFmtId="225" fontId="120" fillId="0" borderId="0"/>
    <xf numFmtId="226" fontId="120" fillId="0" borderId="0"/>
    <xf numFmtId="0" fontId="9" fillId="0" borderId="134" applyFont="0" applyFill="0" applyBorder="0" applyAlignment="0" applyProtection="0"/>
    <xf numFmtId="0" fontId="9" fillId="0" borderId="0"/>
    <xf numFmtId="0" fontId="9" fillId="0" borderId="0"/>
    <xf numFmtId="0" fontId="9" fillId="0" borderId="0" applyFill="0" applyBorder="0" applyAlignment="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48" borderId="131" applyNumberFormat="0" applyAlignment="0" applyProtection="0"/>
    <xf numFmtId="227" fontId="9" fillId="0" borderId="0" applyFont="0" applyFill="0" applyBorder="0" applyAlignment="0" applyProtection="0"/>
    <xf numFmtId="218" fontId="9" fillId="0" borderId="0" applyFont="0" applyFill="0" applyBorder="0" applyAlignment="0" applyProtection="0"/>
    <xf numFmtId="0" fontId="121" fillId="4" borderId="0"/>
    <xf numFmtId="0" fontId="9" fillId="0" borderId="124" applyFont="0" applyFill="0" applyBorder="0" applyAlignment="0" applyProtection="0">
      <alignment horizontal="right"/>
    </xf>
    <xf numFmtId="0" fontId="9" fillId="0" borderId="0" applyFont="0" applyFill="0" applyBorder="0" applyAlignment="0" applyProtection="0"/>
    <xf numFmtId="0" fontId="9" fillId="0" borderId="0" applyFont="0" applyFill="0" applyBorder="0" applyAlignment="0" applyProtection="0"/>
    <xf numFmtId="218" fontId="9" fillId="0" borderId="0" applyFont="0" applyFill="0" applyBorder="0" applyAlignment="0" applyProtection="0"/>
    <xf numFmtId="228" fontId="9" fillId="0" borderId="0" applyFont="0" applyFill="0" applyBorder="0" applyAlignment="0" applyProtection="0"/>
    <xf numFmtId="228"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0" fontId="113" fillId="0" borderId="0" applyFont="0" applyFill="0" applyBorder="0" applyAlignment="0" applyProtection="0"/>
    <xf numFmtId="0" fontId="64" fillId="36" borderId="132" applyNumberFormat="0" applyFont="0" applyBorder="0" applyAlignment="0" applyProtection="0"/>
    <xf numFmtId="201" fontId="9" fillId="0" borderId="0" applyFill="0" applyBorder="0" applyAlignment="0"/>
    <xf numFmtId="201" fontId="9" fillId="0" borderId="0" applyFill="0" applyBorder="0" applyAlignment="0"/>
    <xf numFmtId="199" fontId="90"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0" fillId="0" borderId="0" applyFill="0" applyBorder="0" applyAlignment="0"/>
    <xf numFmtId="14" fontId="89" fillId="49" borderId="119" applyNumberFormat="0" applyFont="0" applyBorder="0" applyAlignment="0" applyProtection="0">
      <alignment horizontal="center" vertical="center"/>
    </xf>
    <xf numFmtId="3" fontId="109" fillId="0" borderId="0" applyFill="0" applyBorder="0" applyAlignment="0" applyProtection="0"/>
    <xf numFmtId="3" fontId="83" fillId="0" borderId="0" applyFill="0" applyBorder="0" applyAlignment="0" applyProtection="0"/>
    <xf numFmtId="3" fontId="109" fillId="0" borderId="0" applyFill="0" applyBorder="0" applyAlignment="0" applyProtection="0"/>
    <xf numFmtId="229" fontId="122" fillId="0" borderId="0">
      <protection locked="0"/>
    </xf>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38" fontId="58" fillId="50" borderId="0" applyNumberFormat="0" applyFont="0" applyBorder="0" applyAlignment="0" applyProtection="0"/>
    <xf numFmtId="3" fontId="123" fillId="51" borderId="0">
      <alignment horizontal="left"/>
    </xf>
    <xf numFmtId="38" fontId="124" fillId="0" borderId="0" applyFill="0" applyBorder="0" applyAlignment="0" applyProtection="0"/>
    <xf numFmtId="0" fontId="9" fillId="0" borderId="0" applyFill="0" applyBorder="0" applyAlignment="0" applyProtection="0"/>
    <xf numFmtId="49" fontId="70" fillId="0" borderId="0" applyFill="0" applyBorder="0" applyAlignment="0"/>
    <xf numFmtId="49" fontId="70"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8" fontId="125" fillId="0" borderId="0" applyFont="0" applyFill="0" applyBorder="0" applyAlignment="0" applyProtection="0">
      <alignment horizontal="left"/>
    </xf>
    <xf numFmtId="3" fontId="126" fillId="51" borderId="0">
      <alignment horizontal="center"/>
    </xf>
    <xf numFmtId="3" fontId="127" fillId="51" borderId="0">
      <alignment horizontal="left"/>
    </xf>
    <xf numFmtId="214" fontId="9" fillId="0" borderId="133">
      <protection locked="0"/>
    </xf>
    <xf numFmtId="214" fontId="9" fillId="0" borderId="133">
      <protection locked="0"/>
    </xf>
    <xf numFmtId="3" fontId="68" fillId="52" borderId="0">
      <alignment horizontal="right"/>
    </xf>
    <xf numFmtId="10" fontId="128" fillId="0" borderId="125" applyNumberFormat="0" applyFont="0" applyFill="0" applyAlignment="0" applyProtection="0"/>
    <xf numFmtId="37" fontId="77" fillId="41" borderId="0" applyNumberFormat="0" applyBorder="0" applyAlignment="0" applyProtection="0"/>
    <xf numFmtId="230" fontId="112" fillId="0" borderId="0">
      <protection locked="0"/>
    </xf>
    <xf numFmtId="231" fontId="112" fillId="0" borderId="0">
      <protection locked="0"/>
    </xf>
    <xf numFmtId="168" fontId="9" fillId="0" borderId="0" applyFont="0" applyFill="0" applyBorder="0" applyAlignment="0" applyProtection="0"/>
    <xf numFmtId="0" fontId="9" fillId="0" borderId="118" applyFont="0" applyFill="0" applyBorder="0" applyAlignment="0" applyProtection="0"/>
    <xf numFmtId="0" fontId="1" fillId="0" borderId="0"/>
    <xf numFmtId="9" fontId="1" fillId="0" borderId="0" applyFont="0" applyFill="0" applyBorder="0" applyAlignment="0" applyProtection="0"/>
    <xf numFmtId="168" fontId="9" fillId="0" borderId="0" applyFont="0" applyFill="0" applyBorder="0" applyAlignment="0" applyProtection="0"/>
    <xf numFmtId="0" fontId="9" fillId="0" borderId="0"/>
    <xf numFmtId="181" fontId="81" fillId="37" borderId="112">
      <protection locked="0"/>
    </xf>
    <xf numFmtId="49" fontId="96" fillId="38" borderId="112" applyProtection="0">
      <alignment horizontal="left" indent="1"/>
      <protection locked="0"/>
    </xf>
    <xf numFmtId="49" fontId="96" fillId="37" borderId="112" applyProtection="0">
      <alignment horizontal="left" indent="1"/>
      <protection locked="0"/>
    </xf>
    <xf numFmtId="10" fontId="77" fillId="40" borderId="112" applyNumberFormat="0" applyBorder="0" applyAlignment="0" applyProtection="0"/>
    <xf numFmtId="40" fontId="90" fillId="40" borderId="135">
      <alignment vertical="center"/>
    </xf>
    <xf numFmtId="0" fontId="1" fillId="0" borderId="0"/>
    <xf numFmtId="0" fontId="1" fillId="0" borderId="0"/>
    <xf numFmtId="0" fontId="1" fillId="0" borderId="0"/>
    <xf numFmtId="0" fontId="1" fillId="0" borderId="0"/>
    <xf numFmtId="211" fontId="83" fillId="37" borderId="135">
      <alignment horizontal="center"/>
      <protection locked="0"/>
    </xf>
    <xf numFmtId="0" fontId="1" fillId="0" borderId="0"/>
    <xf numFmtId="10" fontId="77" fillId="40" borderId="112" applyNumberFormat="0" applyBorder="0" applyAlignment="0" applyProtection="0"/>
    <xf numFmtId="0" fontId="9" fillId="0" borderId="0"/>
    <xf numFmtId="0" fontId="9" fillId="0" borderId="118" applyFont="0" applyFill="0" applyBorder="0" applyAlignment="0" applyProtection="0"/>
    <xf numFmtId="0" fontId="1" fillId="0" borderId="0"/>
    <xf numFmtId="9" fontId="1" fillId="0" borderId="0" applyFont="0" applyFill="0" applyBorder="0" applyAlignment="0" applyProtection="0"/>
    <xf numFmtId="0" fontId="9" fillId="0" borderId="0"/>
    <xf numFmtId="0" fontId="9" fillId="0" borderId="0"/>
    <xf numFmtId="0" fontId="9" fillId="0" borderId="0"/>
    <xf numFmtId="49" fontId="96" fillId="38" borderId="135" applyProtection="0">
      <alignment horizontal="left" indent="1"/>
      <protection locked="0"/>
    </xf>
    <xf numFmtId="211" fontId="83" fillId="37" borderId="135">
      <alignment horizontal="center"/>
      <protection locked="0"/>
    </xf>
    <xf numFmtId="0" fontId="95" fillId="0" borderId="118">
      <alignment horizontal="left" vertical="center"/>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12">
      <alignment vertical="center"/>
    </xf>
    <xf numFmtId="211" fontId="83" fillId="37" borderId="112">
      <alignment horizontal="center"/>
      <protection locked="0"/>
    </xf>
    <xf numFmtId="40" fontId="90" fillId="40" borderId="135">
      <alignment vertical="center"/>
    </xf>
    <xf numFmtId="211" fontId="83" fillId="37" borderId="135">
      <alignment horizontal="center"/>
      <protection locked="0"/>
    </xf>
    <xf numFmtId="0" fontId="9" fillId="0" borderId="0"/>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0" fontId="9" fillId="0" borderId="0"/>
    <xf numFmtId="49" fontId="96" fillId="37" borderId="135" applyProtection="0">
      <alignment horizontal="left" indent="1"/>
      <protection locked="0"/>
    </xf>
    <xf numFmtId="0" fontId="9" fillId="0" borderId="0"/>
    <xf numFmtId="0" fontId="9" fillId="0" borderId="0"/>
    <xf numFmtId="0" fontId="9" fillId="0" borderId="134" applyFont="0" applyFill="0" applyBorder="0" applyAlignment="0" applyProtection="0"/>
    <xf numFmtId="0" fontId="9" fillId="0" borderId="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18">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9" fontId="94" fillId="0" borderId="0" applyFont="0" applyFill="0" applyBorder="0" applyAlignment="0" applyProtection="0"/>
    <xf numFmtId="0" fontId="9" fillId="0" borderId="0"/>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82" fillId="0" borderId="0"/>
    <xf numFmtId="0" fontId="82" fillId="0" borderId="0"/>
    <xf numFmtId="209" fontId="9" fillId="0" borderId="0" applyFont="0" applyFill="0" applyBorder="0" applyAlignment="0" applyProtection="0"/>
    <xf numFmtId="4" fontId="70" fillId="31" borderId="0" applyNumberFormat="0" applyProtection="0">
      <alignment horizontal="left" vertical="center" indent="1"/>
    </xf>
    <xf numFmtId="4" fontId="70" fillId="10" borderId="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0" fontId="1" fillId="0" borderId="0"/>
    <xf numFmtId="9" fontId="1" fillId="0" borderId="0" applyFont="0" applyFill="0" applyBorder="0" applyAlignment="0" applyProtection="0"/>
    <xf numFmtId="40" fontId="90" fillId="40" borderId="135">
      <alignment vertical="center"/>
    </xf>
    <xf numFmtId="0" fontId="1" fillId="0" borderId="0"/>
    <xf numFmtId="0" fontId="1" fillId="0" borderId="0"/>
    <xf numFmtId="0" fontId="1" fillId="0" borderId="0"/>
    <xf numFmtId="0" fontId="1" fillId="0" borderId="0"/>
    <xf numFmtId="211" fontId="83" fillId="37" borderId="135">
      <alignment horizontal="center"/>
      <protection locked="0"/>
    </xf>
    <xf numFmtId="0" fontId="1" fillId="0" borderId="0"/>
    <xf numFmtId="0" fontId="1" fillId="0" borderId="0"/>
    <xf numFmtId="9" fontId="1" fillId="0" borderId="0"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4" borderId="110" applyNumberFormat="0" applyProtection="0">
      <alignment horizontal="left" vertical="center" indent="1"/>
    </xf>
    <xf numFmtId="0" fontId="1" fillId="0" borderId="0"/>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0" fontId="1" fillId="0" borderId="0"/>
    <xf numFmtId="9" fontId="1" fillId="0" borderId="0" applyFont="0" applyFill="0" applyBorder="0" applyAlignment="0" applyProtection="0"/>
    <xf numFmtId="40" fontId="90" fillId="40" borderId="135">
      <alignment vertical="center"/>
    </xf>
    <xf numFmtId="0" fontId="1" fillId="0" borderId="0"/>
    <xf numFmtId="0" fontId="1" fillId="0" borderId="0"/>
    <xf numFmtId="0" fontId="1" fillId="0" borderId="0"/>
    <xf numFmtId="0" fontId="1" fillId="0" borderId="0"/>
    <xf numFmtId="211" fontId="83" fillId="37" borderId="135">
      <alignment horizontal="center"/>
      <protection locked="0"/>
    </xf>
    <xf numFmtId="0" fontId="1" fillId="0" borderId="0"/>
    <xf numFmtId="0" fontId="1" fillId="0" borderId="0"/>
    <xf numFmtId="9" fontId="1" fillId="0" borderId="0"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211" fontId="83" fillId="37" borderId="135">
      <alignment horizontal="center"/>
      <protection locked="0"/>
    </xf>
    <xf numFmtId="0" fontId="9" fillId="40" borderId="130" applyNumberFormat="0" applyFont="0" applyBorder="0" applyAlignment="0" applyProtection="0"/>
    <xf numFmtId="0" fontId="9" fillId="0" borderId="134" applyFont="0" applyFill="0" applyBorder="0" applyAlignment="0" applyProtection="0"/>
    <xf numFmtId="10" fontId="77" fillId="40" borderId="135" applyNumberFormat="0" applyBorder="0" applyAlignment="0" applyProtection="0"/>
    <xf numFmtId="0" fontId="9" fillId="40" borderId="130" applyNumberFormat="0" applyFont="0" applyBorder="0" applyAlignment="0" applyProtection="0"/>
    <xf numFmtId="49" fontId="96" fillId="38" borderId="135" applyProtection="0">
      <alignment horizontal="left" indent="1"/>
      <protection locked="0"/>
    </xf>
    <xf numFmtId="211" fontId="83" fillId="37" borderId="135">
      <alignment horizontal="center"/>
      <protection locked="0"/>
    </xf>
    <xf numFmtId="4" fontId="70" fillId="10" borderId="110" applyNumberFormat="0" applyProtection="0">
      <alignment horizontal="right" vertical="center"/>
    </xf>
    <xf numFmtId="10" fontId="77" fillId="40" borderId="135" applyNumberFormat="0" applyBorder="0" applyAlignment="0" applyProtection="0"/>
    <xf numFmtId="10" fontId="77" fillId="40" borderId="135" applyNumberFormat="0" applyBorder="0" applyAlignment="0" applyProtection="0"/>
    <xf numFmtId="4" fontId="70" fillId="10" borderId="110" applyNumberFormat="0" applyProtection="0">
      <alignment horizontal="right" vertical="center"/>
    </xf>
    <xf numFmtId="181" fontId="81" fillId="37" borderId="135">
      <protection locked="0"/>
    </xf>
    <xf numFmtId="10" fontId="77" fillId="40" borderId="135" applyNumberFormat="0" applyBorder="0" applyAlignment="0" applyProtection="0"/>
    <xf numFmtId="211" fontId="83" fillId="37" borderId="135">
      <alignment horizontal="center"/>
      <protection locked="0"/>
    </xf>
    <xf numFmtId="0" fontId="9" fillId="16" borderId="110" applyNumberFormat="0" applyProtection="0">
      <alignment horizontal="left" vertical="top" indent="1"/>
    </xf>
    <xf numFmtId="211" fontId="83" fillId="37" borderId="135">
      <alignment horizontal="center"/>
      <protection locked="0"/>
    </xf>
    <xf numFmtId="10" fontId="77" fillId="40" borderId="135" applyNumberFormat="0" applyBorder="0" applyAlignment="0" applyProtection="0"/>
    <xf numFmtId="4" fontId="70" fillId="15" borderId="110" applyNumberFormat="0" applyProtection="0">
      <alignment horizontal="right" vertical="center"/>
    </xf>
    <xf numFmtId="4" fontId="70" fillId="27" borderId="110" applyNumberFormat="0" applyProtection="0">
      <alignment horizontal="right" vertical="center"/>
    </xf>
    <xf numFmtId="4" fontId="70" fillId="29" borderId="110" applyNumberFormat="0" applyProtection="0">
      <alignment horizontal="right" vertical="center"/>
    </xf>
    <xf numFmtId="0" fontId="9" fillId="31" borderId="110" applyNumberFormat="0" applyProtection="0">
      <alignment horizontal="left" vertical="center" indent="1"/>
    </xf>
    <xf numFmtId="4" fontId="70" fillId="35" borderId="110" applyNumberFormat="0" applyProtection="0">
      <alignment horizontal="left" vertical="center" indent="1"/>
    </xf>
    <xf numFmtId="0" fontId="9" fillId="14" borderId="110" applyNumberFormat="0" applyProtection="0">
      <alignment horizontal="left" vertical="center" indent="1"/>
    </xf>
    <xf numFmtId="0" fontId="9" fillId="16" borderId="110" applyNumberFormat="0" applyProtection="0">
      <alignment horizontal="left" vertical="center" indent="1"/>
    </xf>
    <xf numFmtId="4" fontId="70" fillId="12" borderId="110" applyNumberFormat="0" applyProtection="0">
      <alignment horizontal="left" vertical="center" indent="1"/>
    </xf>
    <xf numFmtId="4" fontId="70" fillId="10" borderId="110" applyNumberFormat="0" applyProtection="0">
      <alignment horizontal="right" vertical="center"/>
    </xf>
    <xf numFmtId="0" fontId="9" fillId="14" borderId="110" applyNumberFormat="0" applyProtection="0">
      <alignment horizontal="left" vertical="center" indent="1"/>
    </xf>
    <xf numFmtId="0" fontId="9" fillId="16" borderId="110" applyNumberFormat="0" applyProtection="0">
      <alignment horizontal="left" vertical="top" indent="1"/>
    </xf>
    <xf numFmtId="0" fontId="9" fillId="40" borderId="130" applyNumberFormat="0" applyFont="0" applyBorder="0" applyAlignment="0" applyProtection="0"/>
    <xf numFmtId="0" fontId="9" fillId="10"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9" fillId="31" borderId="110" applyNumberFormat="0" applyProtection="0">
      <alignment horizontal="left" vertical="center" indent="1"/>
    </xf>
    <xf numFmtId="0" fontId="9" fillId="16" borderId="110" applyNumberFormat="0" applyProtection="0">
      <alignment horizontal="left" vertical="center" indent="1"/>
    </xf>
    <xf numFmtId="4" fontId="70" fillId="31" borderId="110" applyNumberFormat="0" applyProtection="0">
      <alignment horizontal="right" vertical="center"/>
    </xf>
    <xf numFmtId="4" fontId="70" fillId="31" borderId="110" applyNumberFormat="0" applyProtection="0">
      <alignment horizontal="right" vertical="center"/>
    </xf>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4" borderId="110" applyNumberFormat="0" applyProtection="0">
      <alignment horizontal="left" vertical="center" indent="1"/>
    </xf>
    <xf numFmtId="4" fontId="72" fillId="31" borderId="110" applyNumberFormat="0" applyProtection="0">
      <alignment horizontal="right" vertical="center"/>
    </xf>
    <xf numFmtId="0" fontId="9" fillId="31" borderId="110" applyNumberFormat="0" applyProtection="0">
      <alignment horizontal="left" vertical="center" indent="1"/>
    </xf>
    <xf numFmtId="0" fontId="9" fillId="10" borderId="110" applyNumberFormat="0" applyProtection="0">
      <alignment horizontal="left" vertical="center" indent="1"/>
    </xf>
    <xf numFmtId="4" fontId="74" fillId="31" borderId="110" applyNumberFormat="0" applyProtection="0">
      <alignment horizontal="right" vertical="center"/>
    </xf>
    <xf numFmtId="0" fontId="70" fillId="10" borderId="110" applyNumberFormat="0" applyProtection="0">
      <alignment horizontal="left" vertical="top" indent="1"/>
    </xf>
    <xf numFmtId="4" fontId="72" fillId="31" borderId="110" applyNumberFormat="0" applyProtection="0">
      <alignment horizontal="right" vertical="center"/>
    </xf>
    <xf numFmtId="0" fontId="70" fillId="12" borderId="110" applyNumberFormat="0" applyProtection="0">
      <alignment horizontal="left" vertical="top" indent="1"/>
    </xf>
    <xf numFmtId="4" fontId="72" fillId="12" borderId="110" applyNumberFormat="0" applyProtection="0">
      <alignment vertical="center"/>
    </xf>
    <xf numFmtId="4" fontId="70" fillId="12" borderId="110" applyNumberFormat="0" applyProtection="0">
      <alignment vertical="center"/>
    </xf>
    <xf numFmtId="0" fontId="9" fillId="14" borderId="110" applyNumberFormat="0" applyProtection="0">
      <alignment horizontal="left" vertical="top" indent="1"/>
    </xf>
    <xf numFmtId="4" fontId="70" fillId="23" borderId="110" applyNumberFormat="0" applyProtection="0">
      <alignment horizontal="right" vertical="center"/>
    </xf>
    <xf numFmtId="4" fontId="68" fillId="25" borderId="110" applyNumberFormat="0" applyProtection="0">
      <alignment horizontal="left" vertical="center" indent="1"/>
    </xf>
    <xf numFmtId="4" fontId="68" fillId="25" borderId="110" applyNumberFormat="0" applyProtection="0">
      <alignment vertical="center"/>
    </xf>
    <xf numFmtId="0" fontId="9" fillId="48" borderId="131" applyNumberFormat="0" applyAlignment="0" applyProtection="0"/>
    <xf numFmtId="10" fontId="77" fillId="40" borderId="135" applyNumberFormat="0" applyBorder="0" applyAlignment="0" applyProtection="0"/>
    <xf numFmtId="0" fontId="9" fillId="40" borderId="130" applyNumberFormat="0" applyFont="0" applyBorder="0" applyAlignment="0" applyProtection="0"/>
    <xf numFmtId="4" fontId="70" fillId="31" borderId="110" applyNumberFormat="0" applyProtection="0">
      <alignment horizontal="right" vertical="center"/>
    </xf>
    <xf numFmtId="0" fontId="9" fillId="14" borderId="110" applyNumberFormat="0" applyProtection="0">
      <alignment horizontal="left" vertical="center" indent="1"/>
    </xf>
    <xf numFmtId="0" fontId="9" fillId="16" borderId="110" applyNumberFormat="0" applyProtection="0">
      <alignment horizontal="left" vertical="top" indent="1"/>
    </xf>
    <xf numFmtId="10" fontId="77" fillId="40" borderId="135" applyNumberFormat="0" applyBorder="0" applyAlignment="0" applyProtection="0"/>
    <xf numFmtId="49" fontId="96" fillId="38" borderId="135" applyProtection="0">
      <alignment horizontal="left" indent="1"/>
      <protection locked="0"/>
    </xf>
    <xf numFmtId="181" fontId="81" fillId="37" borderId="135">
      <protection locked="0"/>
    </xf>
    <xf numFmtId="0" fontId="9" fillId="48" borderId="131" applyNumberFormat="0" applyAlignment="0" applyProtection="0"/>
    <xf numFmtId="0" fontId="9" fillId="40" borderId="130" applyNumberFormat="0" applyFont="0" applyBorder="0" applyAlignment="0" applyProtection="0"/>
    <xf numFmtId="4" fontId="70" fillId="26" borderId="110" applyNumberFormat="0" applyProtection="0">
      <alignment horizontal="right" vertical="center"/>
    </xf>
    <xf numFmtId="4" fontId="70" fillId="15" borderId="110" applyNumberFormat="0" applyProtection="0">
      <alignment horizontal="right" vertical="center"/>
    </xf>
    <xf numFmtId="4" fontId="68" fillId="25" borderId="110" applyNumberFormat="0" applyProtection="0">
      <alignment horizontal="left" vertical="center" indent="1"/>
    </xf>
    <xf numFmtId="0" fontId="9" fillId="40" borderId="130" applyNumberFormat="0" applyFont="0" applyBorder="0" applyAlignment="0" applyProtection="0"/>
    <xf numFmtId="0" fontId="9" fillId="31" borderId="110" applyNumberFormat="0" applyProtection="0">
      <alignment horizontal="left" vertical="center" indent="1"/>
    </xf>
    <xf numFmtId="0" fontId="9" fillId="16" borderId="110" applyNumberFormat="0" applyProtection="0">
      <alignment horizontal="left" vertical="center" indent="1"/>
    </xf>
    <xf numFmtId="49" fontId="96" fillId="37" borderId="135" applyProtection="0">
      <alignment horizontal="left" indent="1"/>
      <protection locked="0"/>
    </xf>
    <xf numFmtId="49" fontId="96" fillId="38" borderId="135" applyProtection="0">
      <alignment horizontal="left" indent="1"/>
      <protection locked="0"/>
    </xf>
    <xf numFmtId="0" fontId="9" fillId="40" borderId="130" applyNumberFormat="0" applyFont="0" applyBorder="0" applyAlignment="0" applyProtection="0"/>
    <xf numFmtId="0" fontId="9" fillId="0" borderId="134" applyFont="0" applyFill="0" applyBorder="0" applyAlignment="0" applyProtection="0"/>
    <xf numFmtId="211" fontId="83" fillId="37" borderId="135">
      <alignment horizontal="center"/>
      <protection locked="0"/>
    </xf>
    <xf numFmtId="181" fontId="81" fillId="37" borderId="135">
      <protection locked="0"/>
    </xf>
    <xf numFmtId="211" fontId="83" fillId="37" borderId="135">
      <alignment horizontal="center"/>
      <protection locked="0"/>
    </xf>
    <xf numFmtId="4" fontId="69" fillId="25" borderId="110" applyNumberFormat="0" applyProtection="0">
      <alignment vertical="center"/>
    </xf>
    <xf numFmtId="0" fontId="9" fillId="10" borderId="110" applyNumberFormat="0" applyProtection="0">
      <alignment horizontal="left" vertical="top" indent="1"/>
    </xf>
    <xf numFmtId="4" fontId="70" fillId="17" borderId="110" applyNumberFormat="0" applyProtection="0">
      <alignment horizontal="right" vertical="center"/>
    </xf>
    <xf numFmtId="4" fontId="70" fillId="24"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211" fontId="83" fillId="37" borderId="135">
      <alignment horizontal="center"/>
      <protection locked="0"/>
    </xf>
    <xf numFmtId="0" fontId="9" fillId="16" borderId="110" applyNumberFormat="0" applyProtection="0">
      <alignment horizontal="left" vertical="top" indent="1"/>
    </xf>
    <xf numFmtId="0" fontId="9" fillId="48" borderId="131" applyNumberFormat="0" applyAlignment="0" applyProtection="0"/>
    <xf numFmtId="49" fontId="96" fillId="38" borderId="135" applyProtection="0">
      <alignment horizontal="left" indent="1"/>
      <protection locked="0"/>
    </xf>
    <xf numFmtId="49" fontId="96" fillId="37" borderId="135" applyProtection="0">
      <alignment horizontal="left" indent="1"/>
      <protection locked="0"/>
    </xf>
    <xf numFmtId="40" fontId="90" fillId="40" borderId="135">
      <alignment vertical="center"/>
    </xf>
    <xf numFmtId="211" fontId="83" fillId="37" borderId="135">
      <alignment horizontal="center"/>
      <protection locked="0"/>
    </xf>
    <xf numFmtId="49" fontId="96" fillId="38" borderId="135" applyProtection="0">
      <alignment horizontal="left" indent="1"/>
      <protection locked="0"/>
    </xf>
    <xf numFmtId="0" fontId="95" fillId="0" borderId="134">
      <alignment horizontal="left" vertical="center"/>
    </xf>
    <xf numFmtId="181" fontId="81" fillId="37" borderId="135">
      <protection locked="0"/>
    </xf>
    <xf numFmtId="4" fontId="70" fillId="10" borderId="110" applyNumberFormat="0" applyProtection="0">
      <alignment horizontal="right" vertical="center"/>
    </xf>
    <xf numFmtId="0" fontId="9" fillId="14" borderId="110" applyNumberFormat="0" applyProtection="0">
      <alignment horizontal="left" vertical="center" indent="1"/>
    </xf>
    <xf numFmtId="0" fontId="9" fillId="31" borderId="110" applyNumberFormat="0" applyProtection="0">
      <alignment horizontal="left" vertical="center" indent="1"/>
    </xf>
    <xf numFmtId="40" fontId="90" fillId="40" borderId="135">
      <alignment vertical="center"/>
    </xf>
    <xf numFmtId="40" fontId="90" fillId="40" borderId="135">
      <alignment vertical="center"/>
    </xf>
    <xf numFmtId="211" fontId="83" fillId="37" borderId="135">
      <alignment horizontal="center"/>
      <protection locked="0"/>
    </xf>
    <xf numFmtId="0" fontId="9" fillId="40" borderId="130" applyNumberFormat="0" applyFont="0" applyBorder="0" applyAlignment="0" applyProtection="0"/>
    <xf numFmtId="10" fontId="77" fillId="40" borderId="135" applyNumberFormat="0" applyBorder="0" applyAlignment="0" applyProtection="0"/>
    <xf numFmtId="49" fontId="96" fillId="37" borderId="135" applyProtection="0">
      <alignment horizontal="left" indent="1"/>
      <protection locked="0"/>
    </xf>
    <xf numFmtId="0" fontId="68" fillId="25" borderId="110" applyNumberFormat="0" applyProtection="0">
      <alignment horizontal="left" vertical="top" indent="1"/>
    </xf>
    <xf numFmtId="4" fontId="72" fillId="31" borderId="110" applyNumberFormat="0" applyProtection="0">
      <alignment horizontal="right" vertical="center"/>
    </xf>
    <xf numFmtId="0" fontId="9" fillId="31" borderId="110" applyNumberFormat="0" applyProtection="0">
      <alignment horizontal="left" vertical="center" indent="1"/>
    </xf>
    <xf numFmtId="49" fontId="96" fillId="38" borderId="135" applyProtection="0">
      <alignment horizontal="left" indent="1"/>
      <protection locked="0"/>
    </xf>
    <xf numFmtId="0" fontId="9" fillId="31" borderId="110" applyNumberFormat="0" applyProtection="0">
      <alignment horizontal="left" vertical="center" indent="1"/>
    </xf>
    <xf numFmtId="0" fontId="9" fillId="14" borderId="110" applyNumberFormat="0" applyProtection="0">
      <alignment horizontal="left" vertical="center" indent="1"/>
    </xf>
    <xf numFmtId="4" fontId="70" fillId="24" borderId="110" applyNumberFormat="0" applyProtection="0">
      <alignment horizontal="right" vertical="center"/>
    </xf>
    <xf numFmtId="0" fontId="9" fillId="16" borderId="110" applyNumberFormat="0" applyProtection="0">
      <alignment horizontal="left" vertical="top" indent="1"/>
    </xf>
    <xf numFmtId="0" fontId="9" fillId="31"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10" fontId="77" fillId="40" borderId="135" applyNumberFormat="0" applyBorder="0" applyAlignment="0" applyProtection="0"/>
    <xf numFmtId="10" fontId="77" fillId="40" borderId="135" applyNumberFormat="0" applyBorder="0" applyAlignment="0" applyProtection="0"/>
    <xf numFmtId="4" fontId="70" fillId="27" borderId="110" applyNumberFormat="0" applyProtection="0">
      <alignment horizontal="right" vertical="center"/>
    </xf>
    <xf numFmtId="4" fontId="70" fillId="10" borderId="110" applyNumberFormat="0" applyProtection="0">
      <alignment horizontal="right" vertical="center"/>
    </xf>
    <xf numFmtId="4" fontId="70" fillId="12" borderId="110" applyNumberFormat="0" applyProtection="0">
      <alignment vertical="center"/>
    </xf>
    <xf numFmtId="0" fontId="9" fillId="10" borderId="110" applyNumberFormat="0" applyProtection="0">
      <alignment horizontal="left" vertical="center" indent="1"/>
    </xf>
    <xf numFmtId="4" fontId="70" fillId="31" borderId="110" applyNumberFormat="0" applyProtection="0">
      <alignment horizontal="right" vertical="center"/>
    </xf>
    <xf numFmtId="4" fontId="70" fillId="11" borderId="110" applyNumberFormat="0" applyProtection="0">
      <alignment horizontal="right" vertical="center"/>
    </xf>
    <xf numFmtId="0" fontId="9" fillId="10" borderId="110" applyNumberFormat="0" applyProtection="0">
      <alignment horizontal="left" vertical="center" indent="1"/>
    </xf>
    <xf numFmtId="10" fontId="77" fillId="40" borderId="135" applyNumberFormat="0" applyBorder="0" applyAlignment="0" applyProtection="0"/>
    <xf numFmtId="40" fontId="90" fillId="40" borderId="135">
      <alignment vertical="center"/>
    </xf>
    <xf numFmtId="4" fontId="70" fillId="31" borderId="110" applyNumberFormat="0" applyProtection="0">
      <alignment horizontal="right" vertical="center"/>
    </xf>
    <xf numFmtId="4" fontId="70" fillId="23" borderId="110" applyNumberFormat="0" applyProtection="0">
      <alignment horizontal="right" vertical="center"/>
    </xf>
    <xf numFmtId="4" fontId="70" fillId="26" borderId="110" applyNumberFormat="0" applyProtection="0">
      <alignment horizontal="right" vertical="center"/>
    </xf>
    <xf numFmtId="4" fontId="70" fillId="28" borderId="110" applyNumberFormat="0" applyProtection="0">
      <alignment horizontal="right" vertical="center"/>
    </xf>
    <xf numFmtId="0" fontId="9" fillId="16" borderId="110" applyNumberFormat="0" applyProtection="0">
      <alignment horizontal="left" vertical="top" indent="1"/>
    </xf>
    <xf numFmtId="0" fontId="9" fillId="31" borderId="110" applyNumberFormat="0" applyProtection="0">
      <alignment horizontal="left" vertical="center" indent="1"/>
    </xf>
    <xf numFmtId="4" fontId="70" fillId="31" borderId="110" applyNumberFormat="0" applyProtection="0">
      <alignment horizontal="right" vertical="center"/>
    </xf>
    <xf numFmtId="0" fontId="95" fillId="0" borderId="134">
      <alignment horizontal="left" vertical="center"/>
    </xf>
    <xf numFmtId="0" fontId="9" fillId="14" borderId="110" applyNumberFormat="0" applyProtection="0">
      <alignment horizontal="left" vertical="center" indent="1"/>
    </xf>
    <xf numFmtId="0" fontId="1" fillId="0" borderId="0"/>
    <xf numFmtId="0" fontId="9" fillId="16" borderId="110" applyNumberFormat="0" applyProtection="0">
      <alignment horizontal="left" vertical="top" indent="1"/>
    </xf>
    <xf numFmtId="211" fontId="83" fillId="37" borderId="135">
      <alignment horizontal="center"/>
      <protection locked="0"/>
    </xf>
    <xf numFmtId="4" fontId="70" fillId="31" borderId="110" applyNumberFormat="0" applyProtection="0">
      <alignment horizontal="right" vertical="center"/>
    </xf>
    <xf numFmtId="0" fontId="1" fillId="0" borderId="0"/>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24" borderId="110" applyNumberFormat="0" applyProtection="0">
      <alignment horizontal="right" vertical="center"/>
    </xf>
    <xf numFmtId="4" fontId="70" fillId="17" borderId="110" applyNumberFormat="0" applyProtection="0">
      <alignment horizontal="right" vertical="center"/>
    </xf>
    <xf numFmtId="4" fontId="70" fillId="10" borderId="110" applyNumberFormat="0" applyProtection="0">
      <alignment horizontal="right" vertical="center"/>
    </xf>
    <xf numFmtId="0" fontId="9" fillId="10" borderId="110" applyNumberFormat="0" applyProtection="0">
      <alignment horizontal="left" vertical="top" indent="1"/>
    </xf>
    <xf numFmtId="0" fontId="1" fillId="0" borderId="0"/>
    <xf numFmtId="0" fontId="1" fillId="0" borderId="0"/>
    <xf numFmtId="0" fontId="9" fillId="0" borderId="134" applyFont="0" applyFill="0" applyBorder="0" applyAlignment="0" applyProtection="0"/>
    <xf numFmtId="0" fontId="9" fillId="16" borderId="110" applyNumberFormat="0" applyProtection="0">
      <alignment horizontal="left" vertical="top" indent="1"/>
    </xf>
    <xf numFmtId="0" fontId="9" fillId="16" borderId="110" applyNumberFormat="0" applyProtection="0">
      <alignment horizontal="left" vertical="top" indent="1"/>
    </xf>
    <xf numFmtId="0" fontId="1" fillId="0" borderId="0"/>
    <xf numFmtId="4" fontId="72" fillId="31" borderId="110" applyNumberFormat="0" applyProtection="0">
      <alignment horizontal="right" vertical="center"/>
    </xf>
    <xf numFmtId="4" fontId="70" fillId="23" borderId="110" applyNumberFormat="0" applyProtection="0">
      <alignment horizontal="right" vertical="center"/>
    </xf>
    <xf numFmtId="4" fontId="70" fillId="12" borderId="110" applyNumberFormat="0" applyProtection="0">
      <alignment horizontal="left" vertical="center" indent="1"/>
    </xf>
    <xf numFmtId="0" fontId="9" fillId="14" borderId="110" applyNumberFormat="0" applyProtection="0">
      <alignment horizontal="left" vertical="center" indent="1"/>
    </xf>
    <xf numFmtId="4" fontId="70" fillId="10" borderId="110" applyNumberFormat="0" applyProtection="0">
      <alignment horizontal="right" vertical="center"/>
    </xf>
    <xf numFmtId="4" fontId="70" fillId="12" borderId="110" applyNumberFormat="0" applyProtection="0">
      <alignment horizontal="left" vertical="center" indent="1"/>
    </xf>
    <xf numFmtId="4" fontId="70" fillId="10" borderId="110" applyNumberFormat="0" applyProtection="0">
      <alignment horizontal="right" vertical="center"/>
    </xf>
    <xf numFmtId="10" fontId="77" fillId="40" borderId="135" applyNumberFormat="0" applyBorder="0" applyAlignment="0" applyProtection="0"/>
    <xf numFmtId="0" fontId="9" fillId="14" borderId="110" applyNumberFormat="0" applyProtection="0">
      <alignment horizontal="left" vertical="center" indent="1"/>
    </xf>
    <xf numFmtId="0" fontId="9" fillId="40" borderId="130" applyNumberFormat="0" applyFont="0" applyBorder="0" applyAlignment="0" applyProtection="0"/>
    <xf numFmtId="4" fontId="70" fillId="31" borderId="110" applyNumberFormat="0" applyProtection="0">
      <alignment horizontal="right" vertical="center"/>
    </xf>
    <xf numFmtId="40" fontId="90" fillId="19" borderId="107">
      <alignment vertical="center"/>
    </xf>
    <xf numFmtId="4" fontId="70" fillId="11" borderId="110" applyNumberFormat="0" applyProtection="0">
      <alignment horizontal="right" vertical="center"/>
    </xf>
    <xf numFmtId="0" fontId="68" fillId="25" borderId="110" applyNumberFormat="0" applyProtection="0">
      <alignment horizontal="left" vertical="top" indent="1"/>
    </xf>
    <xf numFmtId="0" fontId="9" fillId="10" borderId="110" applyNumberFormat="0" applyProtection="0">
      <alignment horizontal="left" vertical="top" indent="1"/>
    </xf>
    <xf numFmtId="4" fontId="70" fillId="31" borderId="110" applyNumberFormat="0" applyProtection="0">
      <alignment horizontal="right" vertical="center"/>
    </xf>
    <xf numFmtId="4" fontId="70" fillId="10" borderId="110" applyNumberFormat="0" applyProtection="0">
      <alignment horizontal="right" vertical="center"/>
    </xf>
    <xf numFmtId="211" fontId="83" fillId="37" borderId="135">
      <alignment horizontal="center"/>
      <protection locked="0"/>
    </xf>
    <xf numFmtId="4" fontId="68" fillId="25" borderId="110" applyNumberFormat="0" applyProtection="0">
      <alignment vertical="center"/>
    </xf>
    <xf numFmtId="0" fontId="9" fillId="16" borderId="110" applyNumberFormat="0" applyProtection="0">
      <alignment horizontal="left" vertical="top" indent="1"/>
    </xf>
    <xf numFmtId="0" fontId="9" fillId="10" borderId="110" applyNumberFormat="0" applyProtection="0">
      <alignment horizontal="left" vertical="center" indent="1"/>
    </xf>
    <xf numFmtId="4" fontId="70" fillId="15" borderId="110" applyNumberFormat="0" applyProtection="0">
      <alignment horizontal="right" vertical="center"/>
    </xf>
    <xf numFmtId="4" fontId="69" fillId="25" borderId="110" applyNumberFormat="0" applyProtection="0">
      <alignment vertical="center"/>
    </xf>
    <xf numFmtId="0" fontId="9" fillId="48" borderId="131" applyNumberFormat="0" applyAlignment="0" applyProtection="0"/>
    <xf numFmtId="10" fontId="77" fillId="40" borderId="135" applyNumberFormat="0" applyBorder="0" applyAlignment="0" applyProtection="0"/>
    <xf numFmtId="211" fontId="83" fillId="37" borderId="135">
      <alignment horizontal="center"/>
      <protection locked="0"/>
    </xf>
    <xf numFmtId="10" fontId="77" fillId="40" borderId="135" applyNumberFormat="0" applyBorder="0" applyAlignment="0" applyProtection="0"/>
    <xf numFmtId="40" fontId="90" fillId="40" borderId="135">
      <alignment vertical="center"/>
    </xf>
    <xf numFmtId="4" fontId="70" fillId="35" borderId="110" applyNumberFormat="0" applyProtection="0">
      <alignment horizontal="left" vertical="center" indent="1"/>
    </xf>
    <xf numFmtId="0" fontId="9" fillId="10" borderId="110" applyNumberFormat="0" applyProtection="0">
      <alignment horizontal="left" vertical="center" indent="1"/>
    </xf>
    <xf numFmtId="4" fontId="70" fillId="10" borderId="110" applyNumberFormat="0" applyProtection="0">
      <alignment horizontal="right" vertical="center"/>
    </xf>
    <xf numFmtId="0" fontId="9" fillId="16" borderId="110" applyNumberFormat="0" applyProtection="0">
      <alignment horizontal="left" vertical="top" indent="1"/>
    </xf>
    <xf numFmtId="49" fontId="96" fillId="38" borderId="135" applyProtection="0">
      <alignment horizontal="left" indent="1"/>
      <protection locked="0"/>
    </xf>
    <xf numFmtId="4" fontId="70" fillId="28" borderId="110" applyNumberFormat="0" applyProtection="0">
      <alignment horizontal="right" vertical="center"/>
    </xf>
    <xf numFmtId="4" fontId="70" fillId="10" borderId="110" applyNumberFormat="0" applyProtection="0">
      <alignment horizontal="right" vertical="center"/>
    </xf>
    <xf numFmtId="211" fontId="83" fillId="37" borderId="135">
      <alignment horizontal="center"/>
      <protection locked="0"/>
    </xf>
    <xf numFmtId="4" fontId="68" fillId="25" borderId="110" applyNumberFormat="0" applyProtection="0">
      <alignment vertical="center"/>
    </xf>
    <xf numFmtId="4" fontId="68" fillId="25" borderId="110" applyNumberFormat="0" applyProtection="0">
      <alignment horizontal="left" vertical="center" indent="1"/>
    </xf>
    <xf numFmtId="4" fontId="70" fillId="15" borderId="110" applyNumberFormat="0" applyProtection="0">
      <alignment horizontal="right" vertical="center"/>
    </xf>
    <xf numFmtId="4" fontId="70" fillId="26"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0" fontId="9" fillId="16" borderId="110" applyNumberFormat="0" applyProtection="0">
      <alignment horizontal="left" vertical="center" indent="1"/>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4" fontId="74" fillId="31" borderId="110" applyNumberFormat="0" applyProtection="0">
      <alignment horizontal="right" vertical="center"/>
    </xf>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4" fontId="70" fillId="31" borderId="110" applyNumberFormat="0" applyProtection="0">
      <alignment horizontal="right" vertical="center"/>
    </xf>
    <xf numFmtId="4" fontId="72" fillId="31" borderId="110" applyNumberFormat="0" applyProtection="0">
      <alignment horizontal="right" vertical="center"/>
    </xf>
    <xf numFmtId="4" fontId="70" fillId="12" borderId="110" applyNumberFormat="0" applyProtection="0">
      <alignment horizontal="left" vertical="center" indent="1"/>
    </xf>
    <xf numFmtId="0" fontId="9" fillId="16" borderId="110" applyNumberFormat="0" applyProtection="0">
      <alignment horizontal="left" vertical="top"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0" fontId="90" fillId="40" borderId="135">
      <alignment vertical="center"/>
    </xf>
    <xf numFmtId="10" fontId="77" fillId="40" borderId="135" applyNumberForma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0" fontId="9" fillId="16" borderId="110" applyNumberFormat="0" applyProtection="0">
      <alignment horizontal="left" vertical="top" indent="1"/>
    </xf>
    <xf numFmtId="4" fontId="70" fillId="10" borderId="110" applyNumberFormat="0" applyProtection="0">
      <alignment horizontal="right" vertical="center"/>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7" borderId="135" applyProtection="0">
      <alignment horizontal="left" indent="1"/>
      <protection locked="0"/>
    </xf>
    <xf numFmtId="40" fontId="90" fillId="40" borderId="135">
      <alignment vertical="center"/>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4" fontId="68" fillId="25" borderId="110" applyNumberFormat="0" applyProtection="0">
      <alignment vertical="center"/>
    </xf>
    <xf numFmtId="4" fontId="68" fillId="25" borderId="110" applyNumberFormat="0" applyProtection="0">
      <alignment horizontal="left" vertical="center" indent="1"/>
    </xf>
    <xf numFmtId="4" fontId="70" fillId="11" borderId="110" applyNumberFormat="0" applyProtection="0">
      <alignment horizontal="right" vertical="center"/>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0" fontId="70" fillId="10" borderId="110" applyNumberFormat="0" applyProtection="0">
      <alignment horizontal="left" vertical="top" indent="1"/>
    </xf>
    <xf numFmtId="4" fontId="74" fillId="31" borderId="110" applyNumberFormat="0" applyProtection="0">
      <alignment horizontal="right" vertical="center"/>
    </xf>
    <xf numFmtId="4" fontId="70" fillId="31" borderId="110" applyNumberFormat="0" applyProtection="0">
      <alignment horizontal="right" vertical="center"/>
    </xf>
    <xf numFmtId="0" fontId="9" fillId="10" borderId="110" applyNumberFormat="0" applyProtection="0">
      <alignment horizontal="left" vertical="center" indent="1"/>
    </xf>
    <xf numFmtId="4" fontId="70" fillId="31" borderId="110" applyNumberFormat="0" applyProtection="0">
      <alignment horizontal="right" vertical="center"/>
    </xf>
    <xf numFmtId="4" fontId="70" fillId="31" borderId="110" applyNumberFormat="0" applyProtection="0">
      <alignment horizontal="right" vertical="center"/>
    </xf>
    <xf numFmtId="4" fontId="72" fillId="31" borderId="110" applyNumberFormat="0" applyProtection="0">
      <alignment horizontal="right" vertical="center"/>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0" borderId="110" applyNumberFormat="0" applyProtection="0">
      <alignment horizontal="right" vertical="center"/>
    </xf>
    <xf numFmtId="4" fontId="70" fillId="10" borderId="110" applyNumberFormat="0" applyProtection="0">
      <alignment horizontal="right" vertical="center"/>
    </xf>
    <xf numFmtId="0" fontId="1" fillId="0" borderId="0"/>
    <xf numFmtId="9" fontId="1" fillId="0" borderId="0" applyFont="0" applyFill="0" applyBorder="0" applyAlignment="0" applyProtection="0"/>
    <xf numFmtId="0" fontId="9" fillId="14" borderId="110" applyNumberFormat="0" applyProtection="0">
      <alignment horizontal="left" vertical="center" indent="1"/>
    </xf>
    <xf numFmtId="0" fontId="9" fillId="16" borderId="110" applyNumberFormat="0" applyProtection="0">
      <alignment horizontal="left" vertical="center" indent="1"/>
    </xf>
    <xf numFmtId="0" fontId="9" fillId="14" borderId="110" applyNumberFormat="0" applyProtection="0">
      <alignment horizontal="left" vertical="center" indent="1"/>
    </xf>
    <xf numFmtId="0" fontId="9" fillId="48" borderId="131" applyNumberFormat="0" applyAlignment="0" applyProtection="0"/>
    <xf numFmtId="0" fontId="1" fillId="0" borderId="0"/>
    <xf numFmtId="0" fontId="1" fillId="0" borderId="0"/>
    <xf numFmtId="0" fontId="1" fillId="0" borderId="0"/>
    <xf numFmtId="0" fontId="1" fillId="0" borderId="0"/>
    <xf numFmtId="0" fontId="9" fillId="14" borderId="110" applyNumberFormat="0" applyProtection="0">
      <alignment horizontal="left" vertical="top" indent="1"/>
    </xf>
    <xf numFmtId="0" fontId="1" fillId="0" borderId="0"/>
    <xf numFmtId="0" fontId="9" fillId="14" borderId="110" applyNumberFormat="0" applyProtection="0">
      <alignment horizontal="left" vertical="center" indent="1"/>
    </xf>
    <xf numFmtId="0" fontId="1" fillId="0" borderId="0"/>
    <xf numFmtId="9" fontId="1" fillId="0" borderId="0" applyFont="0" applyFill="0" applyBorder="0" applyAlignment="0" applyProtection="0"/>
    <xf numFmtId="0" fontId="9" fillId="40" borderId="130" applyNumberFormat="0" applyFont="0" applyBorder="0" applyAlignment="0" applyProtection="0"/>
    <xf numFmtId="40" fontId="90" fillId="40" borderId="135">
      <alignment vertical="center"/>
    </xf>
    <xf numFmtId="0" fontId="9" fillId="31" borderId="110" applyNumberFormat="0" applyProtection="0">
      <alignment horizontal="left" vertical="center" indent="1"/>
    </xf>
    <xf numFmtId="0" fontId="70" fillId="12" borderId="110" applyNumberFormat="0" applyProtection="0">
      <alignment horizontal="left" vertical="top" indent="1"/>
    </xf>
    <xf numFmtId="0" fontId="9" fillId="16" borderId="110" applyNumberFormat="0" applyProtection="0">
      <alignment horizontal="left" vertical="center" indent="1"/>
    </xf>
    <xf numFmtId="0" fontId="9" fillId="40" borderId="130" applyNumberFormat="0" applyFont="0" applyBorder="0" applyAlignment="0" applyProtection="0"/>
    <xf numFmtId="49" fontId="96" fillId="37" borderId="135" applyProtection="0">
      <alignment horizontal="left" indent="1"/>
      <protection locked="0"/>
    </xf>
    <xf numFmtId="0" fontId="95" fillId="0" borderId="134">
      <alignment horizontal="left" vertical="center"/>
    </xf>
    <xf numFmtId="4" fontId="70" fillId="28" borderId="110" applyNumberFormat="0" applyProtection="0">
      <alignment horizontal="right" vertical="center"/>
    </xf>
    <xf numFmtId="0" fontId="9" fillId="40" borderId="130" applyNumberFormat="0" applyFont="0" applyBorder="0" applyAlignment="0" applyProtection="0"/>
    <xf numFmtId="4" fontId="70" fillId="27" borderId="110" applyNumberFormat="0" applyProtection="0">
      <alignment horizontal="right" vertical="center"/>
    </xf>
    <xf numFmtId="49" fontId="96" fillId="37" borderId="135" applyProtection="0">
      <alignment horizontal="left" indent="1"/>
      <protection locked="0"/>
    </xf>
    <xf numFmtId="0" fontId="9" fillId="31" borderId="110" applyNumberFormat="0" applyProtection="0">
      <alignment horizontal="left" vertical="center" indent="1"/>
    </xf>
    <xf numFmtId="0" fontId="95" fillId="0" borderId="134">
      <alignment horizontal="left" vertical="center"/>
    </xf>
    <xf numFmtId="0" fontId="9" fillId="16" borderId="110" applyNumberFormat="0" applyProtection="0">
      <alignment horizontal="left" vertical="top" indent="1"/>
    </xf>
    <xf numFmtId="0" fontId="9" fillId="16" borderId="110" applyNumberFormat="0" applyProtection="0">
      <alignment horizontal="left" vertical="top" indent="1"/>
    </xf>
    <xf numFmtId="181" fontId="81" fillId="37" borderId="135">
      <protection locked="0"/>
    </xf>
    <xf numFmtId="0" fontId="9" fillId="16" borderId="110" applyNumberFormat="0" applyProtection="0">
      <alignment horizontal="left" vertical="center" indent="1"/>
    </xf>
    <xf numFmtId="4" fontId="72" fillId="12" borderId="110" applyNumberFormat="0" applyProtection="0">
      <alignment vertical="center"/>
    </xf>
    <xf numFmtId="10" fontId="77" fillId="40" borderId="135" applyNumberFormat="0" applyBorder="0" applyAlignment="0" applyProtection="0"/>
    <xf numFmtId="0" fontId="9" fillId="31" borderId="110" applyNumberFormat="0" applyProtection="0">
      <alignment horizontal="left" vertical="center" indent="1"/>
    </xf>
    <xf numFmtId="211" fontId="83" fillId="37" borderId="135">
      <alignment horizontal="center"/>
      <protection locked="0"/>
    </xf>
    <xf numFmtId="4" fontId="70" fillId="10" borderId="110" applyNumberFormat="0" applyProtection="0">
      <alignment horizontal="right" vertical="center"/>
    </xf>
    <xf numFmtId="0" fontId="70" fillId="10" borderId="110" applyNumberFormat="0" applyProtection="0">
      <alignment horizontal="left" vertical="top" indent="1"/>
    </xf>
    <xf numFmtId="40" fontId="90" fillId="40" borderId="135">
      <alignment vertical="center"/>
    </xf>
    <xf numFmtId="49" fontId="96" fillId="38" borderId="135" applyProtection="0">
      <alignment horizontal="left" indent="1"/>
      <protection locked="0"/>
    </xf>
    <xf numFmtId="211" fontId="83" fillId="37" borderId="135">
      <alignment horizontal="center"/>
      <protection locked="0"/>
    </xf>
    <xf numFmtId="4" fontId="70" fillId="29" borderId="110" applyNumberFormat="0" applyProtection="0">
      <alignment horizontal="right" vertical="center"/>
    </xf>
    <xf numFmtId="49" fontId="96" fillId="38" borderId="135" applyProtection="0">
      <alignment horizontal="left" indent="1"/>
      <protection locked="0"/>
    </xf>
    <xf numFmtId="40" fontId="90" fillId="40" borderId="135">
      <alignment vertical="center"/>
    </xf>
    <xf numFmtId="40" fontId="90" fillId="40" borderId="135">
      <alignment vertical="center"/>
    </xf>
    <xf numFmtId="49" fontId="96" fillId="37" borderId="135" applyProtection="0">
      <alignment horizontal="left" indent="1"/>
      <protection locked="0"/>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31" borderId="110" applyNumberFormat="0" applyProtection="0">
      <alignment horizontal="left" vertical="top" indent="1"/>
    </xf>
    <xf numFmtId="49" fontId="96" fillId="37" borderId="135" applyProtection="0">
      <alignment horizontal="left" indent="1"/>
      <protection locked="0"/>
    </xf>
    <xf numFmtId="4" fontId="70" fillId="31" borderId="110" applyNumberFormat="0" applyProtection="0">
      <alignment horizontal="right" vertical="center"/>
    </xf>
    <xf numFmtId="0" fontId="9" fillId="14" borderId="110" applyNumberFormat="0" applyProtection="0">
      <alignment horizontal="left" vertical="center" indent="1"/>
    </xf>
    <xf numFmtId="211" fontId="83" fillId="37" borderId="135">
      <alignment horizontal="center"/>
      <protection locked="0"/>
    </xf>
    <xf numFmtId="0" fontId="9" fillId="14" borderId="110" applyNumberFormat="0" applyProtection="0">
      <alignment horizontal="left" vertical="center" indent="1"/>
    </xf>
    <xf numFmtId="4" fontId="70" fillId="12" borderId="110" applyNumberFormat="0" applyProtection="0">
      <alignment horizontal="left" vertical="center" indent="1"/>
    </xf>
    <xf numFmtId="0" fontId="9" fillId="31" borderId="110" applyNumberFormat="0" applyProtection="0">
      <alignment horizontal="left" vertical="center" indent="1"/>
    </xf>
    <xf numFmtId="211" fontId="83" fillId="37" borderId="135">
      <alignment horizontal="center"/>
      <protection locked="0"/>
    </xf>
    <xf numFmtId="181" fontId="81" fillId="37" borderId="135">
      <protection locked="0"/>
    </xf>
    <xf numFmtId="0" fontId="9" fillId="0" borderId="134" applyFont="0" applyFill="0" applyBorder="0" applyAlignment="0" applyProtection="0"/>
    <xf numFmtId="4" fontId="70" fillId="26" borderId="110" applyNumberFormat="0" applyProtection="0">
      <alignment horizontal="right" vertical="center"/>
    </xf>
    <xf numFmtId="211" fontId="83" fillId="37" borderId="135">
      <alignment horizontal="center"/>
      <protection locked="0"/>
    </xf>
    <xf numFmtId="0" fontId="9" fillId="14" borderId="110" applyNumberFormat="0" applyProtection="0">
      <alignment horizontal="left" vertical="center" indent="1"/>
    </xf>
    <xf numFmtId="211" fontId="83" fillId="37" borderId="135">
      <alignment horizontal="center"/>
      <protection locked="0"/>
    </xf>
    <xf numFmtId="40" fontId="90" fillId="40" borderId="135">
      <alignment vertical="center"/>
    </xf>
    <xf numFmtId="49" fontId="96" fillId="37" borderId="135" applyProtection="0">
      <alignment horizontal="left" indent="1"/>
      <protection locked="0"/>
    </xf>
    <xf numFmtId="0" fontId="9" fillId="40" borderId="130" applyNumberFormat="0" applyFont="0" applyBorder="0" applyAlignment="0" applyProtection="0"/>
    <xf numFmtId="10" fontId="77" fillId="40" borderId="135" applyNumberFormat="0" applyBorder="0" applyAlignment="0" applyProtection="0"/>
    <xf numFmtId="4" fontId="70" fillId="31" borderId="110" applyNumberFormat="0" applyProtection="0">
      <alignment horizontal="right" vertical="center"/>
    </xf>
    <xf numFmtId="0" fontId="9" fillId="48" borderId="131" applyNumberFormat="0" applyAlignment="0" applyProtection="0"/>
    <xf numFmtId="4" fontId="69" fillId="25" borderId="110" applyNumberFormat="0" applyProtection="0">
      <alignment vertical="center"/>
    </xf>
    <xf numFmtId="0" fontId="9" fillId="10" borderId="110" applyNumberFormat="0" applyProtection="0">
      <alignment horizontal="left" vertical="center" indent="1"/>
    </xf>
    <xf numFmtId="0" fontId="9" fillId="16" borderId="110" applyNumberFormat="0" applyProtection="0">
      <alignment horizontal="left" vertical="center" indent="1"/>
    </xf>
    <xf numFmtId="0" fontId="9" fillId="10" borderId="110" applyNumberFormat="0" applyProtection="0">
      <alignment horizontal="left" vertical="center" indent="1"/>
    </xf>
    <xf numFmtId="0" fontId="9" fillId="31" borderId="110" applyNumberFormat="0" applyProtection="0">
      <alignment horizontal="left" vertical="center" indent="1"/>
    </xf>
    <xf numFmtId="0" fontId="9" fillId="40" borderId="130" applyNumberFormat="0" applyFont="0" applyBorder="0" applyAlignment="0" applyProtection="0"/>
    <xf numFmtId="4" fontId="70" fillId="35" borderId="110" applyNumberFormat="0" applyProtection="0">
      <alignment horizontal="left" vertical="center" indent="1"/>
    </xf>
    <xf numFmtId="4" fontId="70" fillId="29" borderId="110" applyNumberFormat="0" applyProtection="0">
      <alignment horizontal="right" vertical="center"/>
    </xf>
    <xf numFmtId="0" fontId="9" fillId="14" borderId="110" applyNumberFormat="0" applyProtection="0">
      <alignment horizontal="left" vertical="center" indent="1"/>
    </xf>
    <xf numFmtId="4" fontId="72" fillId="31" borderId="110" applyNumberFormat="0" applyProtection="0">
      <alignment horizontal="right" vertical="center"/>
    </xf>
    <xf numFmtId="4" fontId="70" fillId="31" borderId="110" applyNumberFormat="0" applyProtection="0">
      <alignment horizontal="right" vertical="center"/>
    </xf>
    <xf numFmtId="4" fontId="70" fillId="31" borderId="110" applyNumberFormat="0" applyProtection="0">
      <alignment horizontal="right" vertical="center"/>
    </xf>
    <xf numFmtId="0" fontId="9" fillId="31" borderId="110" applyNumberFormat="0" applyProtection="0">
      <alignment horizontal="left" vertical="top" indent="1"/>
    </xf>
    <xf numFmtId="0" fontId="68" fillId="25" borderId="110" applyNumberFormat="0" applyProtection="0">
      <alignment horizontal="left" vertical="top" indent="1"/>
    </xf>
    <xf numFmtId="0" fontId="9" fillId="31" borderId="110" applyNumberFormat="0" applyProtection="0">
      <alignment horizontal="left" vertical="center" indent="1"/>
    </xf>
    <xf numFmtId="0" fontId="95" fillId="0" borderId="134">
      <alignment horizontal="left" vertical="center"/>
    </xf>
    <xf numFmtId="49" fontId="96" fillId="37" borderId="135" applyProtection="0">
      <alignment horizontal="left" indent="1"/>
      <protection locked="0"/>
    </xf>
    <xf numFmtId="4" fontId="70" fillId="23" borderId="110"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0" fontId="1" fillId="0" borderId="0"/>
    <xf numFmtId="9" fontId="1" fillId="0" borderId="0" applyFont="0" applyFill="0" applyBorder="0" applyAlignment="0" applyProtection="0"/>
    <xf numFmtId="40" fontId="90" fillId="40" borderId="135">
      <alignment vertical="center"/>
    </xf>
    <xf numFmtId="0" fontId="1" fillId="0" borderId="0"/>
    <xf numFmtId="0" fontId="1" fillId="0" borderId="0"/>
    <xf numFmtId="0" fontId="1" fillId="0" borderId="0"/>
    <xf numFmtId="0" fontId="1" fillId="0" borderId="0"/>
    <xf numFmtId="211" fontId="83" fillId="37" borderId="135">
      <alignment horizontal="center"/>
      <protection locked="0"/>
    </xf>
    <xf numFmtId="0" fontId="1" fillId="0" borderId="0"/>
    <xf numFmtId="0" fontId="1" fillId="0" borderId="0"/>
    <xf numFmtId="9" fontId="1" fillId="0" borderId="0"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81" fontId="81" fillId="37" borderId="135">
      <protection locked="0"/>
    </xf>
    <xf numFmtId="0" fontId="1" fillId="0" borderId="0"/>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0" fontId="1" fillId="0" borderId="0"/>
    <xf numFmtId="9" fontId="1" fillId="0" borderId="0" applyFont="0" applyFill="0" applyBorder="0" applyAlignment="0" applyProtection="0"/>
    <xf numFmtId="40" fontId="90" fillId="40" borderId="135">
      <alignment vertical="center"/>
    </xf>
    <xf numFmtId="0" fontId="1" fillId="0" borderId="0"/>
    <xf numFmtId="0" fontId="1" fillId="0" borderId="0"/>
    <xf numFmtId="0" fontId="1" fillId="0" borderId="0"/>
    <xf numFmtId="0" fontId="1" fillId="0" borderId="0"/>
    <xf numFmtId="211" fontId="83" fillId="37" borderId="135">
      <alignment horizontal="center"/>
      <protection locked="0"/>
    </xf>
    <xf numFmtId="0" fontId="1" fillId="0" borderId="0"/>
    <xf numFmtId="0" fontId="1" fillId="0" borderId="0"/>
    <xf numFmtId="9" fontId="1" fillId="0" borderId="0"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 fontId="70" fillId="31" borderId="110" applyNumberFormat="0" applyProtection="0">
      <alignment horizontal="right" vertical="center"/>
    </xf>
    <xf numFmtId="181" fontId="81" fillId="37" borderId="135">
      <protection locked="0"/>
    </xf>
    <xf numFmtId="211" fontId="83" fillId="37" borderId="135">
      <alignment horizontal="center"/>
      <protection locked="0"/>
    </xf>
    <xf numFmtId="0" fontId="9" fillId="48" borderId="131" applyNumberFormat="0" applyAlignment="0" applyProtection="0"/>
    <xf numFmtId="0" fontId="9" fillId="16" borderId="110" applyNumberFormat="0" applyProtection="0">
      <alignment horizontal="left" vertical="center" indent="1"/>
    </xf>
    <xf numFmtId="0" fontId="9" fillId="31" borderId="110" applyNumberFormat="0" applyProtection="0">
      <alignment horizontal="left" vertical="center" indent="1"/>
    </xf>
    <xf numFmtId="181" fontId="81" fillId="37" borderId="135">
      <protection locked="0"/>
    </xf>
    <xf numFmtId="0" fontId="70" fillId="10" borderId="110" applyNumberFormat="0" applyProtection="0">
      <alignment horizontal="left" vertical="top" indent="1"/>
    </xf>
    <xf numFmtId="40" fontId="90" fillId="40" borderId="135">
      <alignment vertical="center"/>
    </xf>
    <xf numFmtId="4" fontId="70" fillId="31" borderId="110" applyNumberFormat="0" applyProtection="0">
      <alignment horizontal="right" vertical="center"/>
    </xf>
    <xf numFmtId="0" fontId="9" fillId="48" borderId="131" applyNumberFormat="0" applyAlignment="0" applyProtection="0"/>
    <xf numFmtId="0" fontId="9" fillId="40" borderId="130" applyNumberFormat="0" applyFont="0" applyBorder="0" applyAlignment="0" applyProtection="0"/>
    <xf numFmtId="0" fontId="9" fillId="16" borderId="110" applyNumberFormat="0" applyProtection="0">
      <alignment horizontal="left" vertical="center" indent="1"/>
    </xf>
    <xf numFmtId="10" fontId="77" fillId="40" borderId="135" applyNumberFormat="0" applyBorder="0" applyAlignment="0" applyProtection="0"/>
    <xf numFmtId="4" fontId="72" fillId="31" borderId="110" applyNumberFormat="0" applyProtection="0">
      <alignment horizontal="right" vertical="center"/>
    </xf>
    <xf numFmtId="4" fontId="70" fillId="27" borderId="110" applyNumberFormat="0" applyProtection="0">
      <alignment horizontal="right" vertical="center"/>
    </xf>
    <xf numFmtId="181" fontId="81" fillId="37" borderId="135">
      <protection locked="0"/>
    </xf>
    <xf numFmtId="0" fontId="9" fillId="16" borderId="110" applyNumberFormat="0" applyProtection="0">
      <alignment horizontal="left" vertical="top" indent="1"/>
    </xf>
    <xf numFmtId="0" fontId="95" fillId="0" borderId="134">
      <alignment horizontal="left" vertical="center"/>
    </xf>
    <xf numFmtId="0" fontId="9" fillId="10" borderId="110" applyNumberFormat="0" applyProtection="0">
      <alignment horizontal="left" vertical="center" indent="1"/>
    </xf>
    <xf numFmtId="181" fontId="81" fillId="37" borderId="135">
      <protection locked="0"/>
    </xf>
    <xf numFmtId="0" fontId="9" fillId="31" borderId="110" applyNumberFormat="0" applyProtection="0">
      <alignment horizontal="left" vertical="center" indent="1"/>
    </xf>
    <xf numFmtId="0" fontId="9" fillId="40" borderId="130" applyNumberFormat="0" applyFont="0" applyBorder="0" applyAlignment="0" applyProtection="0"/>
    <xf numFmtId="4" fontId="74" fillId="31" borderId="110" applyNumberFormat="0" applyProtection="0">
      <alignment horizontal="right" vertical="center"/>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9" fillId="10"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0" fontId="9" fillId="31" borderId="110" applyNumberFormat="0" applyProtection="0">
      <alignment horizontal="left" vertical="center" indent="1"/>
    </xf>
    <xf numFmtId="40" fontId="90" fillId="40" borderId="135">
      <alignment vertical="center"/>
    </xf>
    <xf numFmtId="4" fontId="72" fillId="12" borderId="110" applyNumberFormat="0" applyProtection="0">
      <alignment vertical="center"/>
    </xf>
    <xf numFmtId="211" fontId="83" fillId="37" borderId="135">
      <alignment horizontal="center"/>
      <protection locked="0"/>
    </xf>
    <xf numFmtId="4" fontId="70" fillId="10" borderId="110" applyNumberFormat="0" applyProtection="0">
      <alignment horizontal="right" vertical="center"/>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31" borderId="110" applyNumberFormat="0" applyProtection="0">
      <alignment horizontal="left" vertical="center" indent="1"/>
    </xf>
    <xf numFmtId="10" fontId="77" fillId="40" borderId="135" applyNumberFormat="0" applyBorder="0" applyAlignment="0" applyProtection="0"/>
    <xf numFmtId="0" fontId="68" fillId="25" borderId="110" applyNumberFormat="0" applyProtection="0">
      <alignment horizontal="left" vertical="top" indent="1"/>
    </xf>
    <xf numFmtId="181" fontId="81" fillId="37" borderId="135">
      <protection locked="0"/>
    </xf>
    <xf numFmtId="4" fontId="72" fillId="31"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top" indent="1"/>
    </xf>
    <xf numFmtId="0" fontId="9" fillId="10" borderId="110" applyNumberFormat="0" applyProtection="0">
      <alignment horizontal="left" vertical="top" indent="1"/>
    </xf>
    <xf numFmtId="49" fontId="96" fillId="38" borderId="135" applyProtection="0">
      <alignment horizontal="left" indent="1"/>
      <protection locked="0"/>
    </xf>
    <xf numFmtId="0" fontId="9" fillId="16" borderId="110" applyNumberFormat="0" applyProtection="0">
      <alignment horizontal="left" vertical="top" indent="1"/>
    </xf>
    <xf numFmtId="0" fontId="9" fillId="14" borderId="110" applyNumberFormat="0" applyProtection="0">
      <alignment horizontal="left" vertical="center" indent="1"/>
    </xf>
    <xf numFmtId="49" fontId="96" fillId="37" borderId="135" applyProtection="0">
      <alignment horizontal="left" indent="1"/>
      <protection locked="0"/>
    </xf>
    <xf numFmtId="0" fontId="9" fillId="48" borderId="131" applyNumberFormat="0" applyAlignment="0" applyProtection="0"/>
    <xf numFmtId="4" fontId="70" fillId="31" borderId="110" applyNumberFormat="0" applyProtection="0">
      <alignment horizontal="right" vertical="center"/>
    </xf>
    <xf numFmtId="4" fontId="70" fillId="17" borderId="110" applyNumberFormat="0" applyProtection="0">
      <alignment horizontal="righ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4" fontId="70" fillId="12" borderId="110" applyNumberFormat="0" applyProtection="0">
      <alignment horizontal="left" vertical="center" indent="1"/>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10" fontId="77" fillId="40" borderId="135" applyNumberFormat="0" applyBorder="0" applyAlignment="0" applyProtection="0"/>
    <xf numFmtId="0" fontId="9" fillId="40" borderId="130" applyNumberFormat="0" applyFont="0" applyBorder="0" applyAlignment="0" applyProtection="0"/>
    <xf numFmtId="49" fontId="96" fillId="38" borderId="135" applyProtection="0">
      <alignment horizontal="left" indent="1"/>
      <protection locked="0"/>
    </xf>
    <xf numFmtId="4" fontId="70" fillId="24" borderId="110" applyNumberFormat="0" applyProtection="0">
      <alignment horizontal="right" vertical="center"/>
    </xf>
    <xf numFmtId="0" fontId="9" fillId="16" borderId="110" applyNumberFormat="0" applyProtection="0">
      <alignment horizontal="left" vertical="center" indent="1"/>
    </xf>
    <xf numFmtId="49" fontId="96" fillId="37" borderId="135" applyProtection="0">
      <alignment horizontal="left" indent="1"/>
      <protection locked="0"/>
    </xf>
    <xf numFmtId="4" fontId="72" fillId="31" borderId="110" applyNumberFormat="0" applyProtection="0">
      <alignment horizontal="right" vertical="center"/>
    </xf>
    <xf numFmtId="4" fontId="70" fillId="35"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top" indent="1"/>
    </xf>
    <xf numFmtId="0" fontId="9" fillId="16" borderId="110" applyNumberFormat="0" applyProtection="0">
      <alignment horizontal="left" vertical="top" indent="1"/>
    </xf>
    <xf numFmtId="4" fontId="70" fillId="31" borderId="110" applyNumberFormat="0" applyProtection="0">
      <alignment horizontal="right" vertical="center"/>
    </xf>
    <xf numFmtId="40" fontId="90" fillId="40" borderId="135">
      <alignment vertical="center"/>
    </xf>
    <xf numFmtId="4" fontId="69" fillId="25" borderId="110" applyNumberFormat="0" applyProtection="0">
      <alignment vertical="center"/>
    </xf>
    <xf numFmtId="211" fontId="83" fillId="37" borderId="135">
      <alignment horizontal="center"/>
      <protection locked="0"/>
    </xf>
    <xf numFmtId="49" fontId="96" fillId="37" borderId="135" applyProtection="0">
      <alignment horizontal="left" indent="1"/>
      <protection locked="0"/>
    </xf>
    <xf numFmtId="4" fontId="70" fillId="31" borderId="110" applyNumberFormat="0" applyProtection="0">
      <alignment horizontal="right" vertical="center"/>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211" fontId="83" fillId="37" borderId="135">
      <alignment horizontal="center"/>
      <protection locked="0"/>
    </xf>
    <xf numFmtId="40" fontId="90" fillId="40" borderId="135">
      <alignment vertical="center"/>
    </xf>
    <xf numFmtId="0" fontId="70" fillId="12" borderId="110" applyNumberFormat="0" applyProtection="0">
      <alignment horizontal="left" vertical="top" indent="1"/>
    </xf>
    <xf numFmtId="211" fontId="83" fillId="37" borderId="135">
      <alignment horizontal="center"/>
      <protection locked="0"/>
    </xf>
    <xf numFmtId="0" fontId="9" fillId="14" borderId="110" applyNumberFormat="0" applyProtection="0">
      <alignment horizontal="left" vertical="center" indent="1"/>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40" borderId="130" applyNumberFormat="0" applyFont="0" applyBorder="0" applyAlignment="0" applyProtection="0"/>
    <xf numFmtId="0" fontId="9" fillId="0" borderId="134" applyFont="0" applyFill="0" applyBorder="0" applyAlignment="0" applyProtection="0"/>
    <xf numFmtId="4" fontId="70" fillId="11" borderId="110" applyNumberFormat="0" applyProtection="0">
      <alignment horizontal="right" vertical="center"/>
    </xf>
    <xf numFmtId="49" fontId="96" fillId="38" borderId="135" applyProtection="0">
      <alignment horizontal="left" indent="1"/>
      <protection locked="0"/>
    </xf>
    <xf numFmtId="4" fontId="70" fillId="31" borderId="110" applyNumberFormat="0" applyProtection="0">
      <alignment horizontal="right" vertical="center"/>
    </xf>
    <xf numFmtId="4" fontId="70" fillId="12" borderId="110" applyNumberFormat="0" applyProtection="0">
      <alignment vertical="center"/>
    </xf>
    <xf numFmtId="0" fontId="9" fillId="14" borderId="110" applyNumberFormat="0" applyProtection="0">
      <alignment horizontal="left" vertical="center" indent="1"/>
    </xf>
    <xf numFmtId="0" fontId="9" fillId="14" borderId="110" applyNumberFormat="0" applyProtection="0">
      <alignment horizontal="left" vertical="top" indent="1"/>
    </xf>
    <xf numFmtId="0" fontId="95" fillId="0" borderId="134">
      <alignment horizontal="left" vertical="center"/>
    </xf>
    <xf numFmtId="4" fontId="70" fillId="10" borderId="110" applyNumberFormat="0" applyProtection="0">
      <alignment horizontal="right" vertical="center"/>
    </xf>
    <xf numFmtId="4" fontId="70" fillId="12" borderId="110" applyNumberFormat="0" applyProtection="0">
      <alignment horizontal="left" vertical="center" indent="1"/>
    </xf>
    <xf numFmtId="10" fontId="77" fillId="40" borderId="135" applyNumberFormat="0" applyBorder="0" applyAlignment="0" applyProtection="0"/>
    <xf numFmtId="40" fontId="90" fillId="19" borderId="107">
      <alignment vertical="center"/>
    </xf>
    <xf numFmtId="40" fontId="90" fillId="40" borderId="135">
      <alignment vertical="center"/>
    </xf>
    <xf numFmtId="10" fontId="77" fillId="40" borderId="135" applyNumberFormat="0" applyBorder="0" applyAlignment="0" applyProtection="0"/>
    <xf numFmtId="0" fontId="9" fillId="14"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0" fontId="90" fillId="40" borderId="135">
      <alignment vertical="center"/>
    </xf>
    <xf numFmtId="211" fontId="83" fillId="37" borderId="135">
      <alignment horizontal="center"/>
      <protection locked="0"/>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0" fontId="90" fillId="40" borderId="135">
      <alignment vertical="center"/>
    </xf>
    <xf numFmtId="211" fontId="83" fillId="37" borderId="135">
      <alignment horizontal="center"/>
      <protection locked="0"/>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48" borderId="131" applyNumberFormat="0" applyAlignment="0" applyProtection="0"/>
    <xf numFmtId="0" fontId="9" fillId="40" borderId="130" applyNumberFormat="0" applyFont="0" applyBorder="0" applyAlignment="0" applyProtection="0"/>
    <xf numFmtId="10" fontId="77" fillId="40" borderId="135" applyNumberFormat="0" applyBorder="0" applyAlignment="0" applyProtection="0"/>
    <xf numFmtId="211" fontId="83" fillId="37" borderId="135">
      <alignment horizontal="center"/>
      <protection locked="0"/>
    </xf>
    <xf numFmtId="0" fontId="9" fillId="31" borderId="110" applyNumberFormat="0" applyProtection="0">
      <alignment horizontal="left" vertical="center" indent="1"/>
    </xf>
    <xf numFmtId="0" fontId="9" fillId="14" borderId="110" applyNumberFormat="0" applyProtection="0">
      <alignment horizontal="left" vertical="center" indent="1"/>
    </xf>
    <xf numFmtId="4" fontId="70" fillId="10" borderId="110" applyNumberFormat="0" applyProtection="0">
      <alignment horizontal="right" vertical="center"/>
    </xf>
    <xf numFmtId="181" fontId="81" fillId="37" borderId="135">
      <protection locked="0"/>
    </xf>
    <xf numFmtId="0" fontId="95" fillId="0" borderId="134">
      <alignment horizontal="left" vertical="center"/>
    </xf>
    <xf numFmtId="49" fontId="96" fillId="38" borderId="135" applyProtection="0">
      <alignment horizontal="left" indent="1"/>
      <protection locked="0"/>
    </xf>
    <xf numFmtId="211" fontId="83" fillId="37" borderId="135">
      <alignment horizontal="center"/>
      <protection locked="0"/>
    </xf>
    <xf numFmtId="0" fontId="9" fillId="48" borderId="131" applyNumberFormat="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4" fontId="70" fillId="12" borderId="110" applyNumberFormat="0" applyProtection="0">
      <alignment horizontal="left" vertical="center" indent="1"/>
    </xf>
    <xf numFmtId="0" fontId="9" fillId="31" borderId="110" applyNumberFormat="0" applyProtection="0">
      <alignment horizontal="left" vertical="center" indent="1"/>
    </xf>
    <xf numFmtId="0" fontId="9" fillId="10" borderId="110" applyNumberFormat="0" applyProtection="0">
      <alignment horizontal="left" vertical="center" indent="1"/>
    </xf>
    <xf numFmtId="4" fontId="72" fillId="31" borderId="110" applyNumberFormat="0" applyProtection="0">
      <alignment horizontal="right" vertical="center"/>
    </xf>
    <xf numFmtId="0" fontId="9" fillId="16" borderId="110" applyNumberFormat="0" applyProtection="0">
      <alignment horizontal="left" vertical="center" indent="1"/>
    </xf>
    <xf numFmtId="4" fontId="72" fillId="31" borderId="110" applyNumberFormat="0" applyProtection="0">
      <alignment horizontal="right" vertical="center"/>
    </xf>
    <xf numFmtId="4" fontId="70" fillId="31" borderId="110" applyNumberFormat="0" applyProtection="0">
      <alignment horizontal="right" vertical="center"/>
    </xf>
    <xf numFmtId="0" fontId="9" fillId="14" borderId="110" applyNumberFormat="0" applyProtection="0">
      <alignment horizontal="left" vertical="center" indent="1"/>
    </xf>
    <xf numFmtId="0" fontId="9" fillId="10" borderId="110" applyNumberFormat="0" applyProtection="0">
      <alignment horizontal="left" vertical="center" indent="1"/>
    </xf>
    <xf numFmtId="4" fontId="70" fillId="31" borderId="110" applyNumberFormat="0" applyProtection="0">
      <alignment horizontal="right" vertical="center"/>
    </xf>
    <xf numFmtId="4" fontId="74" fillId="31" borderId="110" applyNumberFormat="0" applyProtection="0">
      <alignment horizontal="right" vertical="center"/>
    </xf>
    <xf numFmtId="0" fontId="70" fillId="10" borderId="110" applyNumberFormat="0" applyProtection="0">
      <alignment horizontal="left" vertical="top" indent="1"/>
    </xf>
    <xf numFmtId="4" fontId="70" fillId="35" borderId="110" applyNumberFormat="0" applyProtection="0">
      <alignment horizontal="left" vertical="center" indent="1"/>
    </xf>
    <xf numFmtId="4" fontId="70" fillId="31" borderId="110" applyNumberFormat="0" applyProtection="0">
      <alignment horizontal="right" vertical="center"/>
    </xf>
    <xf numFmtId="4" fontId="70" fillId="12" borderId="110" applyNumberFormat="0" applyProtection="0">
      <alignment horizontal="left" vertical="center" indent="1"/>
    </xf>
    <xf numFmtId="4" fontId="70" fillId="12" borderId="110" applyNumberFormat="0" applyProtection="0">
      <alignment vertical="center"/>
    </xf>
    <xf numFmtId="0" fontId="9" fillId="13" borderId="135" applyNumberFormat="0">
      <protection locked="0"/>
    </xf>
    <xf numFmtId="0" fontId="9" fillId="31" borderId="110" applyNumberFormat="0" applyProtection="0">
      <alignment horizontal="left" vertical="center" indent="1"/>
    </xf>
    <xf numFmtId="0" fontId="9" fillId="14" borderId="110" applyNumberFormat="0" applyProtection="0">
      <alignment horizontal="left" vertical="top" indent="1"/>
    </xf>
    <xf numFmtId="0" fontId="9" fillId="14" borderId="110" applyNumberFormat="0" applyProtection="0">
      <alignment horizontal="left" vertical="center" indent="1"/>
    </xf>
    <xf numFmtId="0" fontId="9" fillId="10" borderId="110" applyNumberFormat="0" applyProtection="0">
      <alignment horizontal="left" vertical="top" indent="1"/>
    </xf>
    <xf numFmtId="0" fontId="9" fillId="16" borderId="110" applyNumberFormat="0" applyProtection="0">
      <alignment horizontal="left" vertical="top" indent="1"/>
    </xf>
    <xf numFmtId="0" fontId="9" fillId="16" borderId="110" applyNumberFormat="0" applyProtection="0">
      <alignment horizontal="left" vertical="center" indent="1"/>
    </xf>
    <xf numFmtId="4" fontId="70" fillId="29" borderId="110" applyNumberFormat="0" applyProtection="0">
      <alignment horizontal="right" vertical="center"/>
    </xf>
    <xf numFmtId="4" fontId="70" fillId="28" borderId="110" applyNumberFormat="0" applyProtection="0">
      <alignment horizontal="right" vertical="center"/>
    </xf>
    <xf numFmtId="4" fontId="70" fillId="17" borderId="110" applyNumberFormat="0" applyProtection="0">
      <alignment horizontal="right" vertical="center"/>
    </xf>
    <xf numFmtId="4" fontId="70" fillId="26" borderId="110" applyNumberFormat="0" applyProtection="0">
      <alignment horizontal="right" vertical="center"/>
    </xf>
    <xf numFmtId="4" fontId="70" fillId="24" borderId="110" applyNumberFormat="0" applyProtection="0">
      <alignment horizontal="right" vertical="center"/>
    </xf>
    <xf numFmtId="4" fontId="70" fillId="23" borderId="110" applyNumberFormat="0" applyProtection="0">
      <alignment horizontal="right" vertical="center"/>
    </xf>
    <xf numFmtId="4" fontId="70" fillId="15" borderId="110" applyNumberFormat="0" applyProtection="0">
      <alignment horizontal="right" vertical="center"/>
    </xf>
    <xf numFmtId="4" fontId="68" fillId="25" borderId="110" applyNumberFormat="0" applyProtection="0">
      <alignment horizontal="left" vertical="center" indent="1"/>
    </xf>
    <xf numFmtId="4" fontId="68" fillId="25" borderId="110" applyNumberFormat="0" applyProtection="0">
      <alignment vertical="center"/>
    </xf>
    <xf numFmtId="40" fontId="90" fillId="19" borderId="107">
      <alignment vertical="center"/>
    </xf>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14" borderId="110" applyNumberFormat="0" applyProtection="0">
      <alignment horizontal="left" vertical="center" indent="1"/>
    </xf>
    <xf numFmtId="0" fontId="9" fillId="16" borderId="110" applyNumberFormat="0" applyProtection="0">
      <alignment horizontal="left" vertical="top" indent="1"/>
    </xf>
    <xf numFmtId="10" fontId="77" fillId="40" borderId="135" applyNumberFormat="0" applyBorder="0" applyAlignment="0" applyProtection="0"/>
    <xf numFmtId="0" fontId="9" fillId="48" borderId="131" applyNumberFormat="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0" fontId="9" fillId="31" borderId="110" applyNumberFormat="0" applyProtection="0">
      <alignment horizontal="left" vertical="center" indent="1"/>
    </xf>
    <xf numFmtId="0" fontId="9" fillId="14" borderId="110" applyNumberFormat="0" applyProtection="0">
      <alignment horizontal="left" vertical="center" indent="1"/>
    </xf>
    <xf numFmtId="4" fontId="70" fillId="10" borderId="110" applyNumberFormat="0" applyProtection="0">
      <alignment horizontal="right" vertical="center"/>
    </xf>
    <xf numFmtId="181" fontId="81" fillId="37" borderId="135">
      <protection locked="0"/>
    </xf>
    <xf numFmtId="0" fontId="95" fillId="0" borderId="134">
      <alignment horizontal="left" vertical="center"/>
    </xf>
    <xf numFmtId="49" fontId="96" fillId="38" borderId="135" applyProtection="0">
      <alignment horizontal="left" indent="1"/>
      <protection locked="0"/>
    </xf>
    <xf numFmtId="0" fontId="9" fillId="0" borderId="134" applyFont="0" applyFill="0" applyBorder="0" applyAlignment="0" applyProtection="0"/>
    <xf numFmtId="211" fontId="83" fillId="37" borderId="135">
      <alignment horizontal="center"/>
      <protection locked="0"/>
    </xf>
    <xf numFmtId="40" fontId="90" fillId="40" borderId="135">
      <alignment vertical="center"/>
    </xf>
    <xf numFmtId="10" fontId="77" fillId="40" borderId="135" applyNumberFormat="0" applyBorder="0" applyAlignment="0" applyProtection="0"/>
    <xf numFmtId="49" fontId="96" fillId="37" borderId="135" applyProtection="0">
      <alignment horizontal="left" indent="1"/>
      <protection locked="0"/>
    </xf>
    <xf numFmtId="49" fontId="96" fillId="38" borderId="135" applyProtection="0">
      <alignment horizontal="left" indent="1"/>
      <protection locked="0"/>
    </xf>
    <xf numFmtId="181" fontId="81" fillId="37" borderId="135">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10" borderId="110" applyNumberFormat="0" applyProtection="0">
      <alignment horizontal="right" vertical="center"/>
    </xf>
    <xf numFmtId="0" fontId="95" fillId="0" borderId="134">
      <alignment horizontal="left" vertical="center"/>
    </xf>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10" fontId="77" fillId="40" borderId="135" applyNumberFormat="0" applyBorder="0" applyAlignment="0" applyProtection="0"/>
    <xf numFmtId="0" fontId="9" fillId="48" borderId="131" applyNumberFormat="0" applyAlignment="0" applyProtection="0"/>
    <xf numFmtId="0" fontId="9" fillId="40" borderId="130" applyNumberFormat="0" applyFont="0" applyBorder="0" applyAlignment="0" applyProtection="0"/>
    <xf numFmtId="10" fontId="77" fillId="40" borderId="135" applyNumberFormat="0" applyBorder="0" applyAlignment="0" applyProtection="0"/>
    <xf numFmtId="211" fontId="83" fillId="37" borderId="135">
      <alignment horizontal="center"/>
      <protection locked="0"/>
    </xf>
    <xf numFmtId="211" fontId="83" fillId="37" borderId="135">
      <alignment horizontal="center"/>
      <protection locked="0"/>
    </xf>
    <xf numFmtId="40" fontId="90" fillId="40" borderId="135">
      <alignment vertical="center"/>
    </xf>
    <xf numFmtId="0" fontId="9" fillId="31" borderId="110" applyNumberFormat="0" applyProtection="0">
      <alignment horizontal="left" vertical="center" indent="1"/>
    </xf>
    <xf numFmtId="0" fontId="9" fillId="14" borderId="110" applyNumberFormat="0" applyProtection="0">
      <alignment horizontal="left" vertical="center" indent="1"/>
    </xf>
    <xf numFmtId="4" fontId="70" fillId="10" borderId="110" applyNumberFormat="0" applyProtection="0">
      <alignment horizontal="right" vertical="center"/>
    </xf>
    <xf numFmtId="181" fontId="81" fillId="37" borderId="135">
      <protection locked="0"/>
    </xf>
    <xf numFmtId="49" fontId="96" fillId="38" borderId="135" applyProtection="0">
      <alignment horizontal="left" indent="1"/>
      <protection locked="0"/>
    </xf>
    <xf numFmtId="0" fontId="9" fillId="0" borderId="134" applyFont="0" applyFill="0" applyBorder="0" applyAlignment="0" applyProtection="0"/>
    <xf numFmtId="211" fontId="83" fillId="37" borderId="135">
      <alignment horizontal="center"/>
      <protection locked="0"/>
    </xf>
    <xf numFmtId="40" fontId="90" fillId="40" borderId="135">
      <alignment vertical="center"/>
    </xf>
    <xf numFmtId="10" fontId="77" fillId="40" borderId="135" applyNumberFormat="0" applyBorder="0" applyAlignment="0" applyProtection="0"/>
    <xf numFmtId="49" fontId="96" fillId="38" borderId="135" applyProtection="0">
      <alignment horizontal="left" indent="1"/>
      <protection locked="0"/>
    </xf>
    <xf numFmtId="181" fontId="81" fillId="37" borderId="135">
      <protection locked="0"/>
    </xf>
    <xf numFmtId="10" fontId="77" fillId="40" borderId="135" applyNumberFormat="0" applyBorder="0" applyAlignment="0" applyProtection="0"/>
    <xf numFmtId="0" fontId="9" fillId="40" borderId="130" applyNumberFormat="0" applyFont="0" applyBorder="0" applyAlignment="0" applyProtection="0"/>
    <xf numFmtId="0" fontId="9" fillId="31" borderId="110" applyNumberFormat="0" applyProtection="0">
      <alignment horizontal="left" vertical="center" indent="1"/>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16" borderId="110" applyNumberFormat="0" applyProtection="0">
      <alignment horizontal="left" vertical="top" indent="1"/>
    </xf>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0" fontId="77" fillId="40" borderId="135" applyNumberFormat="0" applyBorder="0" applyAlignment="0" applyProtection="0"/>
    <xf numFmtId="0" fontId="9" fillId="48" borderId="131" applyNumberFormat="0" applyAlignment="0" applyProtection="0"/>
    <xf numFmtId="0" fontId="9" fillId="40" borderId="130" applyNumberFormat="0" applyFont="0" applyBorder="0" applyAlignment="0" applyProtection="0"/>
    <xf numFmtId="10" fontId="77" fillId="40" borderId="135" applyNumberFormat="0" applyBorder="0" applyAlignment="0" applyProtection="0"/>
    <xf numFmtId="40" fontId="90" fillId="40" borderId="135">
      <alignment vertical="center"/>
    </xf>
    <xf numFmtId="0" fontId="9" fillId="31" borderId="110" applyNumberFormat="0" applyProtection="0">
      <alignment horizontal="left" vertical="center" indent="1"/>
    </xf>
    <xf numFmtId="0" fontId="9" fillId="14" borderId="110" applyNumberFormat="0" applyProtection="0">
      <alignment horizontal="left" vertical="center" indent="1"/>
    </xf>
    <xf numFmtId="4" fontId="70" fillId="10" borderId="110" applyNumberFormat="0" applyProtection="0">
      <alignment horizontal="right" vertical="center"/>
    </xf>
    <xf numFmtId="181" fontId="81" fillId="37" borderId="135">
      <protection locked="0"/>
    </xf>
    <xf numFmtId="0" fontId="95" fillId="0" borderId="134">
      <alignment horizontal="left" vertical="center"/>
    </xf>
    <xf numFmtId="49" fontId="96" fillId="38" borderId="135" applyProtection="0">
      <alignment horizontal="left" indent="1"/>
      <protection locked="0"/>
    </xf>
    <xf numFmtId="211" fontId="83" fillId="37" borderId="135">
      <alignment horizontal="center"/>
      <protection locked="0"/>
    </xf>
    <xf numFmtId="0" fontId="9" fillId="48" borderId="131" applyNumberFormat="0" applyAlignment="0" applyProtection="0"/>
    <xf numFmtId="0" fontId="9" fillId="40" borderId="130" applyNumberFormat="0" applyFont="0" applyBorder="0" applyAlignment="0" applyProtection="0"/>
    <xf numFmtId="40" fontId="90" fillId="40" borderId="135">
      <alignment vertical="center"/>
    </xf>
    <xf numFmtId="4" fontId="70" fillId="12" borderId="110" applyNumberFormat="0" applyProtection="0">
      <alignment horizontal="left" vertical="center" indent="1"/>
    </xf>
    <xf numFmtId="0" fontId="9" fillId="31" borderId="110" applyNumberFormat="0" applyProtection="0">
      <alignment horizontal="left" vertical="center" indent="1"/>
    </xf>
    <xf numFmtId="0" fontId="9" fillId="10" borderId="110" applyNumberFormat="0" applyProtection="0">
      <alignment horizontal="left" vertical="center" indent="1"/>
    </xf>
    <xf numFmtId="4" fontId="72" fillId="31" borderId="110" applyNumberFormat="0" applyProtection="0">
      <alignment horizontal="right" vertical="center"/>
    </xf>
    <xf numFmtId="4" fontId="70" fillId="31" borderId="110" applyNumberFormat="0" applyProtection="0">
      <alignment horizontal="right" vertical="center"/>
    </xf>
    <xf numFmtId="4" fontId="72" fillId="31" borderId="110" applyNumberFormat="0" applyProtection="0">
      <alignment horizontal="right" vertical="center"/>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0" borderId="110" applyNumberFormat="0" applyProtection="0">
      <alignment horizontal="left" vertical="center" indent="1"/>
    </xf>
    <xf numFmtId="4" fontId="70" fillId="31" borderId="110" applyNumberFormat="0" applyProtection="0">
      <alignment horizontal="right" vertical="center"/>
    </xf>
    <xf numFmtId="0" fontId="9" fillId="16" borderId="110" applyNumberFormat="0" applyProtection="0">
      <alignment horizontal="left" vertical="center" indent="1"/>
    </xf>
    <xf numFmtId="0" fontId="70" fillId="10" borderId="110" applyNumberFormat="0" applyProtection="0">
      <alignment horizontal="left" vertical="top" indent="1"/>
    </xf>
    <xf numFmtId="4" fontId="70" fillId="35" borderId="110" applyNumberFormat="0" applyProtection="0">
      <alignment horizontal="left" vertical="center" indent="1"/>
    </xf>
    <xf numFmtId="4" fontId="72" fillId="31" borderId="110" applyNumberFormat="0" applyProtection="0">
      <alignment horizontal="right" vertical="center"/>
    </xf>
    <xf numFmtId="0" fontId="70" fillId="12" borderId="110" applyNumberFormat="0" applyProtection="0">
      <alignment horizontal="left" vertical="top" indent="1"/>
    </xf>
    <xf numFmtId="4" fontId="70" fillId="12" borderId="110" applyNumberFormat="0" applyProtection="0">
      <alignment horizontal="left" vertical="center" indent="1"/>
    </xf>
    <xf numFmtId="4" fontId="72" fillId="12" borderId="110" applyNumberFormat="0" applyProtection="0">
      <alignment vertical="center"/>
    </xf>
    <xf numFmtId="0" fontId="9" fillId="13" borderId="135" applyNumberFormat="0">
      <protection locked="0"/>
    </xf>
    <xf numFmtId="0" fontId="9" fillId="31" borderId="110" applyNumberFormat="0" applyProtection="0">
      <alignment horizontal="left" vertical="top" indent="1"/>
    </xf>
    <xf numFmtId="0" fontId="9" fillId="31" borderId="110" applyNumberFormat="0" applyProtection="0">
      <alignment horizontal="left" vertical="center" indent="1"/>
    </xf>
    <xf numFmtId="0" fontId="9" fillId="14" borderId="110" applyNumberFormat="0" applyProtection="0">
      <alignment horizontal="left" vertical="center" indent="1"/>
    </xf>
    <xf numFmtId="0" fontId="9" fillId="10" borderId="110" applyNumberFormat="0" applyProtection="0">
      <alignment horizontal="left" vertical="top" indent="1"/>
    </xf>
    <xf numFmtId="0" fontId="9" fillId="16" borderId="110" applyNumberFormat="0" applyProtection="0">
      <alignment horizontal="left" vertical="top" indent="1"/>
    </xf>
    <xf numFmtId="0" fontId="9" fillId="16" borderId="110" applyNumberFormat="0" applyProtection="0">
      <alignment horizontal="left" vertical="center" indent="1"/>
    </xf>
    <xf numFmtId="4" fontId="70" fillId="10" borderId="110" applyNumberFormat="0" applyProtection="0">
      <alignment horizontal="right" vertical="center"/>
    </xf>
    <xf numFmtId="4" fontId="70" fillId="28" borderId="110" applyNumberFormat="0" applyProtection="0">
      <alignment horizontal="right" vertical="center"/>
    </xf>
    <xf numFmtId="4" fontId="70" fillId="17" borderId="110" applyNumberFormat="0" applyProtection="0">
      <alignment horizontal="right" vertical="center"/>
    </xf>
    <xf numFmtId="4" fontId="70" fillId="27" borderId="110" applyNumberFormat="0" applyProtection="0">
      <alignment horizontal="right" vertical="center"/>
    </xf>
    <xf numFmtId="4" fontId="70" fillId="24" borderId="110" applyNumberFormat="0" applyProtection="0">
      <alignment horizontal="right" vertical="center"/>
    </xf>
    <xf numFmtId="4" fontId="70" fillId="23" borderId="110" applyNumberFormat="0" applyProtection="0">
      <alignment horizontal="right" vertical="center"/>
    </xf>
    <xf numFmtId="4" fontId="70" fillId="11" borderId="110" applyNumberFormat="0" applyProtection="0">
      <alignment horizontal="right" vertical="center"/>
    </xf>
    <xf numFmtId="0" fontId="68" fillId="25" borderId="110" applyNumberFormat="0" applyProtection="0">
      <alignment horizontal="left" vertical="top" indent="1"/>
    </xf>
    <xf numFmtId="4" fontId="68" fillId="25" borderId="110" applyNumberFormat="0" applyProtection="0">
      <alignment horizontal="left" vertical="center" indent="1"/>
    </xf>
    <xf numFmtId="4" fontId="69" fillId="25" borderId="110" applyNumberFormat="0" applyProtection="0">
      <alignment vertical="center"/>
    </xf>
    <xf numFmtId="40" fontId="90" fillId="19" borderId="107">
      <alignment vertical="center"/>
    </xf>
    <xf numFmtId="0" fontId="9" fillId="31" borderId="110" applyNumberFormat="0" applyProtection="0">
      <alignment horizontal="left" vertical="center" indent="1"/>
    </xf>
    <xf numFmtId="4" fontId="70" fillId="31"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top" indent="1"/>
    </xf>
    <xf numFmtId="0" fontId="9" fillId="31" borderId="110" applyNumberFormat="0" applyProtection="0">
      <alignment horizontal="left" vertical="center" indent="1"/>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16" borderId="110" applyNumberFormat="0" applyProtection="0">
      <alignment horizontal="left" vertical="top" indent="1"/>
    </xf>
    <xf numFmtId="10" fontId="77" fillId="40" borderId="135" applyNumberFormat="0" applyBorder="0" applyAlignment="0" applyProtection="0"/>
    <xf numFmtId="40" fontId="90" fillId="40" borderId="135">
      <alignment vertical="center"/>
    </xf>
    <xf numFmtId="10" fontId="77" fillId="40" borderId="135" applyNumberFormat="0" applyBorder="0" applyAlignment="0" applyProtection="0"/>
    <xf numFmtId="4" fontId="70" fillId="12" borderId="110" applyNumberFormat="0" applyProtection="0">
      <alignment horizontal="left" vertical="center" indent="1"/>
    </xf>
    <xf numFmtId="0" fontId="95" fillId="0" borderId="134">
      <alignment horizontal="left" vertical="center"/>
    </xf>
    <xf numFmtId="0" fontId="9" fillId="14" borderId="110" applyNumberFormat="0" applyProtection="0">
      <alignment horizontal="left" vertical="top" indent="1"/>
    </xf>
    <xf numFmtId="0" fontId="9" fillId="14" borderId="110" applyNumberFormat="0" applyProtection="0">
      <alignment horizontal="left" vertical="center" indent="1"/>
    </xf>
    <xf numFmtId="4" fontId="70" fillId="31" borderId="110" applyNumberFormat="0" applyProtection="0">
      <alignment horizontal="right" vertical="center"/>
    </xf>
    <xf numFmtId="4" fontId="70" fillId="11" borderId="110" applyNumberFormat="0" applyProtection="0">
      <alignment horizontal="right" vertical="center"/>
    </xf>
    <xf numFmtId="0" fontId="9" fillId="40" borderId="130" applyNumberFormat="0" applyFont="0" applyBorder="0" applyAlignment="0" applyProtection="0"/>
    <xf numFmtId="49" fontId="96" fillId="37" borderId="135" applyProtection="0">
      <alignment horizontal="left" indent="1"/>
      <protection locked="0"/>
    </xf>
    <xf numFmtId="0" fontId="9" fillId="48" borderId="131" applyNumberFormat="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211" fontId="83" fillId="37" borderId="135">
      <alignment horizontal="center"/>
      <protection locked="0"/>
    </xf>
    <xf numFmtId="40" fontId="90" fillId="40" borderId="135">
      <alignment vertical="center"/>
    </xf>
    <xf numFmtId="211" fontId="83" fillId="37" borderId="135">
      <alignment horizontal="center"/>
      <protection locked="0"/>
    </xf>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14" borderId="110" applyNumberFormat="0" applyProtection="0">
      <alignment horizontal="left" vertical="center" indent="1"/>
    </xf>
    <xf numFmtId="0" fontId="9" fillId="16" borderId="110" applyNumberFormat="0" applyProtection="0">
      <alignment horizontal="left" vertical="top" indent="1"/>
    </xf>
    <xf numFmtId="181" fontId="81" fillId="37" borderId="135">
      <protection locked="0"/>
    </xf>
    <xf numFmtId="49" fontId="96" fillId="38" borderId="135" applyProtection="0">
      <alignment horizontal="left" indent="1"/>
      <protection locked="0"/>
    </xf>
    <xf numFmtId="10" fontId="77" fillId="40" borderId="135" applyNumberFormat="0" applyBorder="0" applyAlignment="0" applyProtection="0"/>
    <xf numFmtId="211" fontId="83" fillId="37" borderId="135">
      <alignment horizontal="center"/>
      <protection locked="0"/>
    </xf>
    <xf numFmtId="40" fontId="90" fillId="40" borderId="135">
      <alignment vertical="center"/>
    </xf>
    <xf numFmtId="10" fontId="77" fillId="40" borderId="135" applyNumberFormat="0" applyBorder="0" applyAlignment="0" applyProtection="0"/>
    <xf numFmtId="49" fontId="96" fillId="38" borderId="135" applyProtection="0">
      <alignment horizontal="left" indent="1"/>
      <protection locked="0"/>
    </xf>
    <xf numFmtId="181" fontId="81" fillId="37" borderId="135">
      <protection locked="0"/>
    </xf>
    <xf numFmtId="10" fontId="77" fillId="40" borderId="135" applyNumberFormat="0" applyBorder="0" applyAlignment="0" applyProtection="0"/>
    <xf numFmtId="0" fontId="9" fillId="40" borderId="130" applyNumberFormat="0" applyFont="0" applyBorder="0" applyAlignment="0" applyProtection="0"/>
    <xf numFmtId="4" fontId="70" fillId="31" borderId="110" applyNumberFormat="0" applyProtection="0">
      <alignment horizontal="right" vertical="center"/>
    </xf>
    <xf numFmtId="0" fontId="9" fillId="16" borderId="110" applyNumberFormat="0" applyProtection="0">
      <alignment horizontal="left" vertical="top" indent="1"/>
    </xf>
    <xf numFmtId="0" fontId="95" fillId="0" borderId="134">
      <alignment horizontal="left" vertical="center"/>
    </xf>
    <xf numFmtId="49" fontId="96" fillId="37" borderId="135" applyProtection="0">
      <alignment horizontal="left" indent="1"/>
      <protection locked="0"/>
    </xf>
    <xf numFmtId="0" fontId="9" fillId="48" borderId="131" applyNumberFormat="0" applyAlignment="0" applyProtection="0"/>
    <xf numFmtId="0" fontId="9" fillId="40" borderId="130" applyNumberFormat="0" applyFont="0" applyBorder="0" applyAlignment="0" applyProtection="0"/>
    <xf numFmtId="211" fontId="83" fillId="37" borderId="135">
      <alignment horizontal="center"/>
      <protection locked="0"/>
    </xf>
    <xf numFmtId="211" fontId="83" fillId="37" borderId="135">
      <alignment horizontal="center"/>
      <protection locked="0"/>
    </xf>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14" borderId="110" applyNumberFormat="0" applyProtection="0">
      <alignment horizontal="left" vertical="center" indent="1"/>
    </xf>
    <xf numFmtId="0" fontId="9" fillId="16" borderId="110" applyNumberFormat="0" applyProtection="0">
      <alignment horizontal="left" vertical="top" indent="1"/>
    </xf>
    <xf numFmtId="211" fontId="83" fillId="37" borderId="135">
      <alignment horizontal="center"/>
      <protection locked="0"/>
    </xf>
    <xf numFmtId="0" fontId="9" fillId="0" borderId="134" applyFont="0" applyFill="0" applyBorder="0" applyAlignment="0" applyProtection="0"/>
    <xf numFmtId="211" fontId="83" fillId="37" borderId="135">
      <alignment horizontal="center"/>
      <protection locked="0"/>
    </xf>
    <xf numFmtId="10" fontId="77" fillId="40" borderId="135" applyNumberFormat="0" applyBorder="0" applyAlignment="0" applyProtection="0"/>
    <xf numFmtId="49" fontId="96" fillId="38" borderId="135" applyProtection="0">
      <alignment horizontal="left" indent="1"/>
      <protection locked="0"/>
    </xf>
    <xf numFmtId="181" fontId="81" fillId="37" borderId="135">
      <protection locked="0"/>
    </xf>
    <xf numFmtId="0" fontId="9" fillId="48" borderId="131" applyNumberFormat="0" applyAlignment="0" applyProtection="0"/>
    <xf numFmtId="0" fontId="9" fillId="40" borderId="130" applyNumberFormat="0" applyFont="0" applyBorder="0" applyAlignment="0" applyProtection="0"/>
    <xf numFmtId="4" fontId="70" fillId="31" borderId="110" applyNumberFormat="0" applyProtection="0">
      <alignment horizontal="right" vertical="center"/>
    </xf>
    <xf numFmtId="4" fontId="70" fillId="10" borderId="110" applyNumberFormat="0" applyProtection="0">
      <alignment horizontal="right" vertical="center"/>
    </xf>
    <xf numFmtId="0" fontId="95" fillId="0" borderId="134">
      <alignment horizontal="left" vertical="center"/>
    </xf>
    <xf numFmtId="10" fontId="77" fillId="40" borderId="135" applyNumberFormat="0" applyBorder="0" applyAlignment="0" applyProtection="0"/>
    <xf numFmtId="4" fontId="70" fillId="10" borderId="110" applyNumberFormat="0" applyProtection="0">
      <alignment horizontal="right" vertical="center"/>
    </xf>
    <xf numFmtId="0" fontId="9" fillId="31" borderId="110" applyNumberFormat="0" applyProtection="0">
      <alignment horizontal="left" vertical="center" indent="1"/>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16" borderId="110" applyNumberFormat="0" applyProtection="0">
      <alignment horizontal="left" vertical="top" indent="1"/>
    </xf>
    <xf numFmtId="0" fontId="9" fillId="31" borderId="110" applyNumberFormat="0" applyProtection="0">
      <alignment horizontal="left" vertical="center" indent="1"/>
    </xf>
    <xf numFmtId="0" fontId="9" fillId="14" borderId="110" applyNumberFormat="0" applyProtection="0">
      <alignment horizontal="left" vertical="center" indent="1"/>
    </xf>
    <xf numFmtId="0" fontId="9" fillId="16" borderId="110" applyNumberFormat="0" applyProtection="0">
      <alignment horizontal="left" vertical="center" indent="1"/>
    </xf>
    <xf numFmtId="0" fontId="9" fillId="48" borderId="131" applyNumberFormat="0" applyAlignment="0" applyProtection="0"/>
    <xf numFmtId="211" fontId="83" fillId="37" borderId="135">
      <alignment horizontal="center"/>
      <protection locked="0"/>
    </xf>
    <xf numFmtId="40" fontId="90" fillId="40" borderId="135">
      <alignment vertical="center"/>
    </xf>
    <xf numFmtId="49" fontId="96" fillId="38" borderId="135" applyProtection="0">
      <alignment horizontal="left" indent="1"/>
      <protection locked="0"/>
    </xf>
    <xf numFmtId="10" fontId="77" fillId="40" borderId="135" applyNumberFormat="0" applyBorder="0" applyAlignment="0" applyProtection="0"/>
    <xf numFmtId="4" fontId="70" fillId="28" borderId="110" applyNumberFormat="0" applyProtection="0">
      <alignment horizontal="right" vertical="center"/>
    </xf>
    <xf numFmtId="0" fontId="9" fillId="31" borderId="110" applyNumberFormat="0" applyProtection="0">
      <alignment horizontal="left" vertical="center" indent="1"/>
    </xf>
    <xf numFmtId="0" fontId="70" fillId="10" borderId="110" applyNumberFormat="0" applyProtection="0">
      <alignment horizontal="left" vertical="top" indent="1"/>
    </xf>
    <xf numFmtId="4" fontId="70" fillId="10" borderId="110" applyNumberFormat="0" applyProtection="0">
      <alignment horizontal="right" vertical="center"/>
    </xf>
    <xf numFmtId="0" fontId="9" fillId="48" borderId="131" applyNumberFormat="0" applyAlignment="0" applyProtection="0"/>
    <xf numFmtId="49" fontId="96" fillId="37" borderId="135" applyProtection="0">
      <alignment horizontal="left" indent="1"/>
      <protection locked="0"/>
    </xf>
    <xf numFmtId="0" fontId="95" fillId="0" borderId="134">
      <alignment horizontal="left" vertical="center"/>
    </xf>
    <xf numFmtId="4" fontId="70" fillId="31" borderId="110" applyNumberFormat="0" applyProtection="0">
      <alignment horizontal="right" vertical="center"/>
    </xf>
    <xf numFmtId="40" fontId="90" fillId="40" borderId="135">
      <alignment vertical="center"/>
    </xf>
    <xf numFmtId="49" fontId="96" fillId="37" borderId="135" applyProtection="0">
      <alignment horizontal="left" indent="1"/>
      <protection locked="0"/>
    </xf>
    <xf numFmtId="49" fontId="96" fillId="38" borderId="135" applyProtection="0">
      <alignment horizontal="left" indent="1"/>
      <protection locked="0"/>
    </xf>
    <xf numFmtId="181" fontId="81" fillId="37" borderId="135">
      <protection locked="0"/>
    </xf>
    <xf numFmtId="0" fontId="9" fillId="48" borderId="131" applyNumberFormat="0" applyAlignment="0" applyProtection="0"/>
    <xf numFmtId="4" fontId="69" fillId="25" borderId="110" applyNumberFormat="0" applyProtection="0">
      <alignment vertical="center"/>
    </xf>
    <xf numFmtId="40" fontId="90" fillId="19" borderId="107">
      <alignment vertical="center"/>
    </xf>
    <xf numFmtId="0" fontId="9" fillId="48" borderId="131" applyNumberFormat="0" applyAlignment="0" applyProtection="0"/>
    <xf numFmtId="0" fontId="9" fillId="16" borderId="110" applyNumberFormat="0" applyProtection="0">
      <alignment horizontal="left" vertical="center" indent="1"/>
    </xf>
    <xf numFmtId="0" fontId="95" fillId="0" borderId="134">
      <alignment horizontal="left" vertical="center"/>
    </xf>
    <xf numFmtId="4" fontId="72" fillId="31" borderId="110" applyNumberFormat="0" applyProtection="0">
      <alignment horizontal="right" vertical="center"/>
    </xf>
    <xf numFmtId="211" fontId="83" fillId="37" borderId="135">
      <alignment horizontal="center"/>
      <protection locked="0"/>
    </xf>
    <xf numFmtId="0" fontId="9" fillId="48" borderId="131" applyNumberFormat="0" applyAlignment="0" applyProtection="0"/>
    <xf numFmtId="0" fontId="9" fillId="0" borderId="134" applyFont="0" applyFill="0" applyBorder="0" applyAlignment="0" applyProtection="0"/>
    <xf numFmtId="0" fontId="95" fillId="0" borderId="134">
      <alignment horizontal="left" vertical="center"/>
    </xf>
    <xf numFmtId="10" fontId="77" fillId="40" borderId="135" applyNumberFormat="0" applyBorder="0" applyAlignment="0" applyProtection="0"/>
    <xf numFmtId="0" fontId="9" fillId="0" borderId="134" applyFont="0" applyFill="0" applyBorder="0" applyAlignment="0" applyProtection="0"/>
    <xf numFmtId="4" fontId="70" fillId="35" borderId="110" applyNumberFormat="0" applyProtection="0">
      <alignment horizontal="left" vertical="center" indent="1"/>
    </xf>
    <xf numFmtId="4" fontId="70" fillId="26" borderId="110" applyNumberFormat="0" applyProtection="0">
      <alignment horizontal="right" vertical="center"/>
    </xf>
    <xf numFmtId="4" fontId="70" fillId="26" borderId="110" applyNumberFormat="0" applyProtection="0">
      <alignment horizontal="right" vertical="center"/>
    </xf>
    <xf numFmtId="0" fontId="9" fillId="0" borderId="134" applyFont="0" applyFill="0" applyBorder="0" applyAlignment="0" applyProtection="0"/>
    <xf numFmtId="0" fontId="9" fillId="10" borderId="110" applyNumberFormat="0" applyProtection="0">
      <alignment horizontal="left" vertical="center" indent="1"/>
    </xf>
    <xf numFmtId="0" fontId="9" fillId="10" borderId="110" applyNumberFormat="0" applyProtection="0">
      <alignment horizontal="left" vertical="center" indent="1"/>
    </xf>
    <xf numFmtId="10" fontId="77" fillId="40" borderId="135" applyNumberFormat="0" applyBorder="0" applyAlignment="0" applyProtection="0"/>
    <xf numFmtId="0" fontId="9" fillId="31" borderId="110" applyNumberFormat="0" applyProtection="0">
      <alignment horizontal="left" vertical="center" indent="1"/>
    </xf>
    <xf numFmtId="49" fontId="96" fillId="38" borderId="135" applyProtection="0">
      <alignment horizontal="left" indent="1"/>
      <protection locked="0"/>
    </xf>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0" borderId="110" applyNumberFormat="0" applyProtection="0">
      <alignment horizontal="left" vertical="center" indent="1"/>
    </xf>
    <xf numFmtId="0" fontId="9" fillId="40" borderId="130" applyNumberFormat="0" applyFont="0" applyBorder="0" applyAlignment="0" applyProtection="0"/>
    <xf numFmtId="4" fontId="70" fillId="10" borderId="110" applyNumberFormat="0" applyProtection="0">
      <alignment horizontal="right" vertical="center"/>
    </xf>
    <xf numFmtId="181" fontId="81" fillId="37" borderId="135">
      <protection locked="0"/>
    </xf>
    <xf numFmtId="40" fontId="90" fillId="40" borderId="135">
      <alignment vertical="center"/>
    </xf>
    <xf numFmtId="4" fontId="70" fillId="10" borderId="110" applyNumberFormat="0" applyProtection="0">
      <alignment horizontal="right" vertical="center"/>
    </xf>
    <xf numFmtId="0" fontId="9" fillId="16" borderId="110" applyNumberFormat="0" applyProtection="0">
      <alignment horizontal="left" vertical="top" indent="1"/>
    </xf>
    <xf numFmtId="0" fontId="9" fillId="31" borderId="110" applyNumberFormat="0" applyProtection="0">
      <alignment horizontal="left" vertical="center" indent="1"/>
    </xf>
    <xf numFmtId="4" fontId="70" fillId="31" borderId="110" applyNumberFormat="0" applyProtection="0">
      <alignment horizontal="right" vertical="center"/>
    </xf>
    <xf numFmtId="10" fontId="77" fillId="40" borderId="135" applyNumberFormat="0" applyBorder="0" applyAlignment="0" applyProtection="0"/>
    <xf numFmtId="0" fontId="9" fillId="14" borderId="110" applyNumberFormat="0" applyProtection="0">
      <alignment horizontal="left" vertical="center" indent="1"/>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14" borderId="110" applyNumberFormat="0" applyProtection="0">
      <alignment horizontal="left" vertical="center" indent="1"/>
    </xf>
    <xf numFmtId="4" fontId="70" fillId="12" borderId="110" applyNumberFormat="0" applyProtection="0">
      <alignment horizontal="left" vertical="center" indent="1"/>
    </xf>
    <xf numFmtId="49" fontId="96" fillId="37" borderId="135" applyProtection="0">
      <alignment horizontal="left" indent="1"/>
      <protection locked="0"/>
    </xf>
    <xf numFmtId="181" fontId="81" fillId="37" borderId="135">
      <protection locked="0"/>
    </xf>
    <xf numFmtId="211" fontId="83" fillId="37" borderId="135">
      <alignment horizontal="center"/>
      <protection locked="0"/>
    </xf>
    <xf numFmtId="40" fontId="90" fillId="40" borderId="135">
      <alignment vertical="center"/>
    </xf>
    <xf numFmtId="10" fontId="77" fillId="40" borderId="135" applyNumberFormat="0" applyBorder="0" applyAlignment="0" applyProtection="0"/>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16" borderId="110" applyNumberFormat="0" applyProtection="0">
      <alignment horizontal="left" vertical="top" indent="1"/>
    </xf>
    <xf numFmtId="49" fontId="96" fillId="37" borderId="135" applyProtection="0">
      <alignment horizontal="left" indent="1"/>
      <protection locked="0"/>
    </xf>
    <xf numFmtId="49" fontId="96" fillId="38" borderId="135" applyProtection="0">
      <alignment horizontal="left" indent="1"/>
      <protection locked="0"/>
    </xf>
    <xf numFmtId="181" fontId="81" fillId="37" borderId="135">
      <protection locked="0"/>
    </xf>
    <xf numFmtId="4" fontId="70" fillId="31" borderId="110" applyNumberFormat="0" applyProtection="0">
      <alignment horizontal="right" vertical="center"/>
    </xf>
    <xf numFmtId="4" fontId="68" fillId="25" borderId="110" applyNumberFormat="0" applyProtection="0">
      <alignment horizontal="left" vertical="center" indent="1"/>
    </xf>
    <xf numFmtId="10" fontId="77" fillId="40" borderId="135" applyNumberFormat="0" applyBorder="0" applyAlignment="0" applyProtection="0"/>
    <xf numFmtId="49" fontId="96" fillId="38" borderId="135" applyProtection="0">
      <alignment horizontal="left" indent="1"/>
      <protection locked="0"/>
    </xf>
    <xf numFmtId="4" fontId="70" fillId="10" borderId="110" applyNumberFormat="0" applyProtection="0">
      <alignment horizontal="right" vertical="center"/>
    </xf>
    <xf numFmtId="4" fontId="72"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top" indent="1"/>
    </xf>
    <xf numFmtId="0" fontId="9" fillId="14" borderId="110" applyNumberFormat="0" applyProtection="0">
      <alignment horizontal="left" vertical="center" indent="1"/>
    </xf>
    <xf numFmtId="4" fontId="70" fillId="27" borderId="110" applyNumberFormat="0" applyProtection="0">
      <alignment horizontal="right" vertical="center"/>
    </xf>
    <xf numFmtId="0" fontId="9" fillId="40" borderId="130" applyNumberFormat="0" applyFont="0" applyBorder="0" applyAlignment="0" applyProtection="0"/>
    <xf numFmtId="10" fontId="77" fillId="40" borderId="135" applyNumberFormat="0" applyBorder="0" applyAlignment="0" applyProtection="0"/>
    <xf numFmtId="181" fontId="81" fillId="37" borderId="135">
      <protection locked="0"/>
    </xf>
    <xf numFmtId="0" fontId="9" fillId="16" borderId="110" applyNumberFormat="0" applyProtection="0">
      <alignment horizontal="left" vertical="top" indent="1"/>
    </xf>
    <xf numFmtId="0" fontId="9" fillId="10" borderId="110" applyNumberFormat="0" applyProtection="0">
      <alignment horizontal="left" vertical="center" indent="1"/>
    </xf>
    <xf numFmtId="4" fontId="72" fillId="31" borderId="110" applyNumberFormat="0" applyProtection="0">
      <alignment horizontal="right" vertical="center"/>
    </xf>
    <xf numFmtId="49" fontId="96" fillId="37" borderId="135" applyProtection="0">
      <alignment horizontal="left" indent="1"/>
      <protection locked="0"/>
    </xf>
    <xf numFmtId="0" fontId="70" fillId="12" borderId="110" applyNumberFormat="0" applyProtection="0">
      <alignment horizontal="left" vertical="top" indent="1"/>
    </xf>
    <xf numFmtId="0" fontId="9" fillId="0" borderId="134" applyFont="0" applyFill="0" applyBorder="0" applyAlignment="0" applyProtection="0"/>
    <xf numFmtId="4" fontId="70" fillId="24" borderId="110" applyNumberFormat="0" applyProtection="0">
      <alignment horizontal="right" vertical="center"/>
    </xf>
    <xf numFmtId="4" fontId="70" fillId="10" borderId="110" applyNumberFormat="0" applyProtection="0">
      <alignment horizontal="right" vertical="center"/>
    </xf>
    <xf numFmtId="4" fontId="72" fillId="12" borderId="110" applyNumberFormat="0" applyProtection="0">
      <alignment vertical="center"/>
    </xf>
    <xf numFmtId="4" fontId="70" fillId="31" borderId="110" applyNumberFormat="0" applyProtection="0">
      <alignment horizontal="right" vertical="center"/>
    </xf>
    <xf numFmtId="4" fontId="70" fillId="17" borderId="110" applyNumberFormat="0" applyProtection="0">
      <alignment horizontal="right" vertical="center"/>
    </xf>
    <xf numFmtId="211" fontId="83" fillId="37" borderId="135">
      <alignment horizontal="center"/>
      <protection locked="0"/>
    </xf>
    <xf numFmtId="0" fontId="9" fillId="31" borderId="110" applyNumberFormat="0" applyProtection="0">
      <alignment horizontal="left" vertical="center" indent="1"/>
    </xf>
    <xf numFmtId="4" fontId="70" fillId="12" borderId="110" applyNumberFormat="0" applyProtection="0">
      <alignment vertical="center"/>
    </xf>
    <xf numFmtId="40" fontId="90" fillId="40" borderId="135">
      <alignment vertical="center"/>
    </xf>
    <xf numFmtId="4" fontId="70" fillId="24" borderId="110" applyNumberFormat="0" applyProtection="0">
      <alignment horizontal="right" vertical="center"/>
    </xf>
    <xf numFmtId="0" fontId="9" fillId="14" borderId="110" applyNumberFormat="0" applyProtection="0">
      <alignment horizontal="left" vertical="center" indent="1"/>
    </xf>
    <xf numFmtId="0" fontId="9" fillId="14" borderId="110" applyNumberFormat="0" applyProtection="0">
      <alignment horizontal="left" vertical="center" indent="1"/>
    </xf>
    <xf numFmtId="0" fontId="70" fillId="12" borderId="110" applyNumberFormat="0" applyProtection="0">
      <alignment horizontal="left" vertical="top" indent="1"/>
    </xf>
    <xf numFmtId="0" fontId="68" fillId="25" borderId="110" applyNumberFormat="0" applyProtection="0">
      <alignment horizontal="left" vertical="top" indent="1"/>
    </xf>
    <xf numFmtId="49" fontId="96" fillId="37" borderId="135" applyProtection="0">
      <alignment horizontal="left" indent="1"/>
      <protection locked="0"/>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0" fontId="9" fillId="0" borderId="134" applyFont="0" applyFill="0" applyBorder="0" applyAlignment="0" applyProtection="0"/>
    <xf numFmtId="0" fontId="9" fillId="31" borderId="110" applyNumberFormat="0" applyProtection="0">
      <alignment horizontal="left" vertical="center" indent="1"/>
    </xf>
    <xf numFmtId="0" fontId="9" fillId="14" borderId="110" applyNumberFormat="0" applyProtection="0">
      <alignment horizontal="left" vertical="center" indent="1"/>
    </xf>
    <xf numFmtId="49" fontId="96" fillId="37" borderId="135" applyProtection="0">
      <alignment horizontal="left" indent="1"/>
      <protection locked="0"/>
    </xf>
    <xf numFmtId="10" fontId="77" fillId="40" borderId="135" applyNumberFormat="0" applyBorder="0" applyAlignment="0" applyProtection="0"/>
    <xf numFmtId="49" fontId="96" fillId="38" borderId="135" applyProtection="0">
      <alignment horizontal="left" indent="1"/>
      <protection locked="0"/>
    </xf>
    <xf numFmtId="10" fontId="77" fillId="40" borderId="135" applyNumberForma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40" fontId="90" fillId="40" borderId="135">
      <alignment vertical="center"/>
    </xf>
    <xf numFmtId="181" fontId="81" fillId="37" borderId="135">
      <protection locked="0"/>
    </xf>
    <xf numFmtId="49" fontId="96" fillId="38" borderId="135" applyProtection="0">
      <alignment horizontal="left" indent="1"/>
      <protection locked="0"/>
    </xf>
    <xf numFmtId="10" fontId="77" fillId="40" borderId="135" applyNumberFormat="0" applyBorder="0" applyAlignment="0" applyProtection="0"/>
    <xf numFmtId="40" fontId="90" fillId="40" borderId="135">
      <alignment vertical="center"/>
    </xf>
    <xf numFmtId="49" fontId="96" fillId="37" borderId="135" applyProtection="0">
      <alignment horizontal="left" indent="1"/>
      <protection locked="0"/>
    </xf>
    <xf numFmtId="0" fontId="9" fillId="40" borderId="130" applyNumberFormat="0" applyFont="0" applyBorder="0" applyAlignment="0" applyProtection="0"/>
    <xf numFmtId="10" fontId="77" fillId="40" borderId="135" applyNumberFormat="0" applyBorder="0" applyAlignment="0" applyProtection="0"/>
    <xf numFmtId="0" fontId="9" fillId="31" borderId="110" applyNumberFormat="0" applyProtection="0">
      <alignment horizontal="left" vertical="center" indent="1"/>
    </xf>
    <xf numFmtId="0" fontId="9" fillId="14" borderId="110" applyNumberFormat="0" applyProtection="0">
      <alignment horizontal="left" vertical="center" indent="1"/>
    </xf>
    <xf numFmtId="0" fontId="9" fillId="16" borderId="110" applyNumberFormat="0" applyProtection="0">
      <alignment horizontal="left" vertical="top" indent="1"/>
    </xf>
    <xf numFmtId="40" fontId="90" fillId="40" borderId="135">
      <alignment vertical="center"/>
    </xf>
    <xf numFmtId="0" fontId="9" fillId="16" borderId="110" applyNumberFormat="0" applyProtection="0">
      <alignment horizontal="left" vertical="top" indent="1"/>
    </xf>
    <xf numFmtId="4" fontId="70" fillId="31" borderId="110" applyNumberFormat="0" applyProtection="0">
      <alignment horizontal="right" vertical="center"/>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2" fillId="12" borderId="110" applyNumberFormat="0" applyProtection="0">
      <alignment vertical="center"/>
    </xf>
    <xf numFmtId="4" fontId="74" fillId="31" borderId="110" applyNumberFormat="0" applyProtection="0">
      <alignment horizontal="right" vertical="center"/>
    </xf>
    <xf numFmtId="4" fontId="68" fillId="25" borderId="110" applyNumberFormat="0" applyProtection="0">
      <alignment horizontal="left" vertical="center" indent="1"/>
    </xf>
    <xf numFmtId="10" fontId="77" fillId="40" borderId="135" applyNumberFormat="0" applyBorder="0" applyAlignment="0" applyProtection="0"/>
    <xf numFmtId="0" fontId="9" fillId="48" borderId="131" applyNumberFormat="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211" fontId="83" fillId="37" borderId="135">
      <alignment horizontal="center"/>
      <protection locked="0"/>
    </xf>
    <xf numFmtId="40" fontId="90" fillId="40" borderId="135">
      <alignment vertical="center"/>
    </xf>
    <xf numFmtId="211" fontId="83" fillId="37" borderId="135">
      <alignment horizontal="center"/>
      <protection locked="0"/>
    </xf>
    <xf numFmtId="40" fontId="90" fillId="40" borderId="135">
      <alignment vertical="center"/>
    </xf>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16" borderId="110" applyNumberFormat="0" applyProtection="0">
      <alignment horizontal="left" vertical="top" indent="1"/>
    </xf>
    <xf numFmtId="181" fontId="81" fillId="37" borderId="135">
      <protection locked="0"/>
    </xf>
    <xf numFmtId="0" fontId="95" fillId="0" borderId="134">
      <alignment horizontal="left" vertical="center"/>
    </xf>
    <xf numFmtId="211" fontId="83" fillId="37" borderId="135">
      <alignment horizontal="center"/>
      <protection locked="0"/>
    </xf>
    <xf numFmtId="49" fontId="96" fillId="37" borderId="135" applyProtection="0">
      <alignment horizontal="left" indent="1"/>
      <protection locked="0"/>
    </xf>
    <xf numFmtId="49" fontId="96" fillId="38" borderId="135" applyProtection="0">
      <alignment horizontal="left" indent="1"/>
      <protection locked="0"/>
    </xf>
    <xf numFmtId="0" fontId="95" fillId="0" borderId="134">
      <alignment horizontal="left" vertical="center"/>
    </xf>
    <xf numFmtId="10" fontId="77" fillId="40" borderId="135" applyNumberFormat="0" applyBorder="0" applyAlignment="0" applyProtection="0"/>
    <xf numFmtId="49" fontId="96" fillId="37" borderId="135" applyProtection="0">
      <alignment horizontal="left" indent="1"/>
      <protection locked="0"/>
    </xf>
    <xf numFmtId="10" fontId="77" fillId="40" borderId="135" applyNumberFormat="0" applyBorder="0" applyAlignment="0" applyProtection="0"/>
    <xf numFmtId="0" fontId="9" fillId="48" borderId="131" applyNumberFormat="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211" fontId="83" fillId="37" borderId="135">
      <alignment horizontal="center"/>
      <protection locked="0"/>
    </xf>
    <xf numFmtId="40" fontId="90" fillId="40" borderId="135">
      <alignment vertical="center"/>
    </xf>
    <xf numFmtId="211" fontId="83" fillId="37" borderId="135">
      <alignment horizontal="center"/>
      <protection locked="0"/>
    </xf>
    <xf numFmtId="40" fontId="90" fillId="40" borderId="135">
      <alignment vertical="center"/>
    </xf>
    <xf numFmtId="0" fontId="9" fillId="14" borderId="110" applyNumberFormat="0" applyProtection="0">
      <alignment horizontal="left" vertical="center" indent="1"/>
    </xf>
    <xf numFmtId="0" fontId="9" fillId="16" borderId="110" applyNumberFormat="0" applyProtection="0">
      <alignment horizontal="left" vertical="center" indent="1"/>
    </xf>
    <xf numFmtId="0" fontId="70" fillId="12" borderId="110" applyNumberFormat="0" applyProtection="0">
      <alignment horizontal="left" vertical="top" indent="1"/>
    </xf>
    <xf numFmtId="181" fontId="81" fillId="37" borderId="135">
      <protection locked="0"/>
    </xf>
    <xf numFmtId="0" fontId="68" fillId="25" borderId="110" applyNumberFormat="0" applyProtection="0">
      <alignment horizontal="left" vertical="top" indent="1"/>
    </xf>
    <xf numFmtId="0" fontId="9" fillId="14" borderId="110" applyNumberFormat="0" applyProtection="0">
      <alignment horizontal="left" vertical="center" indent="1"/>
    </xf>
    <xf numFmtId="4" fontId="69" fillId="25" borderId="110" applyNumberFormat="0" applyProtection="0">
      <alignment vertical="center"/>
    </xf>
    <xf numFmtId="49" fontId="96" fillId="37" borderId="135" applyProtection="0">
      <alignment horizontal="left" indent="1"/>
      <protection locked="0"/>
    </xf>
    <xf numFmtId="4" fontId="70" fillId="10" borderId="110" applyNumberFormat="0" applyProtection="0">
      <alignment horizontal="right" vertical="center"/>
    </xf>
    <xf numFmtId="10" fontId="77" fillId="40" borderId="135" applyNumberFormat="0" applyBorder="0" applyAlignment="0" applyProtection="0"/>
    <xf numFmtId="4" fontId="70" fillId="10" borderId="110" applyNumberFormat="0" applyProtection="0">
      <alignment horizontal="right" vertical="center"/>
    </xf>
    <xf numFmtId="40" fontId="90" fillId="40" borderId="135">
      <alignment vertical="center"/>
    </xf>
    <xf numFmtId="0" fontId="95" fillId="0" borderId="134">
      <alignment horizontal="left" vertical="center"/>
    </xf>
    <xf numFmtId="0" fontId="9" fillId="0" borderId="134" applyFont="0" applyFill="0" applyBorder="0" applyAlignment="0" applyProtection="0"/>
    <xf numFmtId="0" fontId="9" fillId="14" borderId="110" applyNumberFormat="0" applyProtection="0">
      <alignment horizontal="left" vertical="center" indent="1"/>
    </xf>
    <xf numFmtId="49" fontId="96" fillId="38" borderId="135" applyProtection="0">
      <alignment horizontal="left" indent="1"/>
      <protection locked="0"/>
    </xf>
    <xf numFmtId="0" fontId="95" fillId="0" borderId="134">
      <alignment horizontal="left" vertical="center"/>
    </xf>
    <xf numFmtId="4" fontId="70" fillId="35"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0" fillId="31" borderId="110" applyNumberFormat="0" applyProtection="0">
      <alignment horizontal="right" vertical="center"/>
    </xf>
    <xf numFmtId="4" fontId="70" fillId="10" borderId="110" applyNumberFormat="0" applyProtection="0">
      <alignment horizontal="right" vertical="center"/>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31" borderId="110" applyNumberFormat="0" applyProtection="0">
      <alignment horizontal="left" vertical="center" indent="1"/>
    </xf>
    <xf numFmtId="4" fontId="70" fillId="31" borderId="110" applyNumberFormat="0" applyProtection="0">
      <alignment horizontal="right" vertical="center"/>
    </xf>
    <xf numFmtId="0" fontId="70" fillId="12" borderId="110" applyNumberFormat="0" applyProtection="0">
      <alignment horizontal="left" vertical="top" indent="1"/>
    </xf>
    <xf numFmtId="4" fontId="70" fillId="12" borderId="110" applyNumberFormat="0" applyProtection="0">
      <alignment horizontal="left" vertical="center" indent="1"/>
    </xf>
    <xf numFmtId="4" fontId="72" fillId="12" borderId="110" applyNumberFormat="0" applyProtection="0">
      <alignment vertical="center"/>
    </xf>
    <xf numFmtId="4" fontId="70" fillId="12" borderId="110" applyNumberFormat="0" applyProtection="0">
      <alignment vertical="center"/>
    </xf>
    <xf numFmtId="0" fontId="9" fillId="13" borderId="135" applyNumberFormat="0">
      <protection locked="0"/>
    </xf>
    <xf numFmtId="0" fontId="9" fillId="31" borderId="110" applyNumberFormat="0" applyProtection="0">
      <alignment horizontal="left" vertical="top" indent="1"/>
    </xf>
    <xf numFmtId="0" fontId="9" fillId="31" borderId="110" applyNumberFormat="0" applyProtection="0">
      <alignment horizontal="left" vertical="center" indent="1"/>
    </xf>
    <xf numFmtId="0" fontId="9" fillId="14" borderId="110" applyNumberFormat="0" applyProtection="0">
      <alignment horizontal="left" vertical="top" indent="1"/>
    </xf>
    <xf numFmtId="0" fontId="9" fillId="14" borderId="110" applyNumberFormat="0" applyProtection="0">
      <alignment horizontal="left" vertical="center" indent="1"/>
    </xf>
    <xf numFmtId="0" fontId="9" fillId="10" borderId="110" applyNumberFormat="0" applyProtection="0">
      <alignment horizontal="left" vertical="center" indent="1"/>
    </xf>
    <xf numFmtId="0" fontId="9" fillId="16" borderId="110" applyNumberFormat="0" applyProtection="0">
      <alignment horizontal="left" vertical="top" indent="1"/>
    </xf>
    <xf numFmtId="0" fontId="9" fillId="16" borderId="110" applyNumberFormat="0" applyProtection="0">
      <alignment horizontal="left" vertical="center" indent="1"/>
    </xf>
    <xf numFmtId="4" fontId="70" fillId="10" borderId="110" applyNumberFormat="0" applyProtection="0">
      <alignment horizontal="right" vertical="center"/>
    </xf>
    <xf numFmtId="0" fontId="9" fillId="16" borderId="110" applyNumberFormat="0" applyProtection="0">
      <alignment horizontal="left" vertical="top" indent="1"/>
    </xf>
    <xf numFmtId="0" fontId="9" fillId="16" borderId="110" applyNumberFormat="0" applyProtection="0">
      <alignment horizontal="left" vertical="top" indent="1"/>
    </xf>
    <xf numFmtId="4" fontId="70" fillId="31" borderId="110" applyNumberFormat="0" applyProtection="0">
      <alignment horizontal="right" vertical="center"/>
    </xf>
    <xf numFmtId="4" fontId="70" fillId="26" borderId="110" applyNumberFormat="0" applyProtection="0">
      <alignment horizontal="right" vertical="center"/>
    </xf>
    <xf numFmtId="211" fontId="83" fillId="37" borderId="135">
      <alignment horizontal="center"/>
      <protection locked="0"/>
    </xf>
    <xf numFmtId="0" fontId="9" fillId="31" borderId="110" applyNumberFormat="0" applyProtection="0">
      <alignment horizontal="left" vertical="center" indent="1"/>
    </xf>
    <xf numFmtId="181" fontId="81" fillId="37" borderId="135">
      <protection locked="0"/>
    </xf>
    <xf numFmtId="40" fontId="90" fillId="40" borderId="135">
      <alignment vertical="center"/>
    </xf>
    <xf numFmtId="49" fontId="96" fillId="38" borderId="135" applyProtection="0">
      <alignment horizontal="left" indent="1"/>
      <protection locked="0"/>
    </xf>
    <xf numFmtId="4" fontId="70" fillId="31" borderId="110" applyNumberFormat="0" applyProtection="0">
      <alignment horizontal="right" vertical="center"/>
    </xf>
    <xf numFmtId="0" fontId="9" fillId="40" borderId="130" applyNumberFormat="0" applyFont="0" applyBorder="0" applyAlignment="0" applyProtection="0"/>
    <xf numFmtId="10" fontId="77" fillId="40" borderId="135" applyNumberFormat="0" applyBorder="0" applyAlignment="0" applyProtection="0"/>
    <xf numFmtId="49" fontId="96" fillId="38" borderId="135" applyProtection="0">
      <alignment horizontal="left" indent="1"/>
      <protection locked="0"/>
    </xf>
    <xf numFmtId="211" fontId="83" fillId="37" borderId="135">
      <alignment horizontal="center"/>
      <protection locked="0"/>
    </xf>
    <xf numFmtId="10" fontId="77" fillId="40" borderId="135" applyNumberFormat="0" applyBorder="0" applyAlignment="0" applyProtection="0"/>
    <xf numFmtId="4" fontId="70" fillId="10" borderId="110" applyNumberFormat="0" applyProtection="0">
      <alignment horizontal="right" vertical="center"/>
    </xf>
    <xf numFmtId="10" fontId="77" fillId="40" borderId="135" applyNumberFormat="0" applyBorder="0" applyAlignment="0" applyProtection="0"/>
    <xf numFmtId="4" fontId="70" fillId="27" borderId="110" applyNumberFormat="0" applyProtection="0">
      <alignment horizontal="right" vertical="center"/>
    </xf>
    <xf numFmtId="0" fontId="9" fillId="40" borderId="130" applyNumberFormat="0" applyFont="0" applyBorder="0" applyAlignment="0" applyProtection="0"/>
    <xf numFmtId="0" fontId="9" fillId="31" borderId="110" applyNumberFormat="0" applyProtection="0">
      <alignment horizontal="left" vertical="center" indent="1"/>
    </xf>
    <xf numFmtId="4" fontId="70" fillId="10" borderId="110" applyNumberFormat="0" applyProtection="0">
      <alignment horizontal="right" vertical="center"/>
    </xf>
    <xf numFmtId="4" fontId="70" fillId="23" borderId="110" applyNumberFormat="0" applyProtection="0">
      <alignment horizontal="right" vertical="center"/>
    </xf>
    <xf numFmtId="4" fontId="70" fillId="12" borderId="110" applyNumberFormat="0" applyProtection="0">
      <alignment horizontal="left" vertical="center" indent="1"/>
    </xf>
    <xf numFmtId="4" fontId="70" fillId="31" borderId="110" applyNumberFormat="0" applyProtection="0">
      <alignment horizontal="right" vertical="center"/>
    </xf>
    <xf numFmtId="211" fontId="83" fillId="37" borderId="135">
      <alignment horizontal="center"/>
      <protection locked="0"/>
    </xf>
    <xf numFmtId="4" fontId="70" fillId="31" borderId="110" applyNumberFormat="0" applyProtection="0">
      <alignment horizontal="right" vertical="center"/>
    </xf>
    <xf numFmtId="0" fontId="9" fillId="10" borderId="110" applyNumberFormat="0" applyProtection="0">
      <alignment horizontal="left" vertical="center" indent="1"/>
    </xf>
    <xf numFmtId="40" fontId="90" fillId="40" borderId="112">
      <alignment vertical="center"/>
    </xf>
    <xf numFmtId="211" fontId="83" fillId="37" borderId="135">
      <alignment horizontal="center"/>
      <protection locked="0"/>
    </xf>
    <xf numFmtId="4" fontId="70" fillId="31" borderId="110" applyNumberFormat="0" applyProtection="0">
      <alignment horizontal="right" vertical="center"/>
    </xf>
    <xf numFmtId="4" fontId="70" fillId="31" borderId="110" applyNumberFormat="0" applyProtection="0">
      <alignment horizontal="right" vertical="center"/>
    </xf>
    <xf numFmtId="0" fontId="9" fillId="31" borderId="110" applyNumberFormat="0" applyProtection="0">
      <alignment horizontal="left" vertical="top" indent="1"/>
    </xf>
    <xf numFmtId="211" fontId="83" fillId="37" borderId="112">
      <alignment horizontal="center"/>
      <protection locked="0"/>
    </xf>
    <xf numFmtId="0" fontId="9" fillId="40" borderId="130" applyNumberFormat="0" applyFont="0" applyBorder="0" applyAlignment="0" applyProtection="0"/>
    <xf numFmtId="4" fontId="70" fillId="12" borderId="110" applyNumberFormat="0" applyProtection="0">
      <alignment horizontal="left" vertical="center" indent="1"/>
    </xf>
    <xf numFmtId="0" fontId="9" fillId="16" borderId="110" applyNumberFormat="0" applyProtection="0">
      <alignment horizontal="left" vertical="center" indent="1"/>
    </xf>
    <xf numFmtId="4" fontId="70" fillId="11" borderId="110" applyNumberFormat="0" applyProtection="0">
      <alignment horizontal="right" vertical="center"/>
    </xf>
    <xf numFmtId="0" fontId="9" fillId="31" borderId="110" applyNumberFormat="0" applyProtection="0">
      <alignment horizontal="left" vertical="center" indent="1"/>
    </xf>
    <xf numFmtId="0" fontId="9" fillId="14" borderId="110" applyNumberFormat="0" applyProtection="0">
      <alignment horizontal="left" vertical="center" indent="1"/>
    </xf>
    <xf numFmtId="0" fontId="9" fillId="16" borderId="110" applyNumberFormat="0" applyProtection="0">
      <alignment horizontal="left" vertical="center" indent="1"/>
    </xf>
    <xf numFmtId="49" fontId="96" fillId="38" borderId="112" applyProtection="0">
      <alignment horizontal="left" indent="1"/>
      <protection locked="0"/>
    </xf>
    <xf numFmtId="211" fontId="83" fillId="37" borderId="112">
      <alignment horizontal="center"/>
      <protection locked="0"/>
    </xf>
    <xf numFmtId="49" fontId="96" fillId="38" borderId="135" applyProtection="0">
      <alignment horizontal="left" indent="1"/>
      <protection locked="0"/>
    </xf>
    <xf numFmtId="0" fontId="95" fillId="0" borderId="118">
      <alignment horizontal="left" vertical="center"/>
    </xf>
    <xf numFmtId="181" fontId="81" fillId="37" borderId="112">
      <protection locked="0"/>
    </xf>
    <xf numFmtId="10" fontId="77" fillId="40" borderId="135" applyNumberFormat="0" applyBorder="0" applyAlignment="0" applyProtection="0"/>
    <xf numFmtId="10" fontId="77" fillId="40" borderId="135" applyNumberFormat="0" applyBorder="0" applyAlignment="0" applyProtection="0"/>
    <xf numFmtId="49" fontId="96" fillId="37" borderId="135" applyProtection="0">
      <alignment horizontal="left" indent="1"/>
      <protection locked="0"/>
    </xf>
    <xf numFmtId="4" fontId="70" fillId="12" borderId="110" applyNumberFormat="0" applyProtection="0">
      <alignment horizontal="left" vertical="center" indent="1"/>
    </xf>
    <xf numFmtId="0" fontId="9" fillId="14" borderId="110" applyNumberFormat="0" applyProtection="0">
      <alignment horizontal="left" vertical="top" indent="1"/>
    </xf>
    <xf numFmtId="40" fontId="90" fillId="40" borderId="112">
      <alignment vertical="center"/>
    </xf>
    <xf numFmtId="211" fontId="83" fillId="37" borderId="112">
      <alignment horizontal="center"/>
      <protection locked="0"/>
    </xf>
    <xf numFmtId="0" fontId="9" fillId="14" borderId="110" applyNumberFormat="0" applyProtection="0">
      <alignment horizontal="left" vertical="center" indent="1"/>
    </xf>
    <xf numFmtId="10" fontId="77" fillId="40" borderId="112" applyNumberFormat="0" applyBorder="0" applyAlignment="0" applyProtection="0"/>
    <xf numFmtId="0" fontId="9" fillId="48" borderId="131" applyNumberFormat="0" applyAlignment="0" applyProtection="0"/>
    <xf numFmtId="40" fontId="90" fillId="40" borderId="135">
      <alignment vertical="center"/>
    </xf>
    <xf numFmtId="0" fontId="9" fillId="14" borderId="110" applyNumberFormat="0" applyProtection="0">
      <alignment horizontal="left" vertical="center" indent="1"/>
    </xf>
    <xf numFmtId="10" fontId="77" fillId="40" borderId="112" applyNumberFormat="0" applyBorder="0" applyAlignment="0" applyProtection="0"/>
    <xf numFmtId="0" fontId="9" fillId="31" borderId="110" applyNumberFormat="0" applyProtection="0">
      <alignment horizontal="left" vertical="center" indent="1"/>
    </xf>
    <xf numFmtId="49" fontId="96" fillId="37" borderId="112" applyProtection="0">
      <alignment horizontal="left" indent="1"/>
      <protection locked="0"/>
    </xf>
    <xf numFmtId="0" fontId="9" fillId="10" borderId="110" applyNumberFormat="0" applyProtection="0">
      <alignment horizontal="left" vertical="center" indent="1"/>
    </xf>
    <xf numFmtId="4" fontId="72" fillId="31" borderId="110" applyNumberFormat="0" applyProtection="0">
      <alignment horizontal="right" vertical="center"/>
    </xf>
    <xf numFmtId="0" fontId="9" fillId="0" borderId="118" applyFont="0" applyFill="0" applyBorder="0" applyAlignment="0" applyProtection="0"/>
    <xf numFmtId="4" fontId="70" fillId="31" borderId="110" applyNumberFormat="0" applyProtection="0">
      <alignment horizontal="right" vertical="center"/>
    </xf>
    <xf numFmtId="181" fontId="81" fillId="37" borderId="112">
      <protection locked="0"/>
    </xf>
    <xf numFmtId="49" fontId="96" fillId="38" borderId="112" applyProtection="0">
      <alignment horizontal="left" indent="1"/>
      <protection locked="0"/>
    </xf>
    <xf numFmtId="49" fontId="96" fillId="37" borderId="112" applyProtection="0">
      <alignment horizontal="left" indent="1"/>
      <protection locked="0"/>
    </xf>
    <xf numFmtId="10" fontId="77" fillId="40" borderId="112" applyNumberFormat="0" applyBorder="0" applyAlignment="0" applyProtection="0"/>
    <xf numFmtId="0" fontId="95" fillId="0" borderId="118">
      <alignment horizontal="left" vertical="center"/>
    </xf>
    <xf numFmtId="0" fontId="9" fillId="31" borderId="110" applyNumberFormat="0" applyProtection="0">
      <alignment horizontal="left" vertical="center" indent="1"/>
    </xf>
    <xf numFmtId="0" fontId="9" fillId="16" borderId="110" applyNumberFormat="0" applyProtection="0">
      <alignment horizontal="left" vertical="center" indent="1"/>
    </xf>
    <xf numFmtId="211" fontId="83" fillId="37" borderId="135">
      <alignment horizontal="center"/>
      <protection locked="0"/>
    </xf>
    <xf numFmtId="4" fontId="70" fillId="11" borderId="110" applyNumberFormat="0" applyProtection="0">
      <alignment horizontal="right" vertical="center"/>
    </xf>
    <xf numFmtId="0" fontId="9" fillId="16" borderId="110" applyNumberFormat="0" applyProtection="0">
      <alignment horizontal="left" vertical="top" indent="1"/>
    </xf>
    <xf numFmtId="10" fontId="77" fillId="40" borderId="112" applyNumberFormat="0" applyBorder="0" applyAlignment="0" applyProtection="0"/>
    <xf numFmtId="181" fontId="81" fillId="37" borderId="112">
      <protection locked="0"/>
    </xf>
    <xf numFmtId="49" fontId="96" fillId="38" borderId="112" applyProtection="0">
      <alignment horizontal="left" indent="1"/>
      <protection locked="0"/>
    </xf>
    <xf numFmtId="49" fontId="96" fillId="37" borderId="112" applyProtection="0">
      <alignment horizontal="left" indent="1"/>
      <protection locked="0"/>
    </xf>
    <xf numFmtId="10" fontId="77" fillId="40" borderId="112" applyNumberFormat="0" applyBorder="0" applyAlignment="0" applyProtection="0"/>
    <xf numFmtId="40" fontId="90" fillId="40" borderId="112">
      <alignment vertical="center"/>
    </xf>
    <xf numFmtId="211" fontId="83" fillId="37" borderId="112">
      <alignment horizontal="center"/>
      <protection locked="0"/>
    </xf>
    <xf numFmtId="10" fontId="77" fillId="40" borderId="112" applyNumberFormat="0" applyBorder="0" applyAlignment="0" applyProtection="0"/>
    <xf numFmtId="0" fontId="9" fillId="0" borderId="118" applyFont="0" applyFill="0" applyBorder="0" applyAlignment="0" applyProtection="0"/>
    <xf numFmtId="49" fontId="96" fillId="38" borderId="112" applyProtection="0">
      <alignment horizontal="left" indent="1"/>
      <protection locked="0"/>
    </xf>
    <xf numFmtId="211" fontId="83" fillId="37" borderId="112">
      <alignment horizontal="center"/>
      <protection locked="0"/>
    </xf>
    <xf numFmtId="181" fontId="81" fillId="37" borderId="112">
      <protection locked="0"/>
    </xf>
    <xf numFmtId="0" fontId="9" fillId="40" borderId="130" applyNumberFormat="0" applyFont="0" applyBorder="0" applyAlignment="0" applyProtection="0"/>
    <xf numFmtId="0" fontId="9" fillId="16" borderId="110" applyNumberFormat="0" applyProtection="0">
      <alignment horizontal="left" vertical="top" indent="1"/>
    </xf>
    <xf numFmtId="40" fontId="90" fillId="40" borderId="112">
      <alignment vertical="center"/>
    </xf>
    <xf numFmtId="211" fontId="83" fillId="37" borderId="112">
      <alignment horizontal="center"/>
      <protection locked="0"/>
    </xf>
    <xf numFmtId="40" fontId="90" fillId="40" borderId="112">
      <alignment vertical="center"/>
    </xf>
    <xf numFmtId="211" fontId="83" fillId="37" borderId="112">
      <alignment horizontal="center"/>
      <protection locked="0"/>
    </xf>
    <xf numFmtId="10" fontId="77" fillId="40" borderId="112" applyNumberFormat="0" applyBorder="0" applyAlignment="0" applyProtection="0"/>
    <xf numFmtId="4" fontId="70" fillId="31" borderId="110" applyNumberFormat="0" applyProtection="0">
      <alignment horizontal="right" vertical="center"/>
    </xf>
    <xf numFmtId="40" fontId="90" fillId="40" borderId="135">
      <alignment vertical="center"/>
    </xf>
    <xf numFmtId="0" fontId="9" fillId="40" borderId="130" applyNumberFormat="0" applyFont="0" applyBorder="0" applyAlignment="0" applyProtection="0"/>
    <xf numFmtId="10" fontId="77" fillId="40" borderId="112" applyNumberFormat="0" applyBorder="0" applyAlignment="0" applyProtection="0"/>
    <xf numFmtId="49" fontId="96" fillId="37" borderId="112" applyProtection="0">
      <alignment horizontal="left" indent="1"/>
      <protection locked="0"/>
    </xf>
    <xf numFmtId="181" fontId="81" fillId="37" borderId="112">
      <protection locked="0"/>
    </xf>
    <xf numFmtId="49" fontId="96" fillId="38" borderId="112" applyProtection="0">
      <alignment horizontal="left" indent="1"/>
      <protection locked="0"/>
    </xf>
    <xf numFmtId="49" fontId="96" fillId="37" borderId="112" applyProtection="0">
      <alignment horizontal="left" indent="1"/>
      <protection locked="0"/>
    </xf>
    <xf numFmtId="10" fontId="77" fillId="40" borderId="112" applyNumberFormat="0" applyBorder="0" applyAlignment="0" applyProtection="0"/>
    <xf numFmtId="0" fontId="95" fillId="0" borderId="118">
      <alignment horizontal="left" vertical="center"/>
    </xf>
    <xf numFmtId="0" fontId="70" fillId="12" borderId="110" applyNumberFormat="0" applyProtection="0">
      <alignment horizontal="left" vertical="top" indent="1"/>
    </xf>
    <xf numFmtId="0" fontId="9" fillId="10" borderId="110" applyNumberFormat="0" applyProtection="0">
      <alignment horizontal="left" vertical="center" indent="1"/>
    </xf>
    <xf numFmtId="10" fontId="77" fillId="40" borderId="135" applyNumberFormat="0" applyBorder="0" applyAlignment="0" applyProtection="0"/>
    <xf numFmtId="10" fontId="77" fillId="40" borderId="112" applyNumberFormat="0" applyBorder="0" applyAlignment="0" applyProtection="0"/>
    <xf numFmtId="181" fontId="81" fillId="37" borderId="112">
      <protection locked="0"/>
    </xf>
    <xf numFmtId="49" fontId="96" fillId="38" borderId="112" applyProtection="0">
      <alignment horizontal="left" indent="1"/>
      <protection locked="0"/>
    </xf>
    <xf numFmtId="49" fontId="96" fillId="37" borderId="112" applyProtection="0">
      <alignment horizontal="left" indent="1"/>
      <protection locked="0"/>
    </xf>
    <xf numFmtId="10" fontId="77" fillId="40" borderId="112" applyNumberFormat="0" applyBorder="0" applyAlignment="0" applyProtection="0"/>
    <xf numFmtId="40" fontId="90" fillId="40" borderId="112">
      <alignment vertical="center"/>
    </xf>
    <xf numFmtId="211" fontId="83" fillId="37" borderId="112">
      <alignment horizontal="center"/>
      <protection locked="0"/>
    </xf>
    <xf numFmtId="10" fontId="77" fillId="40" borderId="112" applyNumberFormat="0" applyBorder="0" applyAlignment="0" applyProtection="0"/>
    <xf numFmtId="0" fontId="9" fillId="0" borderId="118" applyFont="0" applyFill="0" applyBorder="0" applyAlignment="0" applyProtection="0"/>
    <xf numFmtId="49" fontId="96" fillId="38" borderId="112" applyProtection="0">
      <alignment horizontal="left" indent="1"/>
      <protection locked="0"/>
    </xf>
    <xf numFmtId="211" fontId="83" fillId="37" borderId="112">
      <alignment horizontal="center"/>
      <protection locked="0"/>
    </xf>
    <xf numFmtId="0" fontId="95" fillId="0" borderId="118">
      <alignment horizontal="left" vertical="center"/>
    </xf>
    <xf numFmtId="181" fontId="81" fillId="37" borderId="112">
      <protection locked="0"/>
    </xf>
    <xf numFmtId="0" fontId="9" fillId="40" borderId="130" applyNumberFormat="0" applyFont="0" applyBorder="0" applyAlignment="0" applyProtection="0"/>
    <xf numFmtId="49" fontId="96" fillId="38" borderId="135" applyProtection="0">
      <alignment horizontal="left" indent="1"/>
      <protection locked="0"/>
    </xf>
    <xf numFmtId="40" fontId="90" fillId="40" borderId="112">
      <alignment vertical="center"/>
    </xf>
    <xf numFmtId="211" fontId="83" fillId="37" borderId="112">
      <alignment horizontal="center"/>
      <protection locked="0"/>
    </xf>
    <xf numFmtId="40" fontId="90" fillId="40" borderId="112">
      <alignment vertical="center"/>
    </xf>
    <xf numFmtId="211" fontId="83" fillId="37" borderId="112">
      <alignment horizontal="center"/>
      <protection locked="0"/>
    </xf>
    <xf numFmtId="10" fontId="77" fillId="40" borderId="112" applyNumberFormat="0" applyBorder="0" applyAlignment="0" applyProtection="0"/>
    <xf numFmtId="0" fontId="9" fillId="31" borderId="110" applyNumberFormat="0" applyProtection="0">
      <alignment horizontal="left" vertical="center" indent="1"/>
    </xf>
    <xf numFmtId="4" fontId="70" fillId="10" borderId="110" applyNumberFormat="0" applyProtection="0">
      <alignment horizontal="right" vertical="center"/>
    </xf>
    <xf numFmtId="10" fontId="77" fillId="40" borderId="112" applyNumberFormat="0" applyBorder="0" applyAlignment="0" applyProtection="0"/>
    <xf numFmtId="49" fontId="96" fillId="37" borderId="112" applyProtection="0">
      <alignment horizontal="left" indent="1"/>
      <protection locked="0"/>
    </xf>
    <xf numFmtId="4" fontId="70" fillId="10" borderId="110" applyNumberFormat="0" applyProtection="0">
      <alignment horizontal="right" vertical="center"/>
    </xf>
    <xf numFmtId="181" fontId="81" fillId="37" borderId="135">
      <protection locked="0"/>
    </xf>
    <xf numFmtId="0" fontId="9" fillId="40" borderId="130" applyNumberFormat="0" applyFont="0" applyBorder="0" applyAlignment="0" applyProtection="0"/>
    <xf numFmtId="4" fontId="70" fillId="31" borderId="110" applyNumberFormat="0" applyProtection="0">
      <alignment horizontal="right" vertical="center"/>
    </xf>
    <xf numFmtId="0" fontId="9" fillId="16" borderId="110" applyNumberFormat="0" applyProtection="0">
      <alignment horizontal="left" vertical="top" indent="1"/>
    </xf>
    <xf numFmtId="49" fontId="96" fillId="37" borderId="135" applyProtection="0">
      <alignment horizontal="left" indent="1"/>
      <protection locked="0"/>
    </xf>
    <xf numFmtId="181" fontId="81" fillId="37" borderId="135">
      <protection locked="0"/>
    </xf>
    <xf numFmtId="10" fontId="77" fillId="40" borderId="135" applyNumberFormat="0" applyBorder="0" applyAlignment="0" applyProtection="0"/>
    <xf numFmtId="0" fontId="9" fillId="40" borderId="130" applyNumberFormat="0" applyFont="0" applyBorder="0" applyAlignment="0" applyProtection="0"/>
    <xf numFmtId="40" fontId="90" fillId="40" borderId="135">
      <alignment vertical="center"/>
    </xf>
    <xf numFmtId="4" fontId="70" fillId="31" borderId="110" applyNumberFormat="0" applyProtection="0">
      <alignment horizontal="right" vertical="center"/>
    </xf>
    <xf numFmtId="0" fontId="9" fillId="16" borderId="110" applyNumberFormat="0" applyProtection="0">
      <alignment horizontal="left" vertical="top" indent="1"/>
    </xf>
    <xf numFmtId="211" fontId="83" fillId="37" borderId="135">
      <alignment horizontal="center"/>
      <protection locked="0"/>
    </xf>
    <xf numFmtId="40" fontId="90" fillId="40" borderId="135">
      <alignment vertical="center"/>
    </xf>
    <xf numFmtId="40" fontId="90" fillId="40" borderId="135">
      <alignmen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center" indent="1"/>
    </xf>
    <xf numFmtId="4" fontId="72" fillId="31" borderId="110" applyNumberFormat="0" applyProtection="0">
      <alignment horizontal="right" vertical="center"/>
    </xf>
    <xf numFmtId="4" fontId="72" fillId="12" borderId="110" applyNumberFormat="0" applyProtection="0">
      <alignment vertical="center"/>
    </xf>
    <xf numFmtId="0" fontId="9" fillId="31" borderId="110" applyNumberFormat="0" applyProtection="0">
      <alignment horizontal="left" vertical="top" indent="1"/>
    </xf>
    <xf numFmtId="0" fontId="9" fillId="10" borderId="110" applyNumberFormat="0" applyProtection="0">
      <alignment horizontal="left" vertical="center" indent="1"/>
    </xf>
    <xf numFmtId="4" fontId="70" fillId="10" borderId="110" applyNumberFormat="0" applyProtection="0">
      <alignment horizontal="right" vertical="center"/>
    </xf>
    <xf numFmtId="4" fontId="70" fillId="27" borderId="110" applyNumberFormat="0" applyProtection="0">
      <alignment horizontal="right" vertical="center"/>
    </xf>
    <xf numFmtId="4" fontId="70" fillId="11" borderId="110" applyNumberFormat="0" applyProtection="0">
      <alignment horizontal="right" vertical="center"/>
    </xf>
    <xf numFmtId="4" fontId="69" fillId="25" borderId="110" applyNumberFormat="0" applyProtection="0">
      <alignmen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211" fontId="83" fillId="37" borderId="135">
      <alignment horizontal="center"/>
      <protection locked="0"/>
    </xf>
    <xf numFmtId="40" fontId="90" fillId="40" borderId="135">
      <alignment vertical="center"/>
    </xf>
    <xf numFmtId="4" fontId="70" fillId="31" borderId="110" applyNumberFormat="0" applyProtection="0">
      <alignment horizontal="right" vertical="center"/>
    </xf>
    <xf numFmtId="0" fontId="9" fillId="16" borderId="110" applyNumberFormat="0" applyProtection="0">
      <alignment horizontal="left" vertical="top" indent="1"/>
    </xf>
    <xf numFmtId="211" fontId="83" fillId="37" borderId="135">
      <alignment horizontal="center"/>
      <protection locked="0"/>
    </xf>
    <xf numFmtId="10" fontId="77" fillId="40" borderId="135" applyNumberFormat="0" applyBorder="0" applyAlignment="0" applyProtection="0"/>
    <xf numFmtId="0" fontId="9" fillId="48" borderId="131" applyNumberFormat="0" applyAlignment="0" applyProtection="0"/>
    <xf numFmtId="0" fontId="9" fillId="31" borderId="110" applyNumberFormat="0" applyProtection="0">
      <alignment horizontal="left" vertical="center" indent="1"/>
    </xf>
    <xf numFmtId="0" fontId="9" fillId="16" borderId="110" applyNumberFormat="0" applyProtection="0">
      <alignment horizontal="left" vertical="top" indent="1"/>
    </xf>
    <xf numFmtId="49" fontId="96" fillId="38" borderId="135" applyProtection="0">
      <alignment horizontal="left" indent="1"/>
      <protection locked="0"/>
    </xf>
    <xf numFmtId="49" fontId="96" fillId="37" borderId="135" applyProtection="0">
      <alignment horizontal="left" indent="1"/>
      <protection locked="0"/>
    </xf>
    <xf numFmtId="0" fontId="9" fillId="40" borderId="130" applyNumberFormat="0" applyFont="0" applyBorder="0" applyAlignment="0" applyProtection="0"/>
    <xf numFmtId="40" fontId="90" fillId="40" borderId="135">
      <alignment vertical="center"/>
    </xf>
    <xf numFmtId="4" fontId="70" fillId="31" borderId="110" applyNumberFormat="0" applyProtection="0">
      <alignment horizontal="right" vertical="center"/>
    </xf>
    <xf numFmtId="0" fontId="9" fillId="16" borderId="110" applyNumberFormat="0" applyProtection="0">
      <alignment horizontal="left" vertical="top" indent="1"/>
    </xf>
    <xf numFmtId="211" fontId="83" fillId="37" borderId="135">
      <alignment horizontal="center"/>
      <protection locked="0"/>
    </xf>
    <xf numFmtId="10" fontId="77" fillId="40" borderId="135" applyNumberFormat="0" applyBorder="0" applyAlignment="0" applyProtection="0"/>
    <xf numFmtId="49" fontId="96" fillId="37" borderId="135" applyProtection="0">
      <alignment horizontal="left" indent="1"/>
      <protection locked="0"/>
    </xf>
    <xf numFmtId="0" fontId="9" fillId="48" borderId="131" applyNumberFormat="0" applyAlignment="0" applyProtection="0"/>
    <xf numFmtId="0" fontId="9" fillId="40" borderId="130" applyNumberFormat="0" applyFont="0" applyBorder="0" applyAlignment="0" applyProtection="0"/>
    <xf numFmtId="4" fontId="70" fillId="31" borderId="110" applyNumberFormat="0" applyProtection="0">
      <alignment horizontal="right" vertical="center"/>
    </xf>
    <xf numFmtId="0" fontId="95" fillId="0" borderId="134">
      <alignment horizontal="left" vertical="center"/>
    </xf>
    <xf numFmtId="49" fontId="96" fillId="38" borderId="135" applyProtection="0">
      <alignment horizontal="left" indent="1"/>
      <protection locked="0"/>
    </xf>
    <xf numFmtId="49" fontId="96" fillId="37" borderId="135" applyProtection="0">
      <alignment horizontal="left" indent="1"/>
      <protection locked="0"/>
    </xf>
    <xf numFmtId="0" fontId="9" fillId="40" borderId="130" applyNumberFormat="0" applyFont="0" applyBorder="0" applyAlignment="0" applyProtection="0"/>
    <xf numFmtId="211" fontId="83" fillId="37" borderId="135">
      <alignment horizontal="center"/>
      <protection locked="0"/>
    </xf>
    <xf numFmtId="4" fontId="70" fillId="31" borderId="110" applyNumberFormat="0" applyProtection="0">
      <alignment horizontal="right" vertical="center"/>
    </xf>
    <xf numFmtId="0" fontId="9" fillId="16" borderId="110" applyNumberFormat="0" applyProtection="0">
      <alignment horizontal="left" vertical="top" indent="1"/>
    </xf>
    <xf numFmtId="211" fontId="83" fillId="37" borderId="135">
      <alignment horizontal="center"/>
      <protection locked="0"/>
    </xf>
    <xf numFmtId="40" fontId="90" fillId="40" borderId="135">
      <alignment vertical="center"/>
    </xf>
    <xf numFmtId="0" fontId="9" fillId="40" borderId="130" applyNumberFormat="0" applyFont="0" applyBorder="0" applyAlignment="0" applyProtection="0"/>
    <xf numFmtId="0" fontId="9" fillId="14" borderId="110" applyNumberFormat="0" applyProtection="0">
      <alignment horizontal="left" vertical="center" indent="1"/>
    </xf>
    <xf numFmtId="0" fontId="9" fillId="16" borderId="110" applyNumberFormat="0" applyProtection="0">
      <alignment horizontal="left" vertical="center" indent="1"/>
    </xf>
    <xf numFmtId="0" fontId="9" fillId="14" borderId="110" applyNumberFormat="0" applyProtection="0">
      <alignment horizontal="left" vertical="center" indent="1"/>
    </xf>
    <xf numFmtId="4" fontId="74" fillId="31" borderId="110" applyNumberFormat="0" applyProtection="0">
      <alignment horizontal="right" vertical="center"/>
    </xf>
    <xf numFmtId="4" fontId="70" fillId="31" borderId="110" applyNumberFormat="0" applyProtection="0">
      <alignment horizontal="right" vertical="center"/>
    </xf>
    <xf numFmtId="4" fontId="70" fillId="12" borderId="110" applyNumberFormat="0" applyProtection="0">
      <alignment vertical="center"/>
    </xf>
    <xf numFmtId="0" fontId="9" fillId="14" borderId="110" applyNumberFormat="0" applyProtection="0">
      <alignment horizontal="left" vertical="top" indent="1"/>
    </xf>
    <xf numFmtId="0" fontId="9" fillId="10" borderId="110" applyNumberFormat="0" applyProtection="0">
      <alignment horizontal="left" vertical="center" indent="1"/>
    </xf>
    <xf numFmtId="4" fontId="70" fillId="29" borderId="110" applyNumberFormat="0" applyProtection="0">
      <alignment horizontal="right" vertical="center"/>
    </xf>
    <xf numFmtId="4" fontId="70" fillId="26" borderId="110" applyNumberFormat="0" applyProtection="0">
      <alignment horizontal="right" vertical="center"/>
    </xf>
    <xf numFmtId="4" fontId="70" fillId="15" borderId="110" applyNumberFormat="0" applyProtection="0">
      <alignment horizontal="right" vertical="center"/>
    </xf>
    <xf numFmtId="4" fontId="68" fillId="25" borderId="110" applyNumberFormat="0" applyProtection="0">
      <alignmen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14" borderId="110" applyNumberFormat="0" applyProtection="0">
      <alignment horizontal="left" vertical="center" indent="1"/>
    </xf>
    <xf numFmtId="40" fontId="90" fillId="19" borderId="107">
      <alignment vertical="center"/>
    </xf>
    <xf numFmtId="4" fontId="70" fillId="10" borderId="110" applyNumberFormat="0" applyProtection="0">
      <alignment horizontal="right" vertical="center"/>
    </xf>
    <xf numFmtId="4" fontId="70" fillId="12" borderId="110" applyNumberFormat="0" applyProtection="0">
      <alignment vertical="center"/>
    </xf>
    <xf numFmtId="0" fontId="9" fillId="0" borderId="134" applyFont="0" applyFill="0" applyBorder="0" applyAlignment="0" applyProtection="0"/>
    <xf numFmtId="10" fontId="77" fillId="40" borderId="135" applyNumberFormat="0" applyBorder="0" applyAlignment="0" applyProtection="0"/>
    <xf numFmtId="10" fontId="77" fillId="40" borderId="135" applyNumberFormat="0" applyBorder="0" applyAlignment="0" applyProtection="0"/>
    <xf numFmtId="40" fontId="90" fillId="40" borderId="135">
      <alignment vertical="center"/>
    </xf>
    <xf numFmtId="4" fontId="70" fillId="10" borderId="110" applyNumberFormat="0" applyProtection="0">
      <alignment horizontal="right" vertical="center"/>
    </xf>
    <xf numFmtId="49" fontId="96" fillId="37" borderId="135" applyProtection="0">
      <alignment horizontal="left" indent="1"/>
      <protection locked="0"/>
    </xf>
    <xf numFmtId="0" fontId="9" fillId="48" borderId="131" applyNumberFormat="0" applyAlignment="0" applyProtection="0"/>
    <xf numFmtId="0" fontId="9" fillId="48" borderId="131" applyNumberFormat="0" applyAlignment="0" applyProtection="0"/>
    <xf numFmtId="4" fontId="68" fillId="25" borderId="110" applyNumberFormat="0" applyProtection="0">
      <alignment vertical="center"/>
    </xf>
    <xf numFmtId="4" fontId="70" fillId="10" borderId="110" applyNumberFormat="0" applyProtection="0">
      <alignment horizontal="right" vertical="center"/>
    </xf>
    <xf numFmtId="0" fontId="9" fillId="31" borderId="110" applyNumberFormat="0" applyProtection="0">
      <alignment horizontal="left" vertical="center" indent="1"/>
    </xf>
    <xf numFmtId="4" fontId="70" fillId="12" borderId="110" applyNumberFormat="0" applyProtection="0">
      <alignment horizontal="left" vertical="center" indent="1"/>
    </xf>
    <xf numFmtId="10" fontId="77" fillId="40" borderId="135" applyNumberFormat="0" applyBorder="0" applyAlignment="0" applyProtection="0"/>
    <xf numFmtId="4" fontId="70" fillId="10" borderId="110" applyNumberFormat="0" applyProtection="0">
      <alignment horizontal="right" vertical="center"/>
    </xf>
    <xf numFmtId="40" fontId="90" fillId="40" borderId="135">
      <alignment vertical="center"/>
    </xf>
    <xf numFmtId="4" fontId="70" fillId="31" borderId="110" applyNumberFormat="0" applyProtection="0">
      <alignment horizontal="right" vertical="center"/>
    </xf>
    <xf numFmtId="4" fontId="70" fillId="10"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181" fontId="81" fillId="37" borderId="135">
      <protection locked="0"/>
    </xf>
    <xf numFmtId="4" fontId="70" fillId="15" borderId="110" applyNumberFormat="0" applyProtection="0">
      <alignment horizontal="right" vertical="center"/>
    </xf>
    <xf numFmtId="4" fontId="72" fillId="12" borderId="110" applyNumberFormat="0" applyProtection="0">
      <alignment vertical="center"/>
    </xf>
    <xf numFmtId="4" fontId="70" fillId="11" borderId="110" applyNumberFormat="0" applyProtection="0">
      <alignment horizontal="right" vertical="center"/>
    </xf>
    <xf numFmtId="10" fontId="77" fillId="40" borderId="135" applyNumberFormat="0" applyBorder="0" applyAlignment="0" applyProtection="0"/>
    <xf numFmtId="0" fontId="9" fillId="40" borderId="130" applyNumberFormat="0" applyFont="0" applyBorder="0" applyAlignment="0" applyProtection="0"/>
    <xf numFmtId="0" fontId="95" fillId="0" borderId="134">
      <alignment horizontal="left" vertical="center"/>
    </xf>
    <xf numFmtId="4" fontId="70" fillId="31" borderId="110" applyNumberFormat="0" applyProtection="0">
      <alignment horizontal="right" vertical="center"/>
    </xf>
    <xf numFmtId="4" fontId="70" fillId="10" borderId="110" applyNumberFormat="0" applyProtection="0">
      <alignment horizontal="right" vertical="center"/>
    </xf>
    <xf numFmtId="4" fontId="70" fillId="28" borderId="110" applyNumberFormat="0" applyProtection="0">
      <alignment horizontal="right" vertical="center"/>
    </xf>
    <xf numFmtId="10" fontId="77" fillId="40" borderId="135" applyNumberFormat="0" applyBorder="0" applyAlignment="0" applyProtection="0"/>
    <xf numFmtId="0" fontId="9" fillId="48" borderId="131" applyNumberFormat="0" applyAlignment="0" applyProtection="0"/>
    <xf numFmtId="4" fontId="70" fillId="12" borderId="110" applyNumberFormat="0" applyProtection="0">
      <alignment horizontal="left" vertical="center" indent="1"/>
    </xf>
    <xf numFmtId="40" fontId="90" fillId="40" borderId="135">
      <alignment vertical="center"/>
    </xf>
    <xf numFmtId="4" fontId="70" fillId="23" borderId="110" applyNumberFormat="0" applyProtection="0">
      <alignment horizontal="right" vertical="center"/>
    </xf>
    <xf numFmtId="4" fontId="70" fillId="24" borderId="110" applyNumberFormat="0" applyProtection="0">
      <alignment horizontal="right" vertical="center"/>
    </xf>
    <xf numFmtId="211" fontId="83" fillId="37" borderId="135">
      <alignment horizontal="center"/>
      <protection locked="0"/>
    </xf>
    <xf numFmtId="0" fontId="9" fillId="16" borderId="110" applyNumberFormat="0" applyProtection="0">
      <alignment horizontal="left" vertical="top" indent="1"/>
    </xf>
    <xf numFmtId="49" fontId="96" fillId="37" borderId="135" applyProtection="0">
      <alignment horizontal="left" indent="1"/>
      <protection locked="0"/>
    </xf>
    <xf numFmtId="4" fontId="72" fillId="31" borderId="110" applyNumberFormat="0" applyProtection="0">
      <alignment horizontal="right" vertical="center"/>
    </xf>
    <xf numFmtId="0" fontId="9" fillId="16" borderId="110" applyNumberFormat="0" applyProtection="0">
      <alignment horizontal="left" vertical="top" indent="1"/>
    </xf>
    <xf numFmtId="0" fontId="9" fillId="14" borderId="110" applyNumberFormat="0" applyProtection="0">
      <alignment horizontal="left" vertical="top" indent="1"/>
    </xf>
    <xf numFmtId="0" fontId="68" fillId="25" borderId="110" applyNumberFormat="0" applyProtection="0">
      <alignment horizontal="left" vertical="top" indent="1"/>
    </xf>
    <xf numFmtId="0" fontId="9" fillId="40" borderId="130" applyNumberFormat="0" applyFont="0" applyBorder="0" applyAlignment="0" applyProtection="0"/>
    <xf numFmtId="49" fontId="96" fillId="38" borderId="135" applyProtection="0">
      <alignment horizontal="left" indent="1"/>
      <protection locked="0"/>
    </xf>
    <xf numFmtId="0" fontId="9" fillId="31" borderId="110" applyNumberFormat="0" applyProtection="0">
      <alignment horizontal="left" vertical="center" indent="1"/>
    </xf>
    <xf numFmtId="10" fontId="77" fillId="40" borderId="135" applyNumberFormat="0" applyBorder="0" applyAlignment="0" applyProtection="0"/>
    <xf numFmtId="0" fontId="9" fillId="14" borderId="110" applyNumberFormat="0" applyProtection="0">
      <alignment horizontal="left" vertical="center" indent="1"/>
    </xf>
    <xf numFmtId="211" fontId="83" fillId="37" borderId="135">
      <alignment horizontal="center"/>
      <protection locked="0"/>
    </xf>
    <xf numFmtId="0" fontId="9" fillId="14" borderId="110" applyNumberFormat="0" applyProtection="0">
      <alignment horizontal="left" vertical="center" indent="1"/>
    </xf>
    <xf numFmtId="4" fontId="72" fillId="31" borderId="110" applyNumberFormat="0" applyProtection="0">
      <alignment horizontal="right" vertical="center"/>
    </xf>
    <xf numFmtId="0" fontId="9" fillId="16" borderId="110" applyNumberFormat="0" applyProtection="0">
      <alignment horizontal="left" vertical="center" indent="1"/>
    </xf>
    <xf numFmtId="211" fontId="83" fillId="37" borderId="135">
      <alignment horizontal="center"/>
      <protection locked="0"/>
    </xf>
    <xf numFmtId="49" fontId="96" fillId="38" borderId="135" applyProtection="0">
      <alignment horizontal="left" indent="1"/>
      <protection locked="0"/>
    </xf>
    <xf numFmtId="0" fontId="68" fillId="25" borderId="110" applyNumberFormat="0" applyProtection="0">
      <alignment horizontal="left" vertical="top" indent="1"/>
    </xf>
    <xf numFmtId="10" fontId="77" fillId="40" borderId="135" applyNumberFormat="0" applyBorder="0" applyAlignment="0" applyProtection="0"/>
    <xf numFmtId="211" fontId="83" fillId="37" borderId="135">
      <alignment horizontal="center"/>
      <protection locked="0"/>
    </xf>
    <xf numFmtId="211" fontId="83" fillId="37" borderId="135">
      <alignment horizontal="center"/>
      <protection locked="0"/>
    </xf>
    <xf numFmtId="40" fontId="90" fillId="40" borderId="135">
      <alignment vertical="center"/>
    </xf>
    <xf numFmtId="0" fontId="9" fillId="31" borderId="110" applyNumberFormat="0" applyProtection="0">
      <alignment horizontal="left" vertical="center" indent="1"/>
    </xf>
    <xf numFmtId="4" fontId="74" fillId="31" borderId="110" applyNumberFormat="0" applyProtection="0">
      <alignment horizontal="right" vertical="center"/>
    </xf>
    <xf numFmtId="49" fontId="96" fillId="38" borderId="135" applyProtection="0">
      <alignment horizontal="left" indent="1"/>
      <protection locked="0"/>
    </xf>
    <xf numFmtId="211" fontId="83" fillId="37" borderId="135">
      <alignment horizontal="center"/>
      <protection locked="0"/>
    </xf>
    <xf numFmtId="4" fontId="72" fillId="31" borderId="110" applyNumberFormat="0" applyProtection="0">
      <alignment horizontal="right" vertical="center"/>
    </xf>
    <xf numFmtId="0" fontId="68" fillId="25" borderId="110" applyNumberFormat="0" applyProtection="0">
      <alignment horizontal="left" vertical="top" indent="1"/>
    </xf>
    <xf numFmtId="211" fontId="83" fillId="37" borderId="135">
      <alignment horizontal="center"/>
      <protection locked="0"/>
    </xf>
    <xf numFmtId="4" fontId="70" fillId="12" borderId="110" applyNumberFormat="0" applyProtection="0">
      <alignment vertical="center"/>
    </xf>
    <xf numFmtId="4" fontId="70" fillId="31" borderId="110" applyNumberFormat="0" applyProtection="0">
      <alignment horizontal="right" vertical="center"/>
    </xf>
    <xf numFmtId="49" fontId="96" fillId="37" borderId="135" applyProtection="0">
      <alignment horizontal="left" indent="1"/>
      <protection locked="0"/>
    </xf>
    <xf numFmtId="10" fontId="77" fillId="40" borderId="135" applyNumberFormat="0" applyBorder="0" applyAlignment="0" applyProtection="0"/>
    <xf numFmtId="0" fontId="9" fillId="40" borderId="130" applyNumberFormat="0" applyFont="0" applyBorder="0" applyAlignment="0" applyProtection="0"/>
    <xf numFmtId="0" fontId="9" fillId="14" borderId="110" applyNumberFormat="0" applyProtection="0">
      <alignment horizontal="left" vertical="center" indent="1"/>
    </xf>
    <xf numFmtId="49" fontId="96" fillId="38" borderId="135" applyProtection="0">
      <alignment horizontal="left" indent="1"/>
      <protection locked="0"/>
    </xf>
    <xf numFmtId="40" fontId="90" fillId="19" borderId="107">
      <alignment vertical="center"/>
    </xf>
    <xf numFmtId="49" fontId="96" fillId="37" borderId="135" applyProtection="0">
      <alignment horizontal="left" indent="1"/>
      <protection locked="0"/>
    </xf>
    <xf numFmtId="4" fontId="72" fillId="31" borderId="110" applyNumberFormat="0" applyProtection="0">
      <alignment horizontal="right" vertical="center"/>
    </xf>
    <xf numFmtId="0" fontId="9" fillId="16" borderId="110" applyNumberFormat="0" applyProtection="0">
      <alignment horizontal="left" vertical="center" indent="1"/>
    </xf>
    <xf numFmtId="0" fontId="9" fillId="40" borderId="130" applyNumberFormat="0" applyFont="0" applyBorder="0" applyAlignment="0" applyProtection="0"/>
    <xf numFmtId="4" fontId="72" fillId="31" borderId="110" applyNumberFormat="0" applyProtection="0">
      <alignment horizontal="right" vertical="center"/>
    </xf>
    <xf numFmtId="0" fontId="9" fillId="48" borderId="131" applyNumberFormat="0" applyAlignment="0" applyProtection="0"/>
    <xf numFmtId="40" fontId="90" fillId="40" borderId="135">
      <alignment vertical="center"/>
    </xf>
    <xf numFmtId="181" fontId="81" fillId="37" borderId="135">
      <protection locked="0"/>
    </xf>
    <xf numFmtId="4" fontId="70" fillId="31" borderId="110" applyNumberFormat="0" applyProtection="0">
      <alignment horizontal="right" vertical="center"/>
    </xf>
    <xf numFmtId="49" fontId="96" fillId="38" borderId="135" applyProtection="0">
      <alignment horizontal="left" indent="1"/>
      <protection locked="0"/>
    </xf>
    <xf numFmtId="0" fontId="9" fillId="14" borderId="110" applyNumberFormat="0" applyProtection="0">
      <alignment horizontal="left" vertical="center" indent="1"/>
    </xf>
    <xf numFmtId="10" fontId="77" fillId="40" borderId="135" applyNumberFormat="0" applyBorder="0" applyAlignment="0" applyProtection="0"/>
    <xf numFmtId="0" fontId="9" fillId="14" borderId="110" applyNumberFormat="0" applyProtection="0">
      <alignment horizontal="left" vertical="center" indent="1"/>
    </xf>
    <xf numFmtId="181" fontId="81" fillId="37" borderId="135">
      <protection locked="0"/>
    </xf>
    <xf numFmtId="4" fontId="68" fillId="25" borderId="110" applyNumberFormat="0" applyProtection="0">
      <alignment horizontal="left" vertical="center" indent="1"/>
    </xf>
    <xf numFmtId="4" fontId="72" fillId="31" borderId="110" applyNumberFormat="0" applyProtection="0">
      <alignment horizontal="right" vertical="center"/>
    </xf>
    <xf numFmtId="4" fontId="70" fillId="12" borderId="110" applyNumberFormat="0" applyProtection="0">
      <alignment horizontal="left" vertical="center" indent="1"/>
    </xf>
    <xf numFmtId="4" fontId="70" fillId="35" borderId="110" applyNumberFormat="0" applyProtection="0">
      <alignment horizontal="left" vertical="center" indent="1"/>
    </xf>
    <xf numFmtId="4" fontId="70" fillId="29" borderId="110" applyNumberFormat="0" applyProtection="0">
      <alignment horizontal="right" vertical="center"/>
    </xf>
    <xf numFmtId="4" fontId="68" fillId="25" borderId="110" applyNumberFormat="0" applyProtection="0">
      <alignment vertical="center"/>
    </xf>
    <xf numFmtId="181" fontId="81" fillId="37" borderId="135">
      <protection locked="0"/>
    </xf>
    <xf numFmtId="0" fontId="9" fillId="48" borderId="131" applyNumberFormat="0" applyAlignment="0" applyProtection="0"/>
    <xf numFmtId="4" fontId="72" fillId="31" borderId="110" applyNumberFormat="0" applyProtection="0">
      <alignment horizontal="right" vertical="center"/>
    </xf>
    <xf numFmtId="10" fontId="77" fillId="40" borderId="135" applyNumberFormat="0" applyBorder="0" applyAlignment="0" applyProtection="0"/>
    <xf numFmtId="211" fontId="83" fillId="37" borderId="135">
      <alignment horizontal="center"/>
      <protection locked="0"/>
    </xf>
    <xf numFmtId="0" fontId="9" fillId="14" borderId="110" applyNumberFormat="0" applyProtection="0">
      <alignment horizontal="left" vertical="center" indent="1"/>
    </xf>
    <xf numFmtId="211" fontId="83" fillId="37" borderId="135">
      <alignment horizontal="center"/>
      <protection locked="0"/>
    </xf>
    <xf numFmtId="0" fontId="9" fillId="10" borderId="110" applyNumberFormat="0" applyProtection="0">
      <alignment horizontal="left" vertical="center" indent="1"/>
    </xf>
    <xf numFmtId="0" fontId="9" fillId="14" borderId="110" applyNumberFormat="0" applyProtection="0">
      <alignment horizontal="left" vertical="center" indent="1"/>
    </xf>
    <xf numFmtId="4" fontId="70" fillId="35" borderId="110" applyNumberFormat="0" applyProtection="0">
      <alignment horizontal="left" vertical="center" indent="1"/>
    </xf>
    <xf numFmtId="4" fontId="70" fillId="17" borderId="110" applyNumberFormat="0" applyProtection="0">
      <alignment horizontal="right" vertical="center"/>
    </xf>
    <xf numFmtId="10" fontId="77" fillId="40" borderId="135" applyNumberFormat="0" applyBorder="0" applyAlignment="0" applyProtection="0"/>
    <xf numFmtId="0" fontId="9" fillId="13" borderId="112" applyNumberFormat="0">
      <protection locked="0"/>
    </xf>
    <xf numFmtId="181" fontId="81" fillId="37" borderId="135">
      <protection locked="0"/>
    </xf>
    <xf numFmtId="10" fontId="77" fillId="40" borderId="135" applyNumberFormat="0" applyBorder="0" applyAlignment="0" applyProtection="0"/>
    <xf numFmtId="4" fontId="70" fillId="23" borderId="110" applyNumberFormat="0" applyProtection="0">
      <alignment horizontal="right" vertical="center"/>
    </xf>
    <xf numFmtId="181" fontId="81" fillId="37" borderId="135">
      <protection locked="0"/>
    </xf>
    <xf numFmtId="0" fontId="9" fillId="16" borderId="110" applyNumberFormat="0" applyProtection="0">
      <alignment horizontal="left" vertical="top" indent="1"/>
    </xf>
    <xf numFmtId="0" fontId="9" fillId="16" borderId="110" applyNumberFormat="0" applyProtection="0">
      <alignment horizontal="left" vertical="top" indent="1"/>
    </xf>
    <xf numFmtId="0" fontId="9" fillId="48" borderId="131" applyNumberFormat="0" applyAlignment="0" applyProtection="0"/>
    <xf numFmtId="211" fontId="83" fillId="37" borderId="135">
      <alignment horizontal="center"/>
      <protection locked="0"/>
    </xf>
    <xf numFmtId="0" fontId="9" fillId="14" borderId="110" applyNumberFormat="0" applyProtection="0">
      <alignment horizontal="left" vertical="center" indent="1"/>
    </xf>
    <xf numFmtId="4" fontId="70" fillId="35" borderId="110" applyNumberFormat="0" applyProtection="0">
      <alignment horizontal="left" vertical="center" indent="1"/>
    </xf>
    <xf numFmtId="10" fontId="77" fillId="40" borderId="135" applyNumberFormat="0" applyBorder="0" applyAlignment="0" applyProtection="0"/>
    <xf numFmtId="0" fontId="9" fillId="10" borderId="110" applyNumberFormat="0" applyProtection="0">
      <alignment horizontal="left" vertical="center" indent="1"/>
    </xf>
    <xf numFmtId="40" fontId="90" fillId="19" borderId="107">
      <alignment vertical="center"/>
    </xf>
    <xf numFmtId="211" fontId="83" fillId="37" borderId="135">
      <alignment horizontal="center"/>
      <protection locked="0"/>
    </xf>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40" borderId="130" applyNumberFormat="0" applyFont="0" applyBorder="0" applyAlignment="0" applyProtection="0"/>
    <xf numFmtId="10" fontId="77" fillId="40" borderId="135" applyNumberFormat="0" applyBorder="0" applyAlignment="0" applyProtection="0"/>
    <xf numFmtId="40" fontId="90" fillId="40" borderId="135">
      <alignment vertical="center"/>
    </xf>
    <xf numFmtId="4" fontId="70" fillId="26" borderId="110" applyNumberFormat="0" applyProtection="0">
      <alignment horizontal="right" vertical="center"/>
    </xf>
    <xf numFmtId="211" fontId="83" fillId="37" borderId="135">
      <alignment horizontal="center"/>
      <protection locked="0"/>
    </xf>
    <xf numFmtId="40" fontId="90" fillId="40" borderId="112">
      <alignment vertical="center"/>
    </xf>
    <xf numFmtId="0" fontId="9" fillId="31" borderId="110" applyNumberFormat="0" applyProtection="0">
      <alignment horizontal="left" vertical="center" indent="1"/>
    </xf>
    <xf numFmtId="0" fontId="9" fillId="48" borderId="131" applyNumberFormat="0" applyAlignment="0" applyProtection="0"/>
    <xf numFmtId="0" fontId="9" fillId="31" borderId="110" applyNumberFormat="0" applyProtection="0">
      <alignment horizontal="left" vertical="center" indent="1"/>
    </xf>
    <xf numFmtId="49" fontId="96" fillId="38" borderId="135" applyProtection="0">
      <alignment horizontal="left" indent="1"/>
      <protection locked="0"/>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0" fontId="70" fillId="10" borderId="110" applyNumberFormat="0" applyProtection="0">
      <alignment horizontal="left" vertical="top" indent="1"/>
    </xf>
    <xf numFmtId="4" fontId="72" fillId="31" borderId="110" applyNumberFormat="0" applyProtection="0">
      <alignment horizontal="right" vertical="center"/>
    </xf>
    <xf numFmtId="211" fontId="83" fillId="37" borderId="135">
      <alignment horizontal="center"/>
      <protection locked="0"/>
    </xf>
    <xf numFmtId="211" fontId="83" fillId="37" borderId="135">
      <alignment horizontal="center"/>
      <protection locked="0"/>
    </xf>
    <xf numFmtId="0" fontId="95" fillId="0" borderId="134">
      <alignment horizontal="left" vertical="center"/>
    </xf>
    <xf numFmtId="211" fontId="83" fillId="37" borderId="135">
      <alignment horizontal="center"/>
      <protection locked="0"/>
    </xf>
    <xf numFmtId="4" fontId="70" fillId="17" borderId="110" applyNumberFormat="0" applyProtection="0">
      <alignment horizontal="right" vertical="center"/>
    </xf>
    <xf numFmtId="4" fontId="70" fillId="15" borderId="110" applyNumberFormat="0" applyProtection="0">
      <alignment horizontal="right" vertical="center"/>
    </xf>
    <xf numFmtId="211" fontId="83" fillId="37" borderId="135">
      <alignment horizontal="center"/>
      <protection locked="0"/>
    </xf>
    <xf numFmtId="0" fontId="9" fillId="31" borderId="110" applyNumberFormat="0" applyProtection="0">
      <alignment horizontal="left" vertical="center" indent="1"/>
    </xf>
    <xf numFmtId="0" fontId="70" fillId="12" borderId="110" applyNumberFormat="0" applyProtection="0">
      <alignment horizontal="left" vertical="top" indent="1"/>
    </xf>
    <xf numFmtId="0" fontId="9" fillId="14" borderId="110" applyNumberFormat="0" applyProtection="0">
      <alignment horizontal="left" vertical="center" indent="1"/>
    </xf>
    <xf numFmtId="0" fontId="95" fillId="0" borderId="134">
      <alignment horizontal="left" vertical="center"/>
    </xf>
    <xf numFmtId="181" fontId="81" fillId="37" borderId="135">
      <protection locked="0"/>
    </xf>
    <xf numFmtId="4" fontId="70" fillId="15" borderId="110" applyNumberFormat="0" applyProtection="0">
      <alignment horizontal="right" vertical="center"/>
    </xf>
    <xf numFmtId="4" fontId="70" fillId="12" borderId="110" applyNumberFormat="0" applyProtection="0">
      <alignment horizontal="left" vertical="center" indent="1"/>
    </xf>
    <xf numFmtId="181" fontId="81" fillId="37" borderId="135">
      <protection locked="0"/>
    </xf>
    <xf numFmtId="0" fontId="9" fillId="48" borderId="131" applyNumberFormat="0" applyAlignment="0" applyProtection="0"/>
    <xf numFmtId="4" fontId="74" fillId="31" borderId="110" applyNumberFormat="0" applyProtection="0">
      <alignment horizontal="right" vertical="center"/>
    </xf>
    <xf numFmtId="10" fontId="77" fillId="40" borderId="135" applyNumberFormat="0" applyBorder="0" applyAlignment="0" applyProtection="0"/>
    <xf numFmtId="0" fontId="9" fillId="40" borderId="130" applyNumberFormat="0" applyFont="0" applyBorder="0" applyAlignment="0" applyProtection="0"/>
    <xf numFmtId="4" fontId="70" fillId="15" borderId="110" applyNumberFormat="0" applyProtection="0">
      <alignment horizontal="right" vertical="center"/>
    </xf>
    <xf numFmtId="181" fontId="81" fillId="37" borderId="135">
      <protection locked="0"/>
    </xf>
    <xf numFmtId="0" fontId="9" fillId="31" borderId="110" applyNumberFormat="0" applyProtection="0">
      <alignment horizontal="left" vertical="center" indent="1"/>
    </xf>
    <xf numFmtId="4" fontId="70" fillId="10" borderId="110" applyNumberFormat="0" applyProtection="0">
      <alignment horizontal="right" vertical="center"/>
    </xf>
    <xf numFmtId="49" fontId="96" fillId="38" borderId="135" applyProtection="0">
      <alignment horizontal="left" indent="1"/>
      <protection locked="0"/>
    </xf>
    <xf numFmtId="0" fontId="9" fillId="31" borderId="110" applyNumberFormat="0" applyProtection="0">
      <alignment horizontal="left" vertical="top" indent="1"/>
    </xf>
    <xf numFmtId="4" fontId="70" fillId="12" borderId="110" applyNumberFormat="0" applyProtection="0">
      <alignment vertical="center"/>
    </xf>
    <xf numFmtId="211" fontId="83" fillId="37" borderId="135">
      <alignment horizontal="center"/>
      <protection locked="0"/>
    </xf>
    <xf numFmtId="4" fontId="70" fillId="31" borderId="110" applyNumberFormat="0" applyProtection="0">
      <alignment horizontal="right" vertical="center"/>
    </xf>
    <xf numFmtId="0" fontId="9" fillId="14" borderId="110" applyNumberFormat="0" applyProtection="0">
      <alignment horizontal="left" vertical="top" indent="1"/>
    </xf>
    <xf numFmtId="10" fontId="77" fillId="40" borderId="135" applyNumberFormat="0" applyBorder="0" applyAlignment="0" applyProtection="0"/>
    <xf numFmtId="181" fontId="81" fillId="37" borderId="135">
      <protection locked="0"/>
    </xf>
    <xf numFmtId="49" fontId="96" fillId="37" borderId="135" applyProtection="0">
      <alignment horizontal="left" indent="1"/>
      <protection locked="0"/>
    </xf>
    <xf numFmtId="0" fontId="9" fillId="40" borderId="130" applyNumberFormat="0" applyFont="0" applyBorder="0" applyAlignment="0" applyProtection="0"/>
    <xf numFmtId="0" fontId="9" fillId="10" borderId="110" applyNumberFormat="0" applyProtection="0">
      <alignment horizontal="left" vertical="center" indent="1"/>
    </xf>
    <xf numFmtId="4" fontId="70" fillId="26" borderId="110" applyNumberFormat="0" applyProtection="0">
      <alignment horizontal="right" vertical="center"/>
    </xf>
    <xf numFmtId="0" fontId="9" fillId="16" borderId="110" applyNumberFormat="0" applyProtection="0">
      <alignment horizontal="left" vertical="center" indent="1"/>
    </xf>
    <xf numFmtId="181" fontId="81" fillId="37" borderId="135">
      <protection locked="0"/>
    </xf>
    <xf numFmtId="0" fontId="9" fillId="31" borderId="110" applyNumberFormat="0" applyProtection="0">
      <alignment horizontal="left" vertical="center" indent="1"/>
    </xf>
    <xf numFmtId="0" fontId="9" fillId="31" borderId="110" applyNumberFormat="0" applyProtection="0">
      <alignment horizontal="left" vertical="center" indent="1"/>
    </xf>
    <xf numFmtId="10" fontId="77" fillId="40" borderId="135" applyNumberFormat="0" applyBorder="0" applyAlignment="0" applyProtection="0"/>
    <xf numFmtId="0" fontId="9" fillId="40" borderId="130" applyNumberFormat="0" applyFont="0" applyBorder="0" applyAlignment="0" applyProtection="0"/>
    <xf numFmtId="4" fontId="68" fillId="25" borderId="110" applyNumberFormat="0" applyProtection="0">
      <alignment horizontal="left" vertical="center" indent="1"/>
    </xf>
    <xf numFmtId="4" fontId="69" fillId="25" borderId="110" applyNumberFormat="0" applyProtection="0">
      <alignment vertical="center"/>
    </xf>
    <xf numFmtId="49" fontId="96" fillId="38" borderId="135" applyProtection="0">
      <alignment horizontal="left" indent="1"/>
      <protection locked="0"/>
    </xf>
    <xf numFmtId="0" fontId="9" fillId="31" borderId="110" applyNumberFormat="0" applyProtection="0">
      <alignment horizontal="left" vertical="center" indent="1"/>
    </xf>
    <xf numFmtId="181" fontId="81" fillId="37" borderId="135">
      <protection locked="0"/>
    </xf>
    <xf numFmtId="40" fontId="90" fillId="40" borderId="135">
      <alignment vertical="center"/>
    </xf>
    <xf numFmtId="49" fontId="96" fillId="38" borderId="135" applyProtection="0">
      <alignment horizontal="left" indent="1"/>
      <protection locked="0"/>
    </xf>
    <xf numFmtId="0" fontId="9" fillId="10" borderId="110" applyNumberFormat="0" applyProtection="0">
      <alignment horizontal="left" vertical="center" indent="1"/>
    </xf>
    <xf numFmtId="0" fontId="9" fillId="16" borderId="110" applyNumberFormat="0" applyProtection="0">
      <alignment horizontal="left" vertical="top" indent="1"/>
    </xf>
    <xf numFmtId="0" fontId="9" fillId="48" borderId="131" applyNumberFormat="0" applyAlignment="0" applyProtection="0"/>
    <xf numFmtId="40" fontId="90" fillId="40" borderId="135">
      <alignment vertical="center"/>
    </xf>
    <xf numFmtId="40" fontId="90" fillId="40" borderId="135">
      <alignmen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9" fontId="96" fillId="37" borderId="135" applyProtection="0">
      <alignment horizontal="left" indent="1"/>
      <protection locked="0"/>
    </xf>
    <xf numFmtId="4" fontId="70" fillId="10" borderId="110" applyNumberFormat="0" applyProtection="0">
      <alignment horizontal="right" vertical="center"/>
    </xf>
    <xf numFmtId="0" fontId="9" fillId="0" borderId="134" applyFont="0" applyFill="0" applyBorder="0" applyAlignment="0" applyProtection="0"/>
    <xf numFmtId="4" fontId="70" fillId="31" borderId="110" applyNumberFormat="0" applyProtection="0">
      <alignment horizontal="right" vertical="center"/>
    </xf>
    <xf numFmtId="0" fontId="95" fillId="0" borderId="134">
      <alignment horizontal="left" vertical="center"/>
    </xf>
    <xf numFmtId="4" fontId="70" fillId="10" borderId="110" applyNumberFormat="0" applyProtection="0">
      <alignment horizontal="right" vertical="center"/>
    </xf>
    <xf numFmtId="10" fontId="77" fillId="40" borderId="135" applyNumberFormat="0" applyBorder="0" applyAlignment="0" applyProtection="0"/>
    <xf numFmtId="0" fontId="9" fillId="40" borderId="130" applyNumberFormat="0" applyFont="0" applyBorder="0" applyAlignment="0" applyProtection="0"/>
    <xf numFmtId="4" fontId="70" fillId="28" borderId="110" applyNumberFormat="0" applyProtection="0">
      <alignment horizontal="right" vertical="center"/>
    </xf>
    <xf numFmtId="181" fontId="81" fillId="37" borderId="135">
      <protection locked="0"/>
    </xf>
    <xf numFmtId="0" fontId="9" fillId="31" borderId="110" applyNumberFormat="0" applyProtection="0">
      <alignment horizontal="left" vertical="center" indent="1"/>
    </xf>
    <xf numFmtId="0" fontId="9" fillId="14" borderId="110" applyNumberFormat="0" applyProtection="0">
      <alignment horizontal="left" vertical="center" indent="1"/>
    </xf>
    <xf numFmtId="4" fontId="72" fillId="12" borderId="110" applyNumberFormat="0" applyProtection="0">
      <alignment vertical="center"/>
    </xf>
    <xf numFmtId="4" fontId="70" fillId="31" borderId="110" applyNumberFormat="0" applyProtection="0">
      <alignment horizontal="right" vertical="center"/>
    </xf>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16" borderId="110" applyNumberFormat="0" applyProtection="0">
      <alignment horizontal="left" vertical="top" indent="1"/>
    </xf>
    <xf numFmtId="4" fontId="70" fillId="29" borderId="110" applyNumberFormat="0" applyProtection="0">
      <alignment horizontal="right" vertical="center"/>
    </xf>
    <xf numFmtId="4" fontId="70" fillId="28" borderId="110" applyNumberFormat="0" applyProtection="0">
      <alignment horizontal="right" vertical="center"/>
    </xf>
    <xf numFmtId="211" fontId="83" fillId="37" borderId="135">
      <alignment horizontal="center"/>
      <protection locked="0"/>
    </xf>
    <xf numFmtId="0" fontId="9" fillId="10" borderId="110" applyNumberFormat="0" applyProtection="0">
      <alignment horizontal="left" vertical="center" indent="1"/>
    </xf>
    <xf numFmtId="4" fontId="70" fillId="28" borderId="110" applyNumberFormat="0" applyProtection="0">
      <alignment horizontal="right" vertical="center"/>
    </xf>
    <xf numFmtId="4" fontId="70" fillId="31" borderId="110" applyNumberFormat="0" applyProtection="0">
      <alignment horizontal="right" vertical="center"/>
    </xf>
    <xf numFmtId="0" fontId="9" fillId="40" borderId="130" applyNumberFormat="0" applyFont="0" applyBorder="0" applyAlignment="0" applyProtection="0"/>
    <xf numFmtId="49" fontId="96" fillId="38" borderId="135" applyProtection="0">
      <alignment horizontal="left" indent="1"/>
      <protection locked="0"/>
    </xf>
    <xf numFmtId="0" fontId="9" fillId="40" borderId="130" applyNumberFormat="0" applyFont="0" applyBorder="0" applyAlignment="0" applyProtection="0"/>
    <xf numFmtId="4" fontId="70" fillId="12" borderId="110" applyNumberFormat="0" applyProtection="0">
      <alignment horizontal="left" vertical="center" indent="1"/>
    </xf>
    <xf numFmtId="4" fontId="70" fillId="17" borderId="110" applyNumberFormat="0" applyProtection="0">
      <alignment horizontal="right" vertical="center"/>
    </xf>
    <xf numFmtId="0" fontId="9" fillId="16" borderId="110" applyNumberFormat="0" applyProtection="0">
      <alignment horizontal="left" vertical="center" indent="1"/>
    </xf>
    <xf numFmtId="0" fontId="95" fillId="0" borderId="134">
      <alignment horizontal="left" vertical="center"/>
    </xf>
    <xf numFmtId="49" fontId="96" fillId="37" borderId="135" applyProtection="0">
      <alignment horizontal="left" indent="1"/>
      <protection locked="0"/>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181" fontId="81" fillId="37" borderId="135">
      <protection locked="0"/>
    </xf>
    <xf numFmtId="0" fontId="9" fillId="31" borderId="110" applyNumberFormat="0" applyProtection="0">
      <alignment horizontal="left" vertical="center" indent="1"/>
    </xf>
    <xf numFmtId="4" fontId="72" fillId="12" borderId="110" applyNumberFormat="0" applyProtection="0">
      <alignment vertical="center"/>
    </xf>
    <xf numFmtId="40" fontId="90" fillId="40" borderId="135">
      <alignment vertical="center"/>
    </xf>
    <xf numFmtId="10" fontId="77" fillId="40" borderId="135" applyNumberFormat="0" applyBorder="0" applyAlignment="0" applyProtection="0"/>
    <xf numFmtId="0" fontId="9" fillId="14" borderId="110" applyNumberFormat="0" applyProtection="0">
      <alignment horizontal="left" vertical="center" indent="1"/>
    </xf>
    <xf numFmtId="4" fontId="70" fillId="31" borderId="110" applyNumberFormat="0" applyProtection="0">
      <alignment horizontal="right" vertical="center"/>
    </xf>
    <xf numFmtId="211" fontId="83" fillId="37" borderId="135">
      <alignment horizontal="center"/>
      <protection locked="0"/>
    </xf>
    <xf numFmtId="4" fontId="70" fillId="10" borderId="110" applyNumberFormat="0" applyProtection="0">
      <alignment horizontal="right" vertical="center"/>
    </xf>
    <xf numFmtId="0" fontId="9" fillId="16" borderId="110" applyNumberFormat="0" applyProtection="0">
      <alignment horizontal="left" vertical="center" indent="1"/>
    </xf>
    <xf numFmtId="181" fontId="81" fillId="37" borderId="135">
      <protection locked="0"/>
    </xf>
    <xf numFmtId="49" fontId="96" fillId="37" borderId="135" applyProtection="0">
      <alignment horizontal="left" indent="1"/>
      <protection locked="0"/>
    </xf>
    <xf numFmtId="0" fontId="9" fillId="10" borderId="110" applyNumberFormat="0" applyProtection="0">
      <alignment horizontal="left" vertical="top" indent="1"/>
    </xf>
    <xf numFmtId="4" fontId="69" fillId="25" borderId="110" applyNumberFormat="0" applyProtection="0">
      <alignment vertical="center"/>
    </xf>
    <xf numFmtId="4" fontId="70" fillId="12" borderId="110" applyNumberFormat="0" applyProtection="0">
      <alignment horizontal="left" vertical="center" indent="1"/>
    </xf>
    <xf numFmtId="4" fontId="70" fillId="17" borderId="110" applyNumberFormat="0" applyProtection="0">
      <alignment horizontal="right" vertical="center"/>
    </xf>
    <xf numFmtId="0" fontId="9" fillId="40" borderId="130" applyNumberFormat="0" applyFont="0" applyBorder="0" applyAlignment="0" applyProtection="0"/>
    <xf numFmtId="10" fontId="77" fillId="40" borderId="135" applyNumberFormat="0" applyBorder="0" applyAlignment="0" applyProtection="0"/>
    <xf numFmtId="0" fontId="9" fillId="40" borderId="130" applyNumberFormat="0" applyFont="0" applyBorder="0" applyAlignment="0" applyProtection="0"/>
    <xf numFmtId="181" fontId="81" fillId="37" borderId="135">
      <protection locked="0"/>
    </xf>
    <xf numFmtId="4" fontId="72" fillId="31" borderId="110" applyNumberFormat="0" applyProtection="0">
      <alignment horizontal="right" vertical="center"/>
    </xf>
    <xf numFmtId="4" fontId="70" fillId="10" borderId="110" applyNumberFormat="0" applyProtection="0">
      <alignment horizontal="right" vertical="center"/>
    </xf>
    <xf numFmtId="4" fontId="70" fillId="10" borderId="110" applyNumberFormat="0" applyProtection="0">
      <alignment horizontal="right" vertical="center"/>
    </xf>
    <xf numFmtId="0" fontId="9" fillId="14" borderId="110" applyNumberFormat="0" applyProtection="0">
      <alignment horizontal="left" vertical="center" indent="1"/>
    </xf>
    <xf numFmtId="181" fontId="81" fillId="37" borderId="135">
      <protection locked="0"/>
    </xf>
    <xf numFmtId="4" fontId="70" fillId="10" borderId="110" applyNumberFormat="0" applyProtection="0">
      <alignment horizontal="right" vertical="center"/>
    </xf>
    <xf numFmtId="4" fontId="70" fillId="31" borderId="110" applyNumberFormat="0" applyProtection="0">
      <alignment horizontal="right" vertical="center"/>
    </xf>
    <xf numFmtId="10" fontId="77" fillId="40" borderId="135" applyNumberFormat="0" applyBorder="0" applyAlignment="0" applyProtection="0"/>
    <xf numFmtId="181" fontId="81" fillId="37" borderId="135">
      <protection locked="0"/>
    </xf>
    <xf numFmtId="49" fontId="96" fillId="38" borderId="135" applyProtection="0">
      <alignment horizontal="left" indent="1"/>
      <protection locked="0"/>
    </xf>
    <xf numFmtId="4" fontId="70" fillId="10"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top" indent="1"/>
    </xf>
    <xf numFmtId="4" fontId="70" fillId="12" borderId="110" applyNumberFormat="0" applyProtection="0">
      <alignment horizontal="left" vertical="center" indent="1"/>
    </xf>
    <xf numFmtId="10" fontId="77" fillId="40" borderId="135" applyNumberFormat="0" applyBorder="0" applyAlignment="0" applyProtection="0"/>
    <xf numFmtId="4" fontId="70" fillId="31" borderId="110" applyNumberFormat="0" applyProtection="0">
      <alignment horizontal="right" vertical="center"/>
    </xf>
    <xf numFmtId="0" fontId="95" fillId="0" borderId="134">
      <alignment horizontal="left" vertical="center"/>
    </xf>
    <xf numFmtId="49" fontId="96" fillId="37" borderId="135" applyProtection="0">
      <alignment horizontal="left" indent="1"/>
      <protection locked="0"/>
    </xf>
    <xf numFmtId="0" fontId="9" fillId="14" borderId="110" applyNumberFormat="0" applyProtection="0">
      <alignment horizontal="left" vertical="center" indent="1"/>
    </xf>
    <xf numFmtId="4" fontId="70" fillId="31" borderId="110" applyNumberFormat="0" applyProtection="0">
      <alignment horizontal="right" vertical="center"/>
    </xf>
    <xf numFmtId="4" fontId="68" fillId="25" borderId="110" applyNumberFormat="0" applyProtection="0">
      <alignment horizontal="left" vertical="center" indent="1"/>
    </xf>
    <xf numFmtId="40" fontId="90" fillId="40" borderId="135">
      <alignment vertical="center"/>
    </xf>
    <xf numFmtId="0" fontId="9" fillId="16" borderId="110" applyNumberFormat="0" applyProtection="0">
      <alignment horizontal="left" vertical="center" indent="1"/>
    </xf>
    <xf numFmtId="0" fontId="9" fillId="31" borderId="110" applyNumberFormat="0" applyProtection="0">
      <alignment horizontal="left" vertical="top" indent="1"/>
    </xf>
    <xf numFmtId="0" fontId="9" fillId="10" borderId="110" applyNumberFormat="0" applyProtection="0">
      <alignment horizontal="left" vertical="center" indent="1"/>
    </xf>
    <xf numFmtId="0" fontId="9" fillId="31" borderId="110" applyNumberFormat="0" applyProtection="0">
      <alignment horizontal="left" vertical="center" indent="1"/>
    </xf>
    <xf numFmtId="49" fontId="96" fillId="38" borderId="135" applyProtection="0">
      <alignment horizontal="left" indent="1"/>
      <protection locked="0"/>
    </xf>
    <xf numFmtId="211" fontId="83" fillId="37" borderId="135">
      <alignment horizontal="center"/>
      <protection locked="0"/>
    </xf>
    <xf numFmtId="4" fontId="70" fillId="10" borderId="110" applyNumberFormat="0" applyProtection="0">
      <alignment horizontal="right" vertical="center"/>
    </xf>
    <xf numFmtId="10" fontId="77" fillId="40" borderId="135" applyNumberFormat="0" applyBorder="0" applyAlignment="0" applyProtection="0"/>
    <xf numFmtId="49" fontId="96" fillId="37" borderId="135" applyProtection="0">
      <alignment horizontal="left" indent="1"/>
      <protection locked="0"/>
    </xf>
    <xf numFmtId="0" fontId="9" fillId="16" borderId="110" applyNumberFormat="0" applyProtection="0">
      <alignment horizontal="left" vertical="top" indent="1"/>
    </xf>
    <xf numFmtId="49" fontId="96" fillId="38" borderId="135" applyProtection="0">
      <alignment horizontal="left" indent="1"/>
      <protection locked="0"/>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14" borderId="110" applyNumberFormat="0" applyProtection="0">
      <alignment horizontal="left" vertical="center" indent="1"/>
    </xf>
    <xf numFmtId="211" fontId="83" fillId="37" borderId="135">
      <alignment horizontal="center"/>
      <protection locked="0"/>
    </xf>
    <xf numFmtId="211" fontId="83" fillId="37" borderId="135">
      <alignment horizontal="center"/>
      <protection locked="0"/>
    </xf>
    <xf numFmtId="0" fontId="9" fillId="48" borderId="131" applyNumberFormat="0" applyAlignment="0" applyProtection="0"/>
    <xf numFmtId="4" fontId="70" fillId="29" borderId="110" applyNumberFormat="0" applyProtection="0">
      <alignment horizontal="right" vertical="center"/>
    </xf>
    <xf numFmtId="0" fontId="9" fillId="48" borderId="131" applyNumberFormat="0" applyAlignment="0" applyProtection="0"/>
    <xf numFmtId="0" fontId="9" fillId="10" borderId="110" applyNumberFormat="0" applyProtection="0">
      <alignment horizontal="left" vertical="top" indent="1"/>
    </xf>
    <xf numFmtId="40" fontId="90" fillId="40" borderId="135">
      <alignment vertical="center"/>
    </xf>
    <xf numFmtId="10" fontId="77" fillId="40" borderId="135" applyNumberFormat="0" applyBorder="0" applyAlignment="0" applyProtection="0"/>
    <xf numFmtId="4" fontId="69" fillId="25" borderId="110" applyNumberFormat="0" applyProtection="0">
      <alignment vertical="center"/>
    </xf>
    <xf numFmtId="4" fontId="70" fillId="29" borderId="110" applyNumberFormat="0" applyProtection="0">
      <alignment horizontal="right" vertical="center"/>
    </xf>
    <xf numFmtId="0" fontId="9" fillId="16" borderId="110" applyNumberFormat="0" applyProtection="0">
      <alignment horizontal="left" vertical="center" indent="1"/>
    </xf>
    <xf numFmtId="0" fontId="9" fillId="14" borderId="110" applyNumberFormat="0" applyProtection="0">
      <alignment horizontal="left" vertical="center" indent="1"/>
    </xf>
    <xf numFmtId="0" fontId="9" fillId="14" borderId="110" applyNumberFormat="0" applyProtection="0">
      <alignment horizontal="left" vertical="center" indent="1"/>
    </xf>
    <xf numFmtId="4" fontId="68" fillId="25" borderId="110" applyNumberFormat="0" applyProtection="0">
      <alignment horizontal="left" vertical="center" indent="1"/>
    </xf>
    <xf numFmtId="0" fontId="70" fillId="10" borderId="110" applyNumberFormat="0" applyProtection="0">
      <alignment horizontal="left" vertical="top" indent="1"/>
    </xf>
    <xf numFmtId="10" fontId="77" fillId="40" borderId="135" applyNumberFormat="0" applyBorder="0" applyAlignment="0" applyProtection="0"/>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48" borderId="131" applyNumberFormat="0" applyAlignment="0" applyProtection="0"/>
    <xf numFmtId="0" fontId="9" fillId="48" borderId="131" applyNumberFormat="0" applyAlignment="0" applyProtection="0"/>
    <xf numFmtId="0" fontId="9" fillId="0" borderId="134" applyFont="0" applyFill="0" applyBorder="0" applyAlignment="0" applyProtection="0"/>
    <xf numFmtId="4" fontId="70" fillId="23" borderId="110" applyNumberFormat="0" applyProtection="0">
      <alignment horizontal="right" vertical="center"/>
    </xf>
    <xf numFmtId="0" fontId="9" fillId="10" borderId="110" applyNumberFormat="0" applyProtection="0">
      <alignment horizontal="left" vertical="center" indent="1"/>
    </xf>
    <xf numFmtId="0" fontId="9" fillId="40" borderId="130" applyNumberFormat="0" applyFont="0" applyBorder="0" applyAlignment="0" applyProtection="0"/>
    <xf numFmtId="0" fontId="9" fillId="10" borderId="110" applyNumberFormat="0" applyProtection="0">
      <alignment horizontal="left" vertical="top" indent="1"/>
    </xf>
    <xf numFmtId="4" fontId="70" fillId="10" borderId="110" applyNumberFormat="0" applyProtection="0">
      <alignment horizontal="right" vertical="center"/>
    </xf>
    <xf numFmtId="211" fontId="83" fillId="37" borderId="135">
      <alignment horizontal="center"/>
      <protection locked="0"/>
    </xf>
    <xf numFmtId="211" fontId="83" fillId="37" borderId="135">
      <alignment horizontal="center"/>
      <protection locked="0"/>
    </xf>
    <xf numFmtId="181" fontId="81" fillId="37" borderId="135">
      <protection locked="0"/>
    </xf>
    <xf numFmtId="0" fontId="95" fillId="0" borderId="134">
      <alignment horizontal="left" vertical="center"/>
    </xf>
    <xf numFmtId="0" fontId="9" fillId="31" borderId="110" applyNumberFormat="0" applyProtection="0">
      <alignment horizontal="left" vertical="center" indent="1"/>
    </xf>
    <xf numFmtId="4" fontId="70" fillId="12" borderId="110" applyNumberFormat="0" applyProtection="0">
      <alignment horizontal="left" vertical="center" indent="1"/>
    </xf>
    <xf numFmtId="10" fontId="77" fillId="40" borderId="135" applyNumberFormat="0" applyBorder="0" applyAlignment="0" applyProtection="0"/>
    <xf numFmtId="0" fontId="9" fillId="10" borderId="110" applyNumberFormat="0" applyProtection="0">
      <alignment horizontal="left" vertical="top" indent="1"/>
    </xf>
    <xf numFmtId="0" fontId="9" fillId="10" borderId="110" applyNumberFormat="0" applyProtection="0">
      <alignment horizontal="left" vertical="center" indent="1"/>
    </xf>
    <xf numFmtId="0" fontId="9" fillId="48" borderId="131" applyNumberFormat="0" applyAlignment="0" applyProtection="0"/>
    <xf numFmtId="0" fontId="9" fillId="16" borderId="110" applyNumberFormat="0" applyProtection="0">
      <alignment horizontal="left" vertical="center" indent="1"/>
    </xf>
    <xf numFmtId="4" fontId="70" fillId="12" borderId="110" applyNumberFormat="0" applyProtection="0">
      <alignment vertical="center"/>
    </xf>
    <xf numFmtId="4" fontId="70" fillId="31" borderId="110" applyNumberFormat="0" applyProtection="0">
      <alignment horizontal="right" vertical="center"/>
    </xf>
    <xf numFmtId="40" fontId="90" fillId="40" borderId="135">
      <alignment vertical="center"/>
    </xf>
    <xf numFmtId="0" fontId="9" fillId="48" borderId="131" applyNumberFormat="0" applyAlignment="0" applyProtection="0"/>
    <xf numFmtId="181" fontId="81" fillId="37" borderId="135">
      <protection locked="0"/>
    </xf>
    <xf numFmtId="0" fontId="9" fillId="31" borderId="110" applyNumberFormat="0" applyProtection="0">
      <alignment horizontal="left" vertical="center" indent="1"/>
    </xf>
    <xf numFmtId="49" fontId="96" fillId="38" borderId="135" applyProtection="0">
      <alignment horizontal="left" indent="1"/>
      <protection locked="0"/>
    </xf>
    <xf numFmtId="0" fontId="9" fillId="16" borderId="110" applyNumberFormat="0" applyProtection="0">
      <alignment horizontal="left" vertical="top" indent="1"/>
    </xf>
    <xf numFmtId="0" fontId="9" fillId="40" borderId="130" applyNumberFormat="0" applyFont="0" applyBorder="0" applyAlignment="0" applyProtection="0"/>
    <xf numFmtId="0" fontId="9" fillId="40" borderId="130" applyNumberFormat="0" applyFont="0" applyBorder="0" applyAlignment="0" applyProtection="0"/>
    <xf numFmtId="4" fontId="70" fillId="12" borderId="110" applyNumberFormat="0" applyProtection="0">
      <alignment horizontal="left" vertical="center" indent="1"/>
    </xf>
    <xf numFmtId="0" fontId="9" fillId="48" borderId="131" applyNumberFormat="0" applyAlignment="0" applyProtection="0"/>
    <xf numFmtId="0" fontId="9" fillId="31"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0" fontId="9" fillId="31" borderId="110" applyNumberFormat="0" applyProtection="0">
      <alignment horizontal="left" vertical="top" indent="1"/>
    </xf>
    <xf numFmtId="4" fontId="68" fillId="25" borderId="110" applyNumberFormat="0" applyProtection="0">
      <alignment horizontal="left" vertical="center" indent="1"/>
    </xf>
    <xf numFmtId="0" fontId="9" fillId="48" borderId="131" applyNumberFormat="0" applyAlignment="0" applyProtection="0"/>
    <xf numFmtId="0" fontId="95" fillId="0" borderId="134">
      <alignment horizontal="left" vertical="center"/>
    </xf>
    <xf numFmtId="49" fontId="96" fillId="38" borderId="135" applyProtection="0">
      <alignment horizontal="left" indent="1"/>
      <protection locked="0"/>
    </xf>
    <xf numFmtId="0" fontId="9" fillId="40" borderId="130" applyNumberFormat="0" applyFont="0" applyBorder="0" applyAlignment="0" applyProtection="0"/>
    <xf numFmtId="40" fontId="90" fillId="40" borderId="135">
      <alignment vertical="center"/>
    </xf>
    <xf numFmtId="4" fontId="70" fillId="31" borderId="110" applyNumberFormat="0" applyProtection="0">
      <alignment horizontal="right" vertical="center"/>
    </xf>
    <xf numFmtId="0" fontId="9" fillId="14" borderId="110" applyNumberFormat="0" applyProtection="0">
      <alignment horizontal="left" vertical="center" indent="1"/>
    </xf>
    <xf numFmtId="181" fontId="81" fillId="37" borderId="135">
      <protection locked="0"/>
    </xf>
    <xf numFmtId="4" fontId="72" fillId="31" borderId="110" applyNumberFormat="0" applyProtection="0">
      <alignment horizontal="right" vertical="center"/>
    </xf>
    <xf numFmtId="40" fontId="90" fillId="40" borderId="135">
      <alignment vertical="center"/>
    </xf>
    <xf numFmtId="4" fontId="70" fillId="10" borderId="110" applyNumberFormat="0" applyProtection="0">
      <alignment horizontal="right" vertical="center"/>
    </xf>
    <xf numFmtId="10" fontId="77" fillId="40" borderId="135" applyNumberFormat="0" applyBorder="0" applyAlignment="0" applyProtection="0"/>
    <xf numFmtId="0" fontId="70" fillId="12" borderId="110" applyNumberFormat="0" applyProtection="0">
      <alignment horizontal="left" vertical="top" indent="1"/>
    </xf>
    <xf numFmtId="10" fontId="77" fillId="40" borderId="135" applyNumberFormat="0" applyBorder="0" applyAlignment="0" applyProtection="0"/>
    <xf numFmtId="4" fontId="70" fillId="31" borderId="110" applyNumberFormat="0" applyProtection="0">
      <alignment horizontal="right" vertical="center"/>
    </xf>
    <xf numFmtId="4" fontId="68" fillId="25" borderId="110" applyNumberFormat="0" applyProtection="0">
      <alignment vertical="center"/>
    </xf>
    <xf numFmtId="4" fontId="72" fillId="31" borderId="110" applyNumberFormat="0" applyProtection="0">
      <alignment horizontal="right" vertical="center"/>
    </xf>
    <xf numFmtId="10" fontId="77" fillId="40" borderId="135" applyNumberFormat="0" applyBorder="0" applyAlignment="0" applyProtection="0"/>
    <xf numFmtId="0" fontId="9" fillId="16" borderId="110" applyNumberFormat="0" applyProtection="0">
      <alignment horizontal="left" vertical="top" indent="1"/>
    </xf>
    <xf numFmtId="0" fontId="9" fillId="14" borderId="110" applyNumberFormat="0" applyProtection="0">
      <alignment horizontal="left" vertical="center" indent="1"/>
    </xf>
    <xf numFmtId="4" fontId="70" fillId="31" borderId="110" applyNumberFormat="0" applyProtection="0">
      <alignment horizontal="right" vertical="center"/>
    </xf>
    <xf numFmtId="40" fontId="90" fillId="40" borderId="135">
      <alignment vertical="center"/>
    </xf>
    <xf numFmtId="4" fontId="70" fillId="10" borderId="110" applyNumberFormat="0" applyProtection="0">
      <alignment horizontal="right" vertical="center"/>
    </xf>
    <xf numFmtId="0" fontId="9" fillId="16" borderId="110" applyNumberFormat="0" applyProtection="0">
      <alignment horizontal="left" vertical="top" indent="1"/>
    </xf>
    <xf numFmtId="4" fontId="74" fillId="31" borderId="110" applyNumberFormat="0" applyProtection="0">
      <alignment horizontal="right" vertical="center"/>
    </xf>
    <xf numFmtId="0" fontId="9" fillId="31" borderId="110" applyNumberFormat="0" applyProtection="0">
      <alignment horizontal="left" vertical="center" indent="1"/>
    </xf>
    <xf numFmtId="0" fontId="9" fillId="10" borderId="110" applyNumberFormat="0" applyProtection="0">
      <alignment horizontal="left" vertical="center" indent="1"/>
    </xf>
    <xf numFmtId="4" fontId="70" fillId="31" borderId="110" applyNumberFormat="0" applyProtection="0">
      <alignment horizontal="right" vertical="center"/>
    </xf>
    <xf numFmtId="0" fontId="95" fillId="0" borderId="134">
      <alignment horizontal="left" vertical="center"/>
    </xf>
    <xf numFmtId="181" fontId="81" fillId="37" borderId="135">
      <protection locked="0"/>
    </xf>
    <xf numFmtId="0" fontId="9" fillId="16" borderId="110" applyNumberFormat="0" applyProtection="0">
      <alignment horizontal="left" vertical="center" indent="1"/>
    </xf>
    <xf numFmtId="4" fontId="70" fillId="10" borderId="110" applyNumberFormat="0" applyProtection="0">
      <alignment horizontal="right" vertical="center"/>
    </xf>
    <xf numFmtId="0" fontId="9" fillId="31" borderId="110" applyNumberFormat="0" applyProtection="0">
      <alignment horizontal="left" vertical="center" indent="1"/>
    </xf>
    <xf numFmtId="0" fontId="9" fillId="0" borderId="134" applyFont="0" applyFill="0" applyBorder="0" applyAlignment="0" applyProtection="0"/>
    <xf numFmtId="10" fontId="77" fillId="40" borderId="135" applyNumberFormat="0" applyBorder="0" applyAlignment="0" applyProtection="0"/>
    <xf numFmtId="211" fontId="83" fillId="37" borderId="135">
      <alignment horizontal="center"/>
      <protection locked="0"/>
    </xf>
    <xf numFmtId="211" fontId="83" fillId="37" borderId="135">
      <alignment horizontal="center"/>
      <protection locked="0"/>
    </xf>
    <xf numFmtId="0" fontId="9" fillId="40" borderId="130" applyNumberFormat="0" applyFont="0" applyBorder="0" applyAlignment="0" applyProtection="0"/>
    <xf numFmtId="0" fontId="9" fillId="14" borderId="110" applyNumberFormat="0" applyProtection="0">
      <alignment horizontal="left" vertical="center" indent="1"/>
    </xf>
    <xf numFmtId="4" fontId="70" fillId="23" borderId="110" applyNumberFormat="0" applyProtection="0">
      <alignment horizontal="right" vertical="center"/>
    </xf>
    <xf numFmtId="10" fontId="77" fillId="40" borderId="135" applyNumberFormat="0" applyBorder="0" applyAlignment="0" applyProtection="0"/>
    <xf numFmtId="10" fontId="77" fillId="40" borderId="135" applyNumberFormat="0" applyBorder="0" applyAlignment="0" applyProtection="0"/>
    <xf numFmtId="4" fontId="70" fillId="15" borderId="110" applyNumberFormat="0" applyProtection="0">
      <alignment horizontal="right" vertical="center"/>
    </xf>
    <xf numFmtId="0" fontId="9" fillId="40" borderId="130" applyNumberFormat="0" applyFont="0" applyBorder="0" applyAlignment="0" applyProtection="0"/>
    <xf numFmtId="0" fontId="9" fillId="40" borderId="130" applyNumberFormat="0" applyFont="0" applyBorder="0" applyAlignment="0" applyProtection="0"/>
    <xf numFmtId="49" fontId="96" fillId="38" borderId="135" applyProtection="0">
      <alignment horizontal="left" indent="1"/>
      <protection locked="0"/>
    </xf>
    <xf numFmtId="40" fontId="90" fillId="40" borderId="135">
      <alignmen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 fontId="70" fillId="11" borderId="110" applyNumberFormat="0" applyProtection="0">
      <alignment horizontal="right" vertical="center"/>
    </xf>
    <xf numFmtId="0" fontId="9" fillId="10" borderId="110" applyNumberFormat="0" applyProtection="0">
      <alignment horizontal="left" vertical="top" indent="1"/>
    </xf>
    <xf numFmtId="0" fontId="9" fillId="31" borderId="110" applyNumberFormat="0" applyProtection="0">
      <alignment horizontal="left" vertical="top" indent="1"/>
    </xf>
    <xf numFmtId="0" fontId="9" fillId="40" borderId="130" applyNumberFormat="0" applyFont="0" applyBorder="0" applyAlignment="0" applyProtection="0"/>
    <xf numFmtId="10" fontId="77" fillId="40" borderId="135" applyNumberFormat="0" applyBorder="0" applyAlignment="0" applyProtection="0"/>
    <xf numFmtId="4" fontId="72" fillId="31" borderId="110" applyNumberFormat="0" applyProtection="0">
      <alignment horizontal="right" vertical="center"/>
    </xf>
    <xf numFmtId="4" fontId="70" fillId="31" borderId="110" applyNumberFormat="0" applyProtection="0">
      <alignment horizontal="right" vertical="center"/>
    </xf>
    <xf numFmtId="0" fontId="9" fillId="40" borderId="130" applyNumberFormat="0" applyFont="0" applyBorder="0" applyAlignment="0" applyProtection="0"/>
    <xf numFmtId="0" fontId="9" fillId="48" borderId="131" applyNumberFormat="0" applyAlignment="0" applyProtection="0"/>
    <xf numFmtId="0" fontId="95" fillId="0" borderId="134">
      <alignment horizontal="left" vertical="center"/>
    </xf>
    <xf numFmtId="4" fontId="68" fillId="25" borderId="110" applyNumberFormat="0" applyProtection="0">
      <alignment horizontal="left" vertical="center" indent="1"/>
    </xf>
    <xf numFmtId="181" fontId="81" fillId="37" borderId="135">
      <protection locked="0"/>
    </xf>
    <xf numFmtId="0" fontId="9" fillId="16" borderId="110" applyNumberFormat="0" applyProtection="0">
      <alignment horizontal="left" vertical="center" indent="1"/>
    </xf>
    <xf numFmtId="4" fontId="70" fillId="10" borderId="110" applyNumberFormat="0" applyProtection="0">
      <alignment horizontal="right" vertical="center"/>
    </xf>
    <xf numFmtId="10" fontId="77" fillId="40" borderId="135" applyNumberFormat="0" applyBorder="0" applyAlignment="0" applyProtection="0"/>
    <xf numFmtId="4" fontId="68" fillId="25" borderId="110" applyNumberFormat="0" applyProtection="0">
      <alignment horizontal="left" vertical="center" indent="1"/>
    </xf>
    <xf numFmtId="10" fontId="77" fillId="40" borderId="135" applyNumberFormat="0" applyBorder="0" applyAlignment="0" applyProtection="0"/>
    <xf numFmtId="0" fontId="9" fillId="48" borderId="131" applyNumberFormat="0" applyAlignment="0" applyProtection="0"/>
    <xf numFmtId="0" fontId="9" fillId="14" borderId="110" applyNumberFormat="0" applyProtection="0">
      <alignment horizontal="left" vertical="center" indent="1"/>
    </xf>
    <xf numFmtId="4" fontId="70" fillId="23" borderId="110" applyNumberFormat="0" applyProtection="0">
      <alignment horizontal="right" vertical="center"/>
    </xf>
    <xf numFmtId="4" fontId="70" fillId="29" borderId="110" applyNumberFormat="0" applyProtection="0">
      <alignment horizontal="right" vertical="center"/>
    </xf>
    <xf numFmtId="40" fontId="90" fillId="40" borderId="135">
      <alignment vertical="center"/>
    </xf>
    <xf numFmtId="10" fontId="77" fillId="40" borderId="135" applyNumberFormat="0" applyBorder="0" applyAlignment="0" applyProtection="0"/>
    <xf numFmtId="0" fontId="9" fillId="40" borderId="130" applyNumberFormat="0" applyFont="0" applyBorder="0" applyAlignment="0" applyProtection="0"/>
    <xf numFmtId="4" fontId="70" fillId="27" borderId="110" applyNumberFormat="0" applyProtection="0">
      <alignment horizontal="right" vertical="center"/>
    </xf>
    <xf numFmtId="0" fontId="9" fillId="14" borderId="110" applyNumberFormat="0" applyProtection="0">
      <alignment horizontal="left" vertical="top" indent="1"/>
    </xf>
    <xf numFmtId="0" fontId="9" fillId="14" borderId="110" applyNumberFormat="0" applyProtection="0">
      <alignment horizontal="left" vertical="center" indent="1"/>
    </xf>
    <xf numFmtId="211" fontId="83" fillId="37" borderId="135">
      <alignment horizontal="center"/>
      <protection locked="0"/>
    </xf>
    <xf numFmtId="211" fontId="83" fillId="37" borderId="135">
      <alignment horizontal="center"/>
      <protection locked="0"/>
    </xf>
    <xf numFmtId="0" fontId="9" fillId="16" borderId="110" applyNumberFormat="0" applyProtection="0">
      <alignment horizontal="left" vertical="center" indent="1"/>
    </xf>
    <xf numFmtId="0" fontId="9" fillId="10" borderId="110" applyNumberFormat="0" applyProtection="0">
      <alignment horizontal="left" vertical="center" indent="1"/>
    </xf>
    <xf numFmtId="0" fontId="9" fillId="31" borderId="110" applyNumberFormat="0" applyProtection="0">
      <alignment horizontal="left" vertical="center" indent="1"/>
    </xf>
    <xf numFmtId="4" fontId="70" fillId="10" borderId="110" applyNumberFormat="0" applyProtection="0">
      <alignment horizontal="right" vertical="center"/>
    </xf>
    <xf numFmtId="10" fontId="77" fillId="40" borderId="135" applyNumberFormat="0" applyBorder="0" applyAlignment="0" applyProtection="0"/>
    <xf numFmtId="0" fontId="70" fillId="12" borderId="110" applyNumberFormat="0" applyProtection="0">
      <alignment horizontal="left" vertical="top" indent="1"/>
    </xf>
    <xf numFmtId="49" fontId="96" fillId="37" borderId="135" applyProtection="0">
      <alignment horizontal="left" indent="1"/>
      <protection locked="0"/>
    </xf>
    <xf numFmtId="0" fontId="9" fillId="31" borderId="110" applyNumberFormat="0" applyProtection="0">
      <alignment horizontal="left" vertical="center" indent="1"/>
    </xf>
    <xf numFmtId="4" fontId="72" fillId="31" borderId="110" applyNumberFormat="0" applyProtection="0">
      <alignment horizontal="right" vertical="center"/>
    </xf>
    <xf numFmtId="4" fontId="70" fillId="28" borderId="110" applyNumberFormat="0" applyProtection="0">
      <alignment horizontal="right" vertical="center"/>
    </xf>
    <xf numFmtId="0" fontId="9" fillId="14" borderId="110" applyNumberFormat="0" applyProtection="0">
      <alignment horizontal="left" vertical="center" indent="1"/>
    </xf>
    <xf numFmtId="0" fontId="9" fillId="48" borderId="131" applyNumberFormat="0" applyAlignment="0" applyProtection="0"/>
    <xf numFmtId="49" fontId="96" fillId="38" borderId="135" applyProtection="0">
      <alignment horizontal="left" indent="1"/>
      <protection locked="0"/>
    </xf>
    <xf numFmtId="4" fontId="70" fillId="10" borderId="110" applyNumberFormat="0" applyProtection="0">
      <alignment horizontal="right" vertical="center"/>
    </xf>
    <xf numFmtId="40" fontId="90" fillId="40" borderId="135">
      <alignment vertical="center"/>
    </xf>
    <xf numFmtId="0" fontId="9" fillId="16" borderId="110" applyNumberFormat="0" applyProtection="0">
      <alignment horizontal="left" vertical="top" indent="1"/>
    </xf>
    <xf numFmtId="0" fontId="9" fillId="16" borderId="110" applyNumberFormat="0" applyProtection="0">
      <alignment horizontal="left" vertical="center" indent="1"/>
    </xf>
    <xf numFmtId="40" fontId="90" fillId="40" borderId="135">
      <alignment vertical="center"/>
    </xf>
    <xf numFmtId="4" fontId="70" fillId="29" borderId="110" applyNumberFormat="0" applyProtection="0">
      <alignment horizontal="right" vertical="center"/>
    </xf>
    <xf numFmtId="0" fontId="9" fillId="31" borderId="110" applyNumberFormat="0" applyProtection="0">
      <alignment horizontal="left" vertical="center" indent="1"/>
    </xf>
    <xf numFmtId="4" fontId="70" fillId="28" borderId="110" applyNumberFormat="0" applyProtection="0">
      <alignment horizontal="right" vertical="center"/>
    </xf>
    <xf numFmtId="4" fontId="70" fillId="31" borderId="110" applyNumberFormat="0" applyProtection="0">
      <alignment horizontal="right" vertical="center"/>
    </xf>
    <xf numFmtId="10" fontId="77" fillId="40" borderId="135" applyNumberFormat="0" applyBorder="0" applyAlignment="0" applyProtection="0"/>
    <xf numFmtId="4" fontId="72" fillId="12" borderId="110" applyNumberFormat="0" applyProtection="0">
      <alignment vertical="center"/>
    </xf>
    <xf numFmtId="49" fontId="96" fillId="37" borderId="135" applyProtection="0">
      <alignment horizontal="left" indent="1"/>
      <protection locked="0"/>
    </xf>
    <xf numFmtId="4" fontId="70" fillId="10" borderId="110" applyNumberFormat="0" applyProtection="0">
      <alignment horizontal="right" vertical="center"/>
    </xf>
    <xf numFmtId="10" fontId="77" fillId="40" borderId="135" applyNumberFormat="0" applyBorder="0" applyAlignment="0" applyProtection="0"/>
    <xf numFmtId="0" fontId="9" fillId="14" borderId="110" applyNumberFormat="0" applyProtection="0">
      <alignment horizontal="left" vertical="center" indent="1"/>
    </xf>
    <xf numFmtId="0" fontId="9" fillId="40" borderId="130" applyNumberFormat="0" applyFont="0" applyBorder="0" applyAlignment="0" applyProtection="0"/>
    <xf numFmtId="0" fontId="9" fillId="31" borderId="110" applyNumberFormat="0" applyProtection="0">
      <alignment horizontal="left" vertical="center" indent="1"/>
    </xf>
    <xf numFmtId="0" fontId="70" fillId="10" borderId="110" applyNumberFormat="0" applyProtection="0">
      <alignment horizontal="left" vertical="top" indent="1"/>
    </xf>
    <xf numFmtId="0" fontId="9" fillId="16" borderId="110" applyNumberFormat="0" applyProtection="0">
      <alignment horizontal="left" vertical="top" indent="1"/>
    </xf>
    <xf numFmtId="4" fontId="68" fillId="25" borderId="110" applyNumberFormat="0" applyProtection="0">
      <alignment vertical="center"/>
    </xf>
    <xf numFmtId="181" fontId="81" fillId="37" borderId="135">
      <protection locked="0"/>
    </xf>
    <xf numFmtId="0" fontId="70" fillId="10" borderId="110" applyNumberFormat="0" applyProtection="0">
      <alignment horizontal="left" vertical="top" indent="1"/>
    </xf>
    <xf numFmtId="0" fontId="9" fillId="31" borderId="110" applyNumberFormat="0" applyProtection="0">
      <alignment horizontal="left" vertical="center" indent="1"/>
    </xf>
    <xf numFmtId="0" fontId="68" fillId="25" borderId="110" applyNumberFormat="0" applyProtection="0">
      <alignment horizontal="left" vertical="top" indent="1"/>
    </xf>
    <xf numFmtId="4" fontId="68" fillId="25" borderId="110" applyNumberFormat="0" applyProtection="0">
      <alignment horizontal="left" vertical="center" indent="1"/>
    </xf>
    <xf numFmtId="40" fontId="90" fillId="40" borderId="135">
      <alignment vertical="center"/>
    </xf>
    <xf numFmtId="0" fontId="9" fillId="31" borderId="110" applyNumberFormat="0" applyProtection="0">
      <alignment horizontal="left" vertical="center" indent="1"/>
    </xf>
    <xf numFmtId="4" fontId="70" fillId="23" borderId="110" applyNumberFormat="0" applyProtection="0">
      <alignment horizontal="right" vertical="center"/>
    </xf>
    <xf numFmtId="40" fontId="90" fillId="40" borderId="135">
      <alignment vertical="center"/>
    </xf>
    <xf numFmtId="4" fontId="70" fillId="31" borderId="110" applyNumberFormat="0" applyProtection="0">
      <alignment horizontal="right" vertical="center"/>
    </xf>
    <xf numFmtId="0" fontId="9" fillId="16" borderId="110" applyNumberFormat="0" applyProtection="0">
      <alignment horizontal="left" vertical="top" indent="1"/>
    </xf>
    <xf numFmtId="0" fontId="9" fillId="14" borderId="110" applyNumberFormat="0" applyProtection="0">
      <alignment horizontal="left" vertical="center" indent="1"/>
    </xf>
    <xf numFmtId="0" fontId="9" fillId="40" borderId="130" applyNumberFormat="0" applyFont="0" applyBorder="0" applyAlignment="0" applyProtection="0"/>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12" borderId="110" applyNumberFormat="0" applyProtection="0">
      <alignment horizontal="left" vertical="center" indent="1"/>
    </xf>
    <xf numFmtId="4" fontId="70" fillId="28" borderId="110" applyNumberFormat="0" applyProtection="0">
      <alignment horizontal="right" vertical="center"/>
    </xf>
    <xf numFmtId="0" fontId="9" fillId="14" borderId="110" applyNumberFormat="0" applyProtection="0">
      <alignment horizontal="left" vertical="center" indent="1"/>
    </xf>
    <xf numFmtId="211" fontId="83" fillId="37" borderId="135">
      <alignment horizontal="center"/>
      <protection locked="0"/>
    </xf>
    <xf numFmtId="4" fontId="70" fillId="35" borderId="110" applyNumberFormat="0" applyProtection="0">
      <alignment horizontal="left" vertical="center" indent="1"/>
    </xf>
    <xf numFmtId="4" fontId="69" fillId="25" borderId="110" applyNumberFormat="0" applyProtection="0">
      <alignment vertical="center"/>
    </xf>
    <xf numFmtId="40" fontId="90" fillId="40" borderId="135">
      <alignment vertical="center"/>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0" fontId="9" fillId="16" borderId="110" applyNumberFormat="0" applyProtection="0">
      <alignment horizontal="left" vertical="top" indent="1"/>
    </xf>
    <xf numFmtId="0" fontId="68" fillId="25" borderId="110" applyNumberFormat="0" applyProtection="0">
      <alignment horizontal="left" vertical="top" indent="1"/>
    </xf>
    <xf numFmtId="40" fontId="90" fillId="40" borderId="135">
      <alignment vertical="center"/>
    </xf>
    <xf numFmtId="4" fontId="70" fillId="31" borderId="110" applyNumberFormat="0" applyProtection="0">
      <alignment horizontal="right" vertical="center"/>
    </xf>
    <xf numFmtId="4" fontId="70" fillId="12" borderId="110" applyNumberFormat="0" applyProtection="0">
      <alignment horizontal="left" vertical="center" indent="1"/>
    </xf>
    <xf numFmtId="4" fontId="70" fillId="10" borderId="110" applyNumberFormat="0" applyProtection="0">
      <alignment horizontal="right" vertical="center"/>
    </xf>
    <xf numFmtId="211" fontId="83" fillId="37" borderId="135">
      <alignment horizontal="center"/>
      <protection locked="0"/>
    </xf>
    <xf numFmtId="4" fontId="70" fillId="27" borderId="110" applyNumberFormat="0" applyProtection="0">
      <alignment horizontal="right" vertical="center"/>
    </xf>
    <xf numFmtId="0" fontId="9" fillId="40" borderId="130" applyNumberFormat="0" applyFont="0" applyBorder="0" applyAlignment="0" applyProtection="0"/>
    <xf numFmtId="0" fontId="9" fillId="31" borderId="110" applyNumberFormat="0" applyProtection="0">
      <alignment horizontal="left" vertical="center" indent="1"/>
    </xf>
    <xf numFmtId="0" fontId="9" fillId="31" borderId="110" applyNumberFormat="0" applyProtection="0">
      <alignment horizontal="left" vertical="center" indent="1"/>
    </xf>
    <xf numFmtId="49" fontId="96" fillId="38" borderId="135" applyProtection="0">
      <alignment horizontal="left" indent="1"/>
      <protection locked="0"/>
    </xf>
    <xf numFmtId="40" fontId="90" fillId="40" borderId="135">
      <alignment vertical="center"/>
    </xf>
    <xf numFmtId="10" fontId="77" fillId="40" borderId="135" applyNumberFormat="0" applyBorder="0" applyAlignment="0" applyProtection="0"/>
    <xf numFmtId="0" fontId="70" fillId="10" borderId="110" applyNumberFormat="0" applyProtection="0">
      <alignment horizontal="left" vertical="top" indent="1"/>
    </xf>
    <xf numFmtId="49" fontId="96" fillId="37" borderId="135" applyProtection="0">
      <alignment horizontal="left" indent="1"/>
      <protection locked="0"/>
    </xf>
    <xf numFmtId="0" fontId="68" fillId="25" borderId="110" applyNumberFormat="0" applyProtection="0">
      <alignment horizontal="left" vertical="top" indent="1"/>
    </xf>
    <xf numFmtId="0" fontId="95" fillId="0" borderId="134">
      <alignment horizontal="left" vertical="center"/>
    </xf>
    <xf numFmtId="0" fontId="9" fillId="14" borderId="110" applyNumberFormat="0" applyProtection="0">
      <alignment horizontal="left" vertical="center" indent="1"/>
    </xf>
    <xf numFmtId="4" fontId="70" fillId="12" borderId="110" applyNumberFormat="0" applyProtection="0">
      <alignment horizontal="left" vertical="center" indent="1"/>
    </xf>
    <xf numFmtId="0" fontId="9" fillId="0" borderId="134" applyFont="0" applyFill="0" applyBorder="0" applyAlignment="0" applyProtection="0"/>
    <xf numFmtId="0" fontId="9" fillId="31" borderId="110" applyNumberFormat="0" applyProtection="0">
      <alignment horizontal="left" vertical="center" indent="1"/>
    </xf>
    <xf numFmtId="0" fontId="9" fillId="31" borderId="110" applyNumberFormat="0" applyProtection="0">
      <alignment horizontal="left" vertical="top" indent="1"/>
    </xf>
    <xf numFmtId="40" fontId="90" fillId="40" borderId="135">
      <alignmen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68" fillId="25" borderId="110" applyNumberFormat="0" applyProtection="0">
      <alignment horizontal="left" vertical="center" indent="1"/>
    </xf>
    <xf numFmtId="0" fontId="9" fillId="48" borderId="131" applyNumberFormat="0" applyAlignment="0" applyProtection="0"/>
    <xf numFmtId="49" fontId="96" fillId="38" borderId="135" applyProtection="0">
      <alignment horizontal="left" indent="1"/>
      <protection locked="0"/>
    </xf>
    <xf numFmtId="10" fontId="77" fillId="40" borderId="135" applyNumberFormat="0" applyBorder="0" applyAlignment="0" applyProtection="0"/>
    <xf numFmtId="4" fontId="70" fillId="31" borderId="110" applyNumberFormat="0" applyProtection="0">
      <alignment horizontal="right" vertical="center"/>
    </xf>
    <xf numFmtId="4" fontId="70" fillId="24" borderId="110" applyNumberFormat="0" applyProtection="0">
      <alignment horizontal="right" vertical="center"/>
    </xf>
    <xf numFmtId="4" fontId="70" fillId="10" borderId="110" applyNumberFormat="0" applyProtection="0">
      <alignment horizontal="right" vertical="center"/>
    </xf>
    <xf numFmtId="0" fontId="68" fillId="25" borderId="110" applyNumberFormat="0" applyProtection="0">
      <alignment horizontal="left" vertical="top" indent="1"/>
    </xf>
    <xf numFmtId="4" fontId="70" fillId="31" borderId="110" applyNumberFormat="0" applyProtection="0">
      <alignment horizontal="right" vertical="center"/>
    </xf>
    <xf numFmtId="0" fontId="9" fillId="14" borderId="110" applyNumberFormat="0" applyProtection="0">
      <alignment horizontal="left" vertical="center" indent="1"/>
    </xf>
    <xf numFmtId="49" fontId="96" fillId="37" borderId="135" applyProtection="0">
      <alignment horizontal="left" indent="1"/>
      <protection locked="0"/>
    </xf>
    <xf numFmtId="10" fontId="77" fillId="40" borderId="135" applyNumberFormat="0" applyBorder="0" applyAlignment="0" applyProtection="0"/>
    <xf numFmtId="4" fontId="69" fillId="25" borderId="110" applyNumberFormat="0" applyProtection="0">
      <alignment vertical="center"/>
    </xf>
    <xf numFmtId="4" fontId="68" fillId="25" borderId="110" applyNumberFormat="0" applyProtection="0">
      <alignment vertical="center"/>
    </xf>
    <xf numFmtId="4" fontId="70" fillId="10" borderId="110" applyNumberFormat="0" applyProtection="0">
      <alignment horizontal="right" vertical="center"/>
    </xf>
    <xf numFmtId="211" fontId="83" fillId="37" borderId="135">
      <alignment horizontal="center"/>
      <protection locked="0"/>
    </xf>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16" borderId="110" applyNumberFormat="0" applyProtection="0">
      <alignment horizontal="left" vertical="top" indent="1"/>
    </xf>
    <xf numFmtId="0" fontId="9" fillId="16" borderId="110" applyNumberFormat="0" applyProtection="0">
      <alignment horizontal="left" vertical="center" indent="1"/>
    </xf>
    <xf numFmtId="0" fontId="9" fillId="40" borderId="130" applyNumberFormat="0" applyFont="0" applyBorder="0" applyAlignment="0" applyProtection="0"/>
    <xf numFmtId="0" fontId="9" fillId="16" borderId="110" applyNumberFormat="0" applyProtection="0">
      <alignment horizontal="left" vertical="top" indent="1"/>
    </xf>
    <xf numFmtId="211" fontId="83" fillId="37" borderId="135">
      <alignment horizontal="center"/>
      <protection locked="0"/>
    </xf>
    <xf numFmtId="4" fontId="74" fillId="31" borderId="110" applyNumberFormat="0" applyProtection="0">
      <alignment horizontal="right" vertical="center"/>
    </xf>
    <xf numFmtId="0" fontId="9" fillId="16" borderId="110" applyNumberFormat="0" applyProtection="0">
      <alignment horizontal="left" vertical="center" indent="1"/>
    </xf>
    <xf numFmtId="49" fontId="96" fillId="38" borderId="135" applyProtection="0">
      <alignment horizontal="left" indent="1"/>
      <protection locked="0"/>
    </xf>
    <xf numFmtId="0" fontId="9" fillId="16" borderId="110" applyNumberFormat="0" applyProtection="0">
      <alignment horizontal="left" vertical="top" indent="1"/>
    </xf>
    <xf numFmtId="0" fontId="9" fillId="31" borderId="110" applyNumberFormat="0" applyProtection="0">
      <alignment horizontal="left" vertical="center" indent="1"/>
    </xf>
    <xf numFmtId="211" fontId="83" fillId="37" borderId="135">
      <alignment horizontal="center"/>
      <protection locked="0"/>
    </xf>
    <xf numFmtId="0" fontId="9" fillId="14" borderId="110" applyNumberFormat="0" applyProtection="0">
      <alignment horizontal="left" vertical="center" indent="1"/>
    </xf>
    <xf numFmtId="0" fontId="9" fillId="40" borderId="130" applyNumberFormat="0" applyFont="0" applyBorder="0" applyAlignment="0" applyProtection="0"/>
    <xf numFmtId="0" fontId="9" fillId="31" borderId="110" applyNumberFormat="0" applyProtection="0">
      <alignment horizontal="left" vertical="center" indent="1"/>
    </xf>
    <xf numFmtId="0" fontId="9" fillId="16" borderId="110" applyNumberFormat="0" applyProtection="0">
      <alignment horizontal="left" vertical="top" indent="1"/>
    </xf>
    <xf numFmtId="10" fontId="77" fillId="40" borderId="135" applyNumberFormat="0" applyBorder="0" applyAlignment="0" applyProtection="0"/>
    <xf numFmtId="0" fontId="9" fillId="14" borderId="110" applyNumberFormat="0" applyProtection="0">
      <alignment horizontal="left" vertical="center" indent="1"/>
    </xf>
    <xf numFmtId="0" fontId="9" fillId="10" borderId="110" applyNumberFormat="0" applyProtection="0">
      <alignment horizontal="left" vertical="top" indent="1"/>
    </xf>
    <xf numFmtId="4" fontId="70" fillId="12" borderId="110" applyNumberFormat="0" applyProtection="0">
      <alignment vertical="center"/>
    </xf>
    <xf numFmtId="0" fontId="9" fillId="48" borderId="131" applyNumberFormat="0" applyAlignment="0" applyProtection="0"/>
    <xf numFmtId="4" fontId="70" fillId="31" borderId="110" applyNumberFormat="0" applyProtection="0">
      <alignment horizontal="right" vertical="center"/>
    </xf>
    <xf numFmtId="0" fontId="9" fillId="14" borderId="110" applyNumberFormat="0" applyProtection="0">
      <alignment horizontal="left" vertical="center" indent="1"/>
    </xf>
    <xf numFmtId="0" fontId="9" fillId="14" borderId="110" applyNumberFormat="0" applyProtection="0">
      <alignment horizontal="left" vertical="center" indent="1"/>
    </xf>
    <xf numFmtId="0" fontId="95" fillId="0" borderId="134">
      <alignment horizontal="left" vertical="center"/>
    </xf>
    <xf numFmtId="4" fontId="70" fillId="28" borderId="110" applyNumberFormat="0" applyProtection="0">
      <alignment horizontal="right" vertical="center"/>
    </xf>
    <xf numFmtId="4" fontId="70" fillId="17" borderId="110" applyNumberFormat="0" applyProtection="0">
      <alignment horizontal="right" vertical="center"/>
    </xf>
    <xf numFmtId="4" fontId="70" fillId="31" borderId="110" applyNumberFormat="0" applyProtection="0">
      <alignment horizontal="right" vertical="center"/>
    </xf>
    <xf numFmtId="4" fontId="70" fillId="26" borderId="110" applyNumberFormat="0" applyProtection="0">
      <alignment horizontal="right" vertical="center"/>
    </xf>
    <xf numFmtId="4" fontId="70" fillId="29" borderId="110" applyNumberFormat="0" applyProtection="0">
      <alignment horizontal="right" vertical="center"/>
    </xf>
    <xf numFmtId="0" fontId="9" fillId="31" borderId="110" applyNumberFormat="0" applyProtection="0">
      <alignment horizontal="left" vertical="center" indent="1"/>
    </xf>
    <xf numFmtId="181" fontId="81" fillId="37" borderId="135">
      <protection locked="0"/>
    </xf>
    <xf numFmtId="0" fontId="9" fillId="48" borderId="131" applyNumberFormat="0" applyAlignment="0" applyProtection="0"/>
    <xf numFmtId="0" fontId="9" fillId="14" borderId="110" applyNumberFormat="0" applyProtection="0">
      <alignment horizontal="left" vertical="center" indent="1"/>
    </xf>
    <xf numFmtId="4" fontId="70" fillId="26" borderId="110" applyNumberFormat="0" applyProtection="0">
      <alignment horizontal="right" vertical="center"/>
    </xf>
    <xf numFmtId="4" fontId="72" fillId="12" borderId="110" applyNumberFormat="0" applyProtection="0">
      <alignment vertical="center"/>
    </xf>
    <xf numFmtId="211" fontId="83" fillId="37" borderId="135">
      <alignment horizontal="center"/>
      <protection locked="0"/>
    </xf>
    <xf numFmtId="40" fontId="90" fillId="40" borderId="135">
      <alignment vertical="center"/>
    </xf>
    <xf numFmtId="0" fontId="9" fillId="31" borderId="110" applyNumberFormat="0" applyProtection="0">
      <alignment horizontal="left" vertical="center" indent="1"/>
    </xf>
    <xf numFmtId="0" fontId="9" fillId="31" borderId="110" applyNumberFormat="0" applyProtection="0">
      <alignment horizontal="left" vertical="center" indent="1"/>
    </xf>
    <xf numFmtId="0" fontId="9" fillId="16" borderId="110" applyNumberFormat="0" applyProtection="0">
      <alignment horizontal="left" vertical="top" indent="1"/>
    </xf>
    <xf numFmtId="211" fontId="83" fillId="37" borderId="135">
      <alignment horizontal="center"/>
      <protection locked="0"/>
    </xf>
    <xf numFmtId="0" fontId="95" fillId="0" borderId="134">
      <alignment horizontal="left" vertical="center"/>
    </xf>
    <xf numFmtId="4" fontId="70" fillId="31" borderId="110" applyNumberFormat="0" applyProtection="0">
      <alignment horizontal="right" vertical="center"/>
    </xf>
    <xf numFmtId="0" fontId="70" fillId="12" borderId="110" applyNumberFormat="0" applyProtection="0">
      <alignment horizontal="left" vertical="top" indent="1"/>
    </xf>
    <xf numFmtId="0" fontId="70" fillId="10" borderId="110" applyNumberFormat="0" applyProtection="0">
      <alignment horizontal="left" vertical="top" indent="1"/>
    </xf>
    <xf numFmtId="0" fontId="9" fillId="48" borderId="131" applyNumberFormat="0" applyAlignment="0" applyProtection="0"/>
    <xf numFmtId="0" fontId="9" fillId="14" borderId="110" applyNumberFormat="0" applyProtection="0">
      <alignment horizontal="left" vertical="center" indent="1"/>
    </xf>
    <xf numFmtId="211" fontId="83" fillId="37" borderId="135">
      <alignment horizontal="center"/>
      <protection locked="0"/>
    </xf>
    <xf numFmtId="0" fontId="9" fillId="16" borderId="110" applyNumberFormat="0" applyProtection="0">
      <alignment horizontal="left" vertical="top" indent="1"/>
    </xf>
    <xf numFmtId="4" fontId="70" fillId="17" borderId="110" applyNumberFormat="0" applyProtection="0">
      <alignment horizontal="right" vertical="center"/>
    </xf>
    <xf numFmtId="0" fontId="95" fillId="0" borderId="134">
      <alignment horizontal="left" vertical="center"/>
    </xf>
    <xf numFmtId="49" fontId="96" fillId="38" borderId="135" applyProtection="0">
      <alignment horizontal="left" indent="1"/>
      <protection locked="0"/>
    </xf>
    <xf numFmtId="4" fontId="69" fillId="25" borderId="110" applyNumberFormat="0" applyProtection="0">
      <alignment vertical="center"/>
    </xf>
    <xf numFmtId="0" fontId="9" fillId="48" borderId="131" applyNumberFormat="0" applyAlignment="0" applyProtection="0"/>
    <xf numFmtId="4" fontId="72" fillId="31" borderId="110" applyNumberFormat="0" applyProtection="0">
      <alignment horizontal="right" vertical="center"/>
    </xf>
    <xf numFmtId="4" fontId="70" fillId="27" borderId="110" applyNumberFormat="0" applyProtection="0">
      <alignment horizontal="right" vertical="center"/>
    </xf>
    <xf numFmtId="0" fontId="9" fillId="48" borderId="131" applyNumberFormat="0" applyAlignment="0" applyProtection="0"/>
    <xf numFmtId="49" fontId="96" fillId="37" borderId="135" applyProtection="0">
      <alignment horizontal="left" indent="1"/>
      <protection locked="0"/>
    </xf>
    <xf numFmtId="0" fontId="68" fillId="25" borderId="110" applyNumberFormat="0" applyProtection="0">
      <alignment horizontal="left" vertical="top" indent="1"/>
    </xf>
    <xf numFmtId="4" fontId="70" fillId="31" borderId="110" applyNumberFormat="0" applyProtection="0">
      <alignment horizontal="right" vertical="center"/>
    </xf>
    <xf numFmtId="0" fontId="9" fillId="16" borderId="110" applyNumberFormat="0" applyProtection="0">
      <alignment horizontal="left" vertical="top" indent="1"/>
    </xf>
    <xf numFmtId="0" fontId="9" fillId="16" borderId="110" applyNumberFormat="0" applyProtection="0">
      <alignment horizontal="left" vertical="top" indent="1"/>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31" borderId="110" applyNumberFormat="0" applyProtection="0">
      <alignment horizontal="right" vertical="center"/>
    </xf>
    <xf numFmtId="49" fontId="96" fillId="37" borderId="135" applyProtection="0">
      <alignment horizontal="left" indent="1"/>
      <protection locked="0"/>
    </xf>
    <xf numFmtId="211" fontId="83" fillId="37" borderId="135">
      <alignment horizontal="center"/>
      <protection locked="0"/>
    </xf>
    <xf numFmtId="4" fontId="70" fillId="10" borderId="110" applyNumberFormat="0" applyProtection="0">
      <alignment horizontal="right" vertical="center"/>
    </xf>
    <xf numFmtId="4" fontId="70" fillId="12" borderId="110" applyNumberFormat="0" applyProtection="0">
      <alignment horizontal="left" vertical="center" indent="1"/>
    </xf>
    <xf numFmtId="49" fontId="96" fillId="37" borderId="135" applyProtection="0">
      <alignment horizontal="left" indent="1"/>
      <protection locked="0"/>
    </xf>
    <xf numFmtId="0" fontId="9" fillId="14" borderId="110" applyNumberFormat="0" applyProtection="0">
      <alignment horizontal="left" vertical="center" indent="1"/>
    </xf>
    <xf numFmtId="0" fontId="9" fillId="16" borderId="110" applyNumberFormat="0" applyProtection="0">
      <alignment horizontal="left" vertical="center" indent="1"/>
    </xf>
    <xf numFmtId="211" fontId="83" fillId="37" borderId="135">
      <alignment horizontal="center"/>
      <protection locked="0"/>
    </xf>
    <xf numFmtId="0" fontId="9" fillId="31" borderId="110" applyNumberFormat="0" applyProtection="0">
      <alignment horizontal="left" vertical="center" indent="1"/>
    </xf>
    <xf numFmtId="4" fontId="69" fillId="25" borderId="110" applyNumberFormat="0" applyProtection="0">
      <alignment vertical="center"/>
    </xf>
    <xf numFmtId="0" fontId="70" fillId="10" borderId="110" applyNumberFormat="0" applyProtection="0">
      <alignment horizontal="left" vertical="top" indent="1"/>
    </xf>
    <xf numFmtId="0" fontId="9" fillId="31" borderId="110" applyNumberFormat="0" applyProtection="0">
      <alignment horizontal="left" vertical="center" indent="1"/>
    </xf>
    <xf numFmtId="49" fontId="96" fillId="38" borderId="135" applyProtection="0">
      <alignment horizontal="left" indent="1"/>
      <protection locked="0"/>
    </xf>
    <xf numFmtId="0" fontId="9" fillId="14" borderId="110" applyNumberFormat="0" applyProtection="0">
      <alignment horizontal="left" vertical="top" indent="1"/>
    </xf>
    <xf numFmtId="4" fontId="70" fillId="12" borderId="110" applyNumberFormat="0" applyProtection="0">
      <alignment vertical="center"/>
    </xf>
    <xf numFmtId="181" fontId="81" fillId="37" borderId="135">
      <protection locked="0"/>
    </xf>
    <xf numFmtId="40" fontId="90" fillId="40" borderId="135">
      <alignment vertical="center"/>
    </xf>
    <xf numFmtId="49" fontId="96" fillId="37" borderId="135" applyProtection="0">
      <alignment horizontal="left" indent="1"/>
      <protection locked="0"/>
    </xf>
    <xf numFmtId="0" fontId="9" fillId="48" borderId="131" applyNumberFormat="0" applyAlignment="0" applyProtection="0"/>
    <xf numFmtId="40" fontId="90" fillId="40" borderId="135">
      <alignment vertical="center"/>
    </xf>
    <xf numFmtId="4" fontId="70" fillId="10" borderId="110" applyNumberFormat="0" applyProtection="0">
      <alignment horizontal="right" vertical="center"/>
    </xf>
    <xf numFmtId="49" fontId="96" fillId="38" borderId="135" applyProtection="0">
      <alignment horizontal="left" indent="1"/>
      <protection locked="0"/>
    </xf>
    <xf numFmtId="181" fontId="81" fillId="37" borderId="135">
      <protection locked="0"/>
    </xf>
    <xf numFmtId="10" fontId="77" fillId="40" borderId="135" applyNumberFormat="0" applyBorder="0" applyAlignment="0" applyProtection="0"/>
    <xf numFmtId="4" fontId="70" fillId="35" borderId="110" applyNumberFormat="0" applyProtection="0">
      <alignment horizontal="left" vertical="center" indent="1"/>
    </xf>
    <xf numFmtId="4" fontId="70" fillId="10" borderId="110" applyNumberFormat="0" applyProtection="0">
      <alignment horizontal="right" vertical="center"/>
    </xf>
    <xf numFmtId="0" fontId="9" fillId="16" borderId="110" applyNumberFormat="0" applyProtection="0">
      <alignment horizontal="left" vertical="top" indent="1"/>
    </xf>
    <xf numFmtId="40" fontId="90" fillId="40" borderId="135">
      <alignment vertical="center"/>
    </xf>
    <xf numFmtId="49" fontId="96" fillId="38" borderId="135" applyProtection="0">
      <alignment horizontal="left" indent="1"/>
      <protection locked="0"/>
    </xf>
    <xf numFmtId="0" fontId="9" fillId="16" borderId="110" applyNumberFormat="0" applyProtection="0">
      <alignment horizontal="left" vertical="top" indent="1"/>
    </xf>
    <xf numFmtId="4" fontId="70" fillId="35" borderId="110" applyNumberFormat="0" applyProtection="0">
      <alignment horizontal="left" vertical="center" indent="1"/>
    </xf>
    <xf numFmtId="0" fontId="9" fillId="40" borderId="130" applyNumberFormat="0" applyFont="0" applyBorder="0" applyAlignment="0" applyProtection="0"/>
    <xf numFmtId="0" fontId="9" fillId="10" borderId="110" applyNumberFormat="0" applyProtection="0">
      <alignment horizontal="left" vertical="center" indent="1"/>
    </xf>
    <xf numFmtId="4" fontId="70" fillId="12" borderId="110" applyNumberFormat="0" applyProtection="0">
      <alignment horizontal="left" vertical="center" indent="1"/>
    </xf>
    <xf numFmtId="4" fontId="68" fillId="25" borderId="110" applyNumberFormat="0" applyProtection="0">
      <alignment vertical="center"/>
    </xf>
    <xf numFmtId="4" fontId="74" fillId="31" borderId="110" applyNumberFormat="0" applyProtection="0">
      <alignment horizontal="right" vertical="center"/>
    </xf>
    <xf numFmtId="0" fontId="9" fillId="16" borderId="110" applyNumberFormat="0" applyProtection="0">
      <alignment horizontal="left" vertical="top" indent="1"/>
    </xf>
    <xf numFmtId="0" fontId="9" fillId="0" borderId="134" applyFont="0" applyFill="0" applyBorder="0" applyAlignment="0" applyProtection="0"/>
    <xf numFmtId="211" fontId="83" fillId="37" borderId="135">
      <alignment horizontal="center"/>
      <protection locked="0"/>
    </xf>
    <xf numFmtId="10" fontId="77" fillId="40" borderId="135" applyNumberFormat="0" applyBorder="0" applyAlignment="0" applyProtection="0"/>
    <xf numFmtId="0" fontId="9" fillId="31" borderId="110" applyNumberFormat="0" applyProtection="0">
      <alignment horizontal="left" vertical="top" indent="1"/>
    </xf>
    <xf numFmtId="4" fontId="70" fillId="10" borderId="110" applyNumberFormat="0" applyProtection="0">
      <alignment horizontal="righ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0" fontId="9" fillId="16" borderId="110" applyNumberFormat="0" applyProtection="0">
      <alignment horizontal="left" vertical="center" indent="1"/>
    </xf>
    <xf numFmtId="181" fontId="81" fillId="37" borderId="135">
      <protection locked="0"/>
    </xf>
    <xf numFmtId="4" fontId="70" fillId="12" borderId="110" applyNumberFormat="0" applyProtection="0">
      <alignment horizontal="left" vertical="center" indent="1"/>
    </xf>
    <xf numFmtId="49" fontId="96" fillId="37" borderId="135" applyProtection="0">
      <alignment horizontal="left" indent="1"/>
      <protection locked="0"/>
    </xf>
    <xf numFmtId="4" fontId="70" fillId="17"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top" indent="1"/>
    </xf>
    <xf numFmtId="40" fontId="90" fillId="40" borderId="135">
      <alignment vertical="center"/>
    </xf>
    <xf numFmtId="211" fontId="83" fillId="37" borderId="135">
      <alignment horizontal="center"/>
      <protection locked="0"/>
    </xf>
    <xf numFmtId="0" fontId="9" fillId="31" borderId="110" applyNumberFormat="0" applyProtection="0">
      <alignment horizontal="left" vertical="center" indent="1"/>
    </xf>
    <xf numFmtId="4" fontId="72" fillId="12" borderId="110" applyNumberFormat="0" applyProtection="0">
      <alignment vertical="center"/>
    </xf>
    <xf numFmtId="10" fontId="77" fillId="40" borderId="135" applyNumberFormat="0" applyBorder="0" applyAlignment="0" applyProtection="0"/>
    <xf numFmtId="4" fontId="74" fillId="31" borderId="110" applyNumberFormat="0" applyProtection="0">
      <alignment horizontal="right" vertical="center"/>
    </xf>
    <xf numFmtId="4" fontId="72" fillId="31" borderId="110" applyNumberFormat="0" applyProtection="0">
      <alignment horizontal="right" vertical="center"/>
    </xf>
    <xf numFmtId="49" fontId="96" fillId="37" borderId="135" applyProtection="0">
      <alignment horizontal="left" indent="1"/>
      <protection locked="0"/>
    </xf>
    <xf numFmtId="0" fontId="9" fillId="31" borderId="110" applyNumberFormat="0" applyProtection="0">
      <alignment horizontal="left" vertical="center" indent="1"/>
    </xf>
    <xf numFmtId="211" fontId="83" fillId="37" borderId="135">
      <alignment horizontal="center"/>
      <protection locked="0"/>
    </xf>
    <xf numFmtId="40" fontId="90" fillId="40" borderId="135">
      <alignment vertical="center"/>
    </xf>
    <xf numFmtId="211" fontId="83" fillId="37" borderId="135">
      <alignment horizontal="center"/>
      <protection locked="0"/>
    </xf>
    <xf numFmtId="0" fontId="9" fillId="16" borderId="110" applyNumberFormat="0" applyProtection="0">
      <alignment horizontal="left" vertical="center" indent="1"/>
    </xf>
    <xf numFmtId="4" fontId="70" fillId="29" borderId="110" applyNumberFormat="0" applyProtection="0">
      <alignment horizontal="right" vertical="center"/>
    </xf>
    <xf numFmtId="0" fontId="9" fillId="16" borderId="110" applyNumberFormat="0" applyProtection="0">
      <alignment horizontal="left" vertical="top" indent="1"/>
    </xf>
    <xf numFmtId="4" fontId="74" fillId="31" borderId="110" applyNumberFormat="0" applyProtection="0">
      <alignment horizontal="right" vertical="center"/>
    </xf>
    <xf numFmtId="4" fontId="70" fillId="12" borderId="110" applyNumberFormat="0" applyProtection="0">
      <alignment horizontal="left" vertical="center" indent="1"/>
    </xf>
    <xf numFmtId="4" fontId="70" fillId="10" borderId="110" applyNumberFormat="0" applyProtection="0">
      <alignment horizontal="right" vertical="center"/>
    </xf>
    <xf numFmtId="4" fontId="70" fillId="31" borderId="110" applyNumberFormat="0" applyProtection="0">
      <alignment horizontal="right" vertical="center"/>
    </xf>
    <xf numFmtId="4" fontId="70" fillId="10" borderId="110" applyNumberFormat="0" applyProtection="0">
      <alignment horizontal="right" vertical="center"/>
    </xf>
    <xf numFmtId="0" fontId="9" fillId="10" borderId="110" applyNumberFormat="0" applyProtection="0">
      <alignment horizontal="left" vertical="center" indent="1"/>
    </xf>
    <xf numFmtId="181" fontId="81" fillId="37" borderId="135">
      <protection locked="0"/>
    </xf>
    <xf numFmtId="4" fontId="70" fillId="31" borderId="110" applyNumberFormat="0" applyProtection="0">
      <alignment horizontal="right" vertical="center"/>
    </xf>
    <xf numFmtId="10" fontId="77" fillId="40" borderId="135" applyNumberFormat="0" applyBorder="0" applyAlignment="0" applyProtection="0"/>
    <xf numFmtId="0" fontId="68" fillId="25" borderId="110" applyNumberFormat="0" applyProtection="0">
      <alignment horizontal="left" vertical="top" indent="1"/>
    </xf>
    <xf numFmtId="211" fontId="83" fillId="37" borderId="135">
      <alignment horizontal="center"/>
      <protection locked="0"/>
    </xf>
    <xf numFmtId="211" fontId="83" fillId="37" borderId="135">
      <alignment horizontal="center"/>
      <protection locked="0"/>
    </xf>
    <xf numFmtId="10" fontId="77" fillId="40" borderId="135" applyNumberFormat="0" applyBorder="0" applyAlignment="0" applyProtection="0"/>
    <xf numFmtId="4" fontId="72" fillId="31" borderId="110" applyNumberFormat="0" applyProtection="0">
      <alignment horizontal="right" vertical="center"/>
    </xf>
    <xf numFmtId="0" fontId="9" fillId="0" borderId="0"/>
    <xf numFmtId="0" fontId="9" fillId="0" borderId="0"/>
    <xf numFmtId="181" fontId="81" fillId="37" borderId="135">
      <protection locked="0"/>
    </xf>
    <xf numFmtId="211" fontId="83" fillId="37" borderId="135">
      <alignment horizontal="center"/>
      <protection locked="0"/>
    </xf>
    <xf numFmtId="0" fontId="9" fillId="31" borderId="110" applyNumberFormat="0" applyProtection="0">
      <alignment horizontal="left" vertical="center" indent="1"/>
    </xf>
    <xf numFmtId="0" fontId="9" fillId="31" borderId="110" applyNumberFormat="0" applyProtection="0">
      <alignment horizontal="left" vertical="center" indent="1"/>
    </xf>
    <xf numFmtId="49" fontId="96" fillId="38" borderId="135" applyProtection="0">
      <alignment horizontal="left" indent="1"/>
      <protection locked="0"/>
    </xf>
    <xf numFmtId="0" fontId="9" fillId="31" borderId="110" applyNumberFormat="0" applyProtection="0">
      <alignment horizontal="left" vertical="center" indent="1"/>
    </xf>
    <xf numFmtId="0" fontId="9" fillId="14" borderId="110" applyNumberFormat="0" applyProtection="0">
      <alignment horizontal="left" vertical="center" indent="1"/>
    </xf>
    <xf numFmtId="49" fontId="96" fillId="38" borderId="135" applyProtection="0">
      <alignment horizontal="left" indent="1"/>
      <protection locked="0"/>
    </xf>
    <xf numFmtId="10" fontId="77" fillId="40" borderId="135" applyNumberFormat="0" applyBorder="0" applyAlignment="0" applyProtection="0"/>
    <xf numFmtId="4" fontId="72" fillId="12" borderId="110" applyNumberFormat="0" applyProtection="0">
      <alignment vertical="center"/>
    </xf>
    <xf numFmtId="0" fontId="9" fillId="40" borderId="130" applyNumberFormat="0" applyFont="0" applyBorder="0" applyAlignment="0" applyProtection="0"/>
    <xf numFmtId="0" fontId="9" fillId="10" borderId="110" applyNumberFormat="0" applyProtection="0">
      <alignment horizontal="left" vertical="center" indent="1"/>
    </xf>
    <xf numFmtId="0" fontId="9" fillId="10" borderId="110" applyNumberFormat="0" applyProtection="0">
      <alignment horizontal="left" vertical="center" indent="1"/>
    </xf>
    <xf numFmtId="0" fontId="95" fillId="0" borderId="134">
      <alignment horizontal="left" vertical="center"/>
    </xf>
    <xf numFmtId="49" fontId="96" fillId="37" borderId="135" applyProtection="0">
      <alignment horizontal="left" indent="1"/>
      <protection locked="0"/>
    </xf>
    <xf numFmtId="0" fontId="9" fillId="31" borderId="110" applyNumberFormat="0" applyProtection="0">
      <alignment horizontal="left" vertical="center" indent="1"/>
    </xf>
    <xf numFmtId="0" fontId="9" fillId="10" borderId="110" applyNumberFormat="0" applyProtection="0">
      <alignment horizontal="left" vertical="center" indent="1"/>
    </xf>
    <xf numFmtId="4" fontId="70" fillId="10" borderId="110" applyNumberFormat="0" applyProtection="0">
      <alignment horizontal="right" vertical="center"/>
    </xf>
    <xf numFmtId="0" fontId="9" fillId="16" borderId="110" applyNumberFormat="0" applyProtection="0">
      <alignment horizontal="left" vertical="center" indent="1"/>
    </xf>
    <xf numFmtId="4" fontId="70" fillId="15" borderId="110" applyNumberFormat="0" applyProtection="0">
      <alignment horizontal="right" vertical="center"/>
    </xf>
    <xf numFmtId="0" fontId="68" fillId="25" borderId="110" applyNumberFormat="0" applyProtection="0">
      <alignment horizontal="left" vertical="top" indent="1"/>
    </xf>
    <xf numFmtId="0" fontId="9" fillId="0" borderId="134" applyFont="0" applyFill="0" applyBorder="0" applyAlignment="0" applyProtection="0"/>
    <xf numFmtId="4" fontId="70" fillId="24" borderId="110" applyNumberFormat="0" applyProtection="0">
      <alignment horizontal="right" vertical="center"/>
    </xf>
    <xf numFmtId="4" fontId="70" fillId="12" borderId="110" applyNumberFormat="0" applyProtection="0">
      <alignment horizontal="left" vertical="center" indent="1"/>
    </xf>
    <xf numFmtId="0" fontId="9" fillId="40" borderId="130" applyNumberFormat="0" applyFont="0" applyBorder="0" applyAlignment="0" applyProtection="0"/>
    <xf numFmtId="4" fontId="70" fillId="26" borderId="110" applyNumberFormat="0" applyProtection="0">
      <alignment horizontal="right" vertical="center"/>
    </xf>
    <xf numFmtId="4" fontId="70" fillId="23" borderId="110" applyNumberFormat="0" applyProtection="0">
      <alignment horizontal="right" vertical="center"/>
    </xf>
    <xf numFmtId="4" fontId="70" fillId="28" borderId="110" applyNumberFormat="0" applyProtection="0">
      <alignment horizontal="right" vertical="center"/>
    </xf>
    <xf numFmtId="4" fontId="72" fillId="12" borderId="110" applyNumberFormat="0" applyProtection="0">
      <alignment vertical="center"/>
    </xf>
    <xf numFmtId="40" fontId="90" fillId="40" borderId="135">
      <alignment vertical="center"/>
    </xf>
    <xf numFmtId="4" fontId="70" fillId="26" borderId="110" applyNumberFormat="0" applyProtection="0">
      <alignment horizontal="right" vertical="center"/>
    </xf>
    <xf numFmtId="4" fontId="68" fillId="25" borderId="110" applyNumberFormat="0" applyProtection="0">
      <alignment horizontal="left" vertical="center" indent="1"/>
    </xf>
    <xf numFmtId="4" fontId="72" fillId="12" borderId="110" applyNumberFormat="0" applyProtection="0">
      <alignment vertical="center"/>
    </xf>
    <xf numFmtId="181" fontId="81" fillId="37" borderId="135">
      <protection locked="0"/>
    </xf>
    <xf numFmtId="0" fontId="9" fillId="40" borderId="130" applyNumberFormat="0" applyFont="0" applyBorder="0" applyAlignment="0" applyProtection="0"/>
    <xf numFmtId="0" fontId="9" fillId="16" borderId="110" applyNumberFormat="0" applyProtection="0">
      <alignment horizontal="left" vertical="center" indent="1"/>
    </xf>
    <xf numFmtId="4" fontId="70" fillId="23" borderId="110" applyNumberFormat="0" applyProtection="0">
      <alignment horizontal="right" vertical="center"/>
    </xf>
    <xf numFmtId="10" fontId="77" fillId="40" borderId="135" applyNumberFormat="0" applyBorder="0" applyAlignment="0" applyProtection="0"/>
    <xf numFmtId="0" fontId="9" fillId="40" borderId="130" applyNumberFormat="0" applyFont="0" applyBorder="0" applyAlignment="0" applyProtection="0"/>
    <xf numFmtId="0" fontId="9" fillId="31" borderId="110" applyNumberFormat="0" applyProtection="0">
      <alignment horizontal="left" vertical="center" indent="1"/>
    </xf>
    <xf numFmtId="10" fontId="77" fillId="40" borderId="135" applyNumberFormat="0" applyBorder="0" applyAlignment="0" applyProtection="0"/>
    <xf numFmtId="0" fontId="9" fillId="16" borderId="110" applyNumberFormat="0" applyProtection="0">
      <alignment horizontal="left" vertical="top" indent="1"/>
    </xf>
    <xf numFmtId="211" fontId="83" fillId="37" borderId="135">
      <alignment horizontal="center"/>
      <protection locked="0"/>
    </xf>
    <xf numFmtId="4" fontId="70" fillId="31" borderId="110" applyNumberFormat="0" applyProtection="0">
      <alignment horizontal="right" vertical="center"/>
    </xf>
    <xf numFmtId="4" fontId="70" fillId="12" borderId="110" applyNumberFormat="0" applyProtection="0">
      <alignment horizontal="left" vertical="center" indent="1"/>
    </xf>
    <xf numFmtId="4" fontId="68" fillId="25" borderId="110" applyNumberFormat="0" applyProtection="0">
      <alignment vertical="center"/>
    </xf>
    <xf numFmtId="0" fontId="9" fillId="40" borderId="130" applyNumberFormat="0" applyFont="0" applyBorder="0" applyAlignment="0" applyProtection="0"/>
    <xf numFmtId="4" fontId="70" fillId="31" borderId="110" applyNumberFormat="0" applyProtection="0">
      <alignment horizontal="right" vertical="center"/>
    </xf>
    <xf numFmtId="0" fontId="9" fillId="40" borderId="130" applyNumberFormat="0" applyFont="0" applyBorder="0" applyAlignment="0" applyProtection="0"/>
    <xf numFmtId="0" fontId="68" fillId="25" borderId="110" applyNumberFormat="0" applyProtection="0">
      <alignment horizontal="left" vertical="top" indent="1"/>
    </xf>
    <xf numFmtId="49" fontId="96" fillId="38" borderId="135" applyProtection="0">
      <alignment horizontal="left" indent="1"/>
      <protection locked="0"/>
    </xf>
    <xf numFmtId="0" fontId="9" fillId="31" borderId="110" applyNumberFormat="0" applyProtection="0">
      <alignment horizontal="left" vertical="top" indent="1"/>
    </xf>
    <xf numFmtId="0" fontId="70" fillId="12" borderId="110" applyNumberFormat="0" applyProtection="0">
      <alignment horizontal="left" vertical="top" indent="1"/>
    </xf>
    <xf numFmtId="49" fontId="96" fillId="38" borderId="135" applyProtection="0">
      <alignment horizontal="left" indent="1"/>
      <protection locked="0"/>
    </xf>
    <xf numFmtId="0" fontId="9" fillId="48" borderId="131" applyNumberFormat="0" applyAlignment="0" applyProtection="0"/>
    <xf numFmtId="181" fontId="81" fillId="37" borderId="135">
      <protection locked="0"/>
    </xf>
    <xf numFmtId="4" fontId="74" fillId="31" borderId="110" applyNumberFormat="0" applyProtection="0">
      <alignment horizontal="right" vertical="center"/>
    </xf>
    <xf numFmtId="4" fontId="72" fillId="31" borderId="110" applyNumberFormat="0" applyProtection="0">
      <alignment horizontal="right" vertical="center"/>
    </xf>
    <xf numFmtId="49" fontId="96" fillId="37" borderId="135" applyProtection="0">
      <alignment horizontal="left" indent="1"/>
      <protection locked="0"/>
    </xf>
    <xf numFmtId="4" fontId="70" fillId="31" borderId="110" applyNumberFormat="0" applyProtection="0">
      <alignment horizontal="right" vertical="center"/>
    </xf>
    <xf numFmtId="211" fontId="83" fillId="37" borderId="135">
      <alignment horizontal="center"/>
      <protection locked="0"/>
    </xf>
    <xf numFmtId="4" fontId="70" fillId="31" borderId="110" applyNumberFormat="0" applyProtection="0">
      <alignment horizontal="right" vertical="center"/>
    </xf>
    <xf numFmtId="0" fontId="9" fillId="40" borderId="130" applyNumberFormat="0" applyFont="0" applyBorder="0" applyAlignment="0" applyProtection="0"/>
    <xf numFmtId="4" fontId="68" fillId="25" borderId="110" applyNumberFormat="0" applyProtection="0">
      <alignment horizontal="left" vertical="center" indent="1"/>
    </xf>
    <xf numFmtId="10" fontId="77" fillId="40" borderId="135" applyNumberFormat="0" applyBorder="0" applyAlignment="0" applyProtection="0"/>
    <xf numFmtId="0" fontId="9" fillId="31" borderId="110" applyNumberFormat="0" applyProtection="0">
      <alignment horizontal="left" vertical="center" indent="1"/>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16" borderId="110" applyNumberFormat="0" applyProtection="0">
      <alignment horizontal="left" vertical="center" indent="1"/>
    </xf>
    <xf numFmtId="0" fontId="9" fillId="48" borderId="131" applyNumberFormat="0" applyAlignment="0" applyProtection="0"/>
    <xf numFmtId="0" fontId="9" fillId="16" borderId="110" applyNumberFormat="0" applyProtection="0">
      <alignment horizontal="left" vertical="top" indent="1"/>
    </xf>
    <xf numFmtId="4" fontId="70" fillId="27" borderId="110" applyNumberFormat="0" applyProtection="0">
      <alignment horizontal="right" vertical="center"/>
    </xf>
    <xf numFmtId="0" fontId="9" fillId="16" borderId="110" applyNumberFormat="0" applyProtection="0">
      <alignment horizontal="left" vertical="top" indent="1"/>
    </xf>
    <xf numFmtId="4" fontId="70" fillId="12" borderId="110" applyNumberFormat="0" applyProtection="0">
      <alignment horizontal="left" vertical="center" indent="1"/>
    </xf>
    <xf numFmtId="0" fontId="9" fillId="48" borderId="131" applyNumberFormat="0" applyAlignment="0" applyProtection="0"/>
    <xf numFmtId="4" fontId="70" fillId="12" borderId="110" applyNumberFormat="0" applyProtection="0">
      <alignment horizontal="left" vertical="center" indent="1"/>
    </xf>
    <xf numFmtId="10" fontId="77" fillId="40" borderId="135" applyNumberFormat="0" applyBorder="0" applyAlignment="0" applyProtection="0"/>
    <xf numFmtId="0" fontId="9" fillId="31" borderId="110" applyNumberFormat="0" applyProtection="0">
      <alignment horizontal="left" vertical="center" indent="1"/>
    </xf>
    <xf numFmtId="10" fontId="77" fillId="40" borderId="135" applyNumberFormat="0" applyBorder="0" applyAlignment="0" applyProtection="0"/>
    <xf numFmtId="181" fontId="81" fillId="37" borderId="135">
      <protection locked="0"/>
    </xf>
    <xf numFmtId="4" fontId="74" fillId="31" borderId="110" applyNumberFormat="0" applyProtection="0">
      <alignment horizontal="right" vertical="center"/>
    </xf>
    <xf numFmtId="4" fontId="70" fillId="31" borderId="110" applyNumberFormat="0" applyProtection="0">
      <alignment horizontal="right" vertical="center"/>
    </xf>
    <xf numFmtId="4" fontId="70" fillId="15" borderId="110" applyNumberFormat="0" applyProtection="0">
      <alignment horizontal="right" vertical="center"/>
    </xf>
    <xf numFmtId="4" fontId="70" fillId="12" borderId="110" applyNumberFormat="0" applyProtection="0">
      <alignment vertical="center"/>
    </xf>
    <xf numFmtId="49" fontId="96" fillId="38" borderId="135" applyProtection="0">
      <alignment horizontal="left" indent="1"/>
      <protection locked="0"/>
    </xf>
    <xf numFmtId="49" fontId="96" fillId="37" borderId="135" applyProtection="0">
      <alignment horizontal="left" indent="1"/>
      <protection locked="0"/>
    </xf>
    <xf numFmtId="211" fontId="83" fillId="37" borderId="135">
      <alignment horizontal="center"/>
      <protection locked="0"/>
    </xf>
    <xf numFmtId="10" fontId="77" fillId="40" borderId="135" applyNumberFormat="0" applyBorder="0" applyAlignment="0" applyProtection="0"/>
    <xf numFmtId="4" fontId="70" fillId="31" borderId="110" applyNumberFormat="0" applyProtection="0">
      <alignment horizontal="right" vertical="center"/>
    </xf>
    <xf numFmtId="0" fontId="9" fillId="40" borderId="130" applyNumberFormat="0" applyFont="0" applyBorder="0" applyAlignment="0" applyProtection="0"/>
    <xf numFmtId="0" fontId="9" fillId="14" borderId="110" applyNumberFormat="0" applyProtection="0">
      <alignment horizontal="left" vertical="center" indent="1"/>
    </xf>
    <xf numFmtId="4" fontId="70" fillId="10" borderId="110" applyNumberFormat="0" applyProtection="0">
      <alignment horizontal="right" vertical="center"/>
    </xf>
    <xf numFmtId="10" fontId="77" fillId="40" borderId="135" applyNumberFormat="0" applyBorder="0" applyAlignment="0" applyProtection="0"/>
    <xf numFmtId="4" fontId="70" fillId="12" borderId="110" applyNumberFormat="0" applyProtection="0">
      <alignment horizontal="left" vertical="center" indent="1"/>
    </xf>
    <xf numFmtId="0" fontId="9" fillId="31" borderId="110" applyNumberFormat="0" applyProtection="0">
      <alignment horizontal="left" vertical="top" indent="1"/>
    </xf>
    <xf numFmtId="0" fontId="9" fillId="48" borderId="131" applyNumberFormat="0" applyAlignment="0" applyProtection="0"/>
    <xf numFmtId="211" fontId="83" fillId="37" borderId="135">
      <alignment horizontal="center"/>
      <protection locked="0"/>
    </xf>
    <xf numFmtId="0" fontId="9" fillId="14" borderId="110" applyNumberFormat="0" applyProtection="0">
      <alignment horizontal="left" vertical="center" indent="1"/>
    </xf>
    <xf numFmtId="0" fontId="95" fillId="0" borderId="134">
      <alignment horizontal="left" vertical="center"/>
    </xf>
    <xf numFmtId="4" fontId="70" fillId="12" borderId="110" applyNumberFormat="0" applyProtection="0">
      <alignment vertical="center"/>
    </xf>
    <xf numFmtId="4" fontId="68" fillId="25" borderId="110" applyNumberFormat="0" applyProtection="0">
      <alignment vertical="center"/>
    </xf>
    <xf numFmtId="0" fontId="9" fillId="31" borderId="110" applyNumberFormat="0" applyProtection="0">
      <alignment horizontal="left" vertical="center" indent="1"/>
    </xf>
    <xf numFmtId="4" fontId="72" fillId="31" borderId="110" applyNumberFormat="0" applyProtection="0">
      <alignment horizontal="right" vertical="center"/>
    </xf>
    <xf numFmtId="181" fontId="81" fillId="37" borderId="135">
      <protection locked="0"/>
    </xf>
    <xf numFmtId="4" fontId="70" fillId="10" borderId="110" applyNumberFormat="0" applyProtection="0">
      <alignment horizontal="right" vertical="center"/>
    </xf>
    <xf numFmtId="0" fontId="95" fillId="0" borderId="134">
      <alignment horizontal="left" vertical="center"/>
    </xf>
    <xf numFmtId="4" fontId="68" fillId="25" borderId="110" applyNumberFormat="0" applyProtection="0">
      <alignment horizontal="left" vertical="center" indent="1"/>
    </xf>
    <xf numFmtId="0" fontId="9" fillId="48" borderId="131" applyNumberFormat="0" applyAlignment="0" applyProtection="0"/>
    <xf numFmtId="4" fontId="72"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0" fontId="95" fillId="0" borderId="134">
      <alignment horizontal="left" vertical="center"/>
    </xf>
    <xf numFmtId="0" fontId="9" fillId="40" borderId="130" applyNumberFormat="0" applyFont="0" applyBorder="0" applyAlignment="0" applyProtection="0"/>
    <xf numFmtId="181" fontId="81" fillId="37" borderId="135">
      <protection locked="0"/>
    </xf>
    <xf numFmtId="211" fontId="83" fillId="37" borderId="135">
      <alignment horizontal="center"/>
      <protection locked="0"/>
    </xf>
    <xf numFmtId="40" fontId="90" fillId="40" borderId="135">
      <alignment vertical="center"/>
    </xf>
    <xf numFmtId="4" fontId="70" fillId="12" borderId="110" applyNumberFormat="0" applyProtection="0">
      <alignment vertical="center"/>
    </xf>
    <xf numFmtId="0" fontId="9" fillId="14" borderId="110" applyNumberFormat="0" applyProtection="0">
      <alignment horizontal="left" vertical="center" indent="1"/>
    </xf>
    <xf numFmtId="0" fontId="9" fillId="16" borderId="110" applyNumberFormat="0" applyProtection="0">
      <alignment horizontal="left" vertical="top" indent="1"/>
    </xf>
    <xf numFmtId="0" fontId="9" fillId="16" borderId="110" applyNumberFormat="0" applyProtection="0">
      <alignment horizontal="left" vertical="center" indent="1"/>
    </xf>
    <xf numFmtId="0" fontId="9" fillId="40" borderId="130" applyNumberFormat="0" applyFont="0" applyBorder="0" applyAlignment="0" applyProtection="0"/>
    <xf numFmtId="4" fontId="70" fillId="10" borderId="110" applyNumberFormat="0" applyProtection="0">
      <alignment horizontal="right" vertical="center"/>
    </xf>
    <xf numFmtId="4" fontId="70" fillId="10" borderId="110" applyNumberFormat="0" applyProtection="0">
      <alignment horizontal="right" vertical="center"/>
    </xf>
    <xf numFmtId="4" fontId="70" fillId="12" borderId="110" applyNumberFormat="0" applyProtection="0">
      <alignment vertical="center"/>
    </xf>
    <xf numFmtId="4" fontId="68" fillId="25" borderId="110" applyNumberFormat="0" applyProtection="0">
      <alignment vertical="center"/>
    </xf>
    <xf numFmtId="0" fontId="9" fillId="48" borderId="131" applyNumberFormat="0" applyAlignment="0" applyProtection="0"/>
    <xf numFmtId="40" fontId="90" fillId="40" borderId="135">
      <alignment vertical="center"/>
    </xf>
    <xf numFmtId="4" fontId="70" fillId="31" borderId="110" applyNumberFormat="0" applyProtection="0">
      <alignment horizontal="right" vertical="center"/>
    </xf>
    <xf numFmtId="4" fontId="70" fillId="35" borderId="110" applyNumberFormat="0" applyProtection="0">
      <alignment horizontal="left" vertical="center" indent="1"/>
    </xf>
    <xf numFmtId="40" fontId="90" fillId="40" borderId="135">
      <alignment vertical="center"/>
    </xf>
    <xf numFmtId="0" fontId="9" fillId="13" borderId="135" applyNumberFormat="0">
      <protection locked="0"/>
    </xf>
    <xf numFmtId="49" fontId="96" fillId="38" borderId="135" applyProtection="0">
      <alignment horizontal="left" indent="1"/>
      <protection locked="0"/>
    </xf>
    <xf numFmtId="0" fontId="9" fillId="10" borderId="110" applyNumberFormat="0" applyProtection="0">
      <alignment horizontal="left" vertical="center" indent="1"/>
    </xf>
    <xf numFmtId="0" fontId="9" fillId="14" borderId="110" applyNumberFormat="0" applyProtection="0">
      <alignment horizontal="left" vertical="center" indent="1"/>
    </xf>
    <xf numFmtId="4" fontId="70" fillId="27" borderId="110" applyNumberFormat="0" applyProtection="0">
      <alignment horizontal="right" vertical="center"/>
    </xf>
    <xf numFmtId="4" fontId="70" fillId="31" borderId="110" applyNumberFormat="0" applyProtection="0">
      <alignment horizontal="right" vertical="center"/>
    </xf>
    <xf numFmtId="10" fontId="77" fillId="40" borderId="135" applyNumberFormat="0" applyBorder="0" applyAlignment="0" applyProtection="0"/>
    <xf numFmtId="4" fontId="70" fillId="31" borderId="110" applyNumberFormat="0" applyProtection="0">
      <alignment horizontal="right" vertical="center"/>
    </xf>
    <xf numFmtId="0" fontId="9" fillId="14" borderId="110" applyNumberFormat="0" applyProtection="0">
      <alignment horizontal="left" vertical="center" indent="1"/>
    </xf>
    <xf numFmtId="0" fontId="70" fillId="12" borderId="110" applyNumberFormat="0" applyProtection="0">
      <alignment horizontal="left" vertical="top" indent="1"/>
    </xf>
    <xf numFmtId="0" fontId="9" fillId="14" borderId="110" applyNumberFormat="0" applyProtection="0">
      <alignment horizontal="left" vertical="center" indent="1"/>
    </xf>
    <xf numFmtId="0" fontId="9" fillId="16" borderId="110" applyNumberFormat="0" applyProtection="0">
      <alignment horizontal="left" vertical="center" indent="1"/>
    </xf>
    <xf numFmtId="0" fontId="9" fillId="48" borderId="131" applyNumberFormat="0" applyAlignment="0" applyProtection="0"/>
    <xf numFmtId="0" fontId="9" fillId="40" borderId="130" applyNumberFormat="0" applyFont="0" applyBorder="0" applyAlignment="0" applyProtection="0"/>
    <xf numFmtId="0" fontId="9" fillId="14" borderId="110" applyNumberFormat="0" applyProtection="0">
      <alignment horizontal="left" vertical="center" indent="1"/>
    </xf>
    <xf numFmtId="0" fontId="9" fillId="40" borderId="130" applyNumberFormat="0" applyFont="0" applyBorder="0" applyAlignment="0" applyProtection="0"/>
    <xf numFmtId="4" fontId="70" fillId="10" borderId="110" applyNumberFormat="0" applyProtection="0">
      <alignment horizontal="right" vertical="center"/>
    </xf>
    <xf numFmtId="10" fontId="77" fillId="40" borderId="135" applyNumberFormat="0" applyBorder="0" applyAlignment="0" applyProtection="0"/>
    <xf numFmtId="49" fontId="96" fillId="38" borderId="135" applyProtection="0">
      <alignment horizontal="left" indent="1"/>
      <protection locked="0"/>
    </xf>
    <xf numFmtId="4" fontId="72" fillId="31" borderId="110" applyNumberFormat="0" applyProtection="0">
      <alignment horizontal="right" vertical="center"/>
    </xf>
    <xf numFmtId="40" fontId="90" fillId="40" borderId="135">
      <alignment vertical="center"/>
    </xf>
    <xf numFmtId="0" fontId="9" fillId="14" borderId="110" applyNumberFormat="0" applyProtection="0">
      <alignment horizontal="left" vertical="center" indent="1"/>
    </xf>
    <xf numFmtId="211" fontId="83" fillId="37" borderId="135">
      <alignment horizontal="center"/>
      <protection locked="0"/>
    </xf>
    <xf numFmtId="40" fontId="90" fillId="40" borderId="135">
      <alignment vertical="center"/>
    </xf>
    <xf numFmtId="181" fontId="81" fillId="37" borderId="135">
      <protection locked="0"/>
    </xf>
    <xf numFmtId="4" fontId="70" fillId="12" borderId="110" applyNumberFormat="0" applyProtection="0">
      <alignment vertical="center"/>
    </xf>
    <xf numFmtId="4" fontId="70" fillId="17" borderId="110" applyNumberFormat="0" applyProtection="0">
      <alignment horizontal="right" vertical="center"/>
    </xf>
    <xf numFmtId="181" fontId="81" fillId="37" borderId="135">
      <protection locked="0"/>
    </xf>
    <xf numFmtId="10" fontId="77" fillId="40" borderId="135" applyNumberFormat="0" applyBorder="0" applyAlignment="0" applyProtection="0"/>
    <xf numFmtId="0" fontId="68" fillId="25" borderId="110" applyNumberFormat="0" applyProtection="0">
      <alignment horizontal="left" vertical="top" indent="1"/>
    </xf>
    <xf numFmtId="0" fontId="9" fillId="16" borderId="110" applyNumberFormat="0" applyProtection="0">
      <alignment horizontal="left" vertical="top" indent="1"/>
    </xf>
    <xf numFmtId="0" fontId="9" fillId="10" borderId="110" applyNumberFormat="0" applyProtection="0">
      <alignment horizontal="left" vertical="top" indent="1"/>
    </xf>
    <xf numFmtId="0" fontId="9" fillId="16" borderId="110" applyNumberFormat="0" applyProtection="0">
      <alignment horizontal="left" vertical="top" indent="1"/>
    </xf>
    <xf numFmtId="4" fontId="72" fillId="31" borderId="110" applyNumberFormat="0" applyProtection="0">
      <alignment horizontal="right" vertical="center"/>
    </xf>
    <xf numFmtId="49" fontId="96" fillId="38" borderId="135" applyProtection="0">
      <alignment horizontal="left" indent="1"/>
      <protection locked="0"/>
    </xf>
    <xf numFmtId="40" fontId="90" fillId="19" borderId="107">
      <alignment vertical="center"/>
    </xf>
    <xf numFmtId="10" fontId="77" fillId="40" borderId="135" applyNumberFormat="0" applyBorder="0" applyAlignment="0" applyProtection="0"/>
    <xf numFmtId="0" fontId="9" fillId="14" borderId="110" applyNumberFormat="0" applyProtection="0">
      <alignment horizontal="left" vertical="center" indent="1"/>
    </xf>
    <xf numFmtId="4" fontId="70" fillId="12" borderId="110" applyNumberFormat="0" applyProtection="0">
      <alignment horizontal="left" vertical="center" indent="1"/>
    </xf>
    <xf numFmtId="49" fontId="96" fillId="38" borderId="135" applyProtection="0">
      <alignment horizontal="left" indent="1"/>
      <protection locked="0"/>
    </xf>
    <xf numFmtId="4" fontId="70" fillId="24" borderId="110" applyNumberFormat="0" applyProtection="0">
      <alignment horizontal="right" vertical="center"/>
    </xf>
    <xf numFmtId="4" fontId="68" fillId="25" borderId="110" applyNumberFormat="0" applyProtection="0">
      <alignment horizontal="left" vertical="center" indent="1"/>
    </xf>
    <xf numFmtId="0" fontId="9" fillId="40" borderId="130" applyNumberFormat="0" applyFont="0" applyBorder="0" applyAlignment="0" applyProtection="0"/>
    <xf numFmtId="4" fontId="74" fillId="31" borderId="110" applyNumberFormat="0" applyProtection="0">
      <alignment horizontal="right" vertical="center"/>
    </xf>
    <xf numFmtId="4" fontId="70" fillId="10" borderId="110" applyNumberFormat="0" applyProtection="0">
      <alignment horizontal="right" vertical="center"/>
    </xf>
    <xf numFmtId="4" fontId="72" fillId="31" borderId="110" applyNumberFormat="0" applyProtection="0">
      <alignment horizontal="right" vertical="center"/>
    </xf>
    <xf numFmtId="4" fontId="70" fillId="31" borderId="110" applyNumberFormat="0" applyProtection="0">
      <alignment horizontal="right" vertical="center"/>
    </xf>
    <xf numFmtId="4" fontId="70" fillId="12" borderId="110" applyNumberFormat="0" applyProtection="0">
      <alignment vertical="center"/>
    </xf>
    <xf numFmtId="4" fontId="68" fillId="25" borderId="110" applyNumberFormat="0" applyProtection="0">
      <alignment vertical="center"/>
    </xf>
    <xf numFmtId="0" fontId="9" fillId="40" borderId="130" applyNumberFormat="0" applyFont="0" applyBorder="0" applyAlignment="0" applyProtection="0"/>
    <xf numFmtId="0" fontId="9" fillId="16" borderId="110" applyNumberFormat="0" applyProtection="0">
      <alignment horizontal="left" vertical="center" indent="1"/>
    </xf>
    <xf numFmtId="0" fontId="70" fillId="12" borderId="110" applyNumberFormat="0" applyProtection="0">
      <alignment horizontal="left" vertical="top" indent="1"/>
    </xf>
    <xf numFmtId="4" fontId="70" fillId="24" borderId="110" applyNumberFormat="0" applyProtection="0">
      <alignment horizontal="right" vertical="center"/>
    </xf>
    <xf numFmtId="4" fontId="74" fillId="31" borderId="110" applyNumberFormat="0" applyProtection="0">
      <alignment horizontal="right" vertical="center"/>
    </xf>
    <xf numFmtId="10" fontId="77" fillId="40" borderId="135" applyNumberFormat="0" applyBorder="0" applyAlignment="0" applyProtection="0"/>
    <xf numFmtId="0" fontId="9" fillId="16" borderId="110" applyNumberFormat="0" applyProtection="0">
      <alignment horizontal="left" vertical="top" indent="1"/>
    </xf>
    <xf numFmtId="40" fontId="90" fillId="40" borderId="135">
      <alignment vertical="center"/>
    </xf>
    <xf numFmtId="10" fontId="77" fillId="40" borderId="135" applyNumberFormat="0" applyBorder="0" applyAlignment="0" applyProtection="0"/>
    <xf numFmtId="4" fontId="70" fillId="31" borderId="110" applyNumberFormat="0" applyProtection="0">
      <alignment horizontal="right" vertical="center"/>
    </xf>
    <xf numFmtId="10" fontId="77" fillId="40" borderId="135" applyNumberFormat="0" applyBorder="0" applyAlignment="0" applyProtection="0"/>
    <xf numFmtId="49" fontId="96" fillId="37" borderId="135" applyProtection="0">
      <alignment horizontal="left" indent="1"/>
      <protection locked="0"/>
    </xf>
    <xf numFmtId="0" fontId="9" fillId="31" borderId="110" applyNumberFormat="0" applyProtection="0">
      <alignment horizontal="left" vertical="center" indent="1"/>
    </xf>
    <xf numFmtId="49" fontId="96" fillId="37" borderId="135" applyProtection="0">
      <alignment horizontal="left" indent="1"/>
      <protection locked="0"/>
    </xf>
    <xf numFmtId="0" fontId="70" fillId="12" borderId="110" applyNumberFormat="0" applyProtection="0">
      <alignment horizontal="left" vertical="top" indent="1"/>
    </xf>
    <xf numFmtId="211" fontId="83" fillId="37" borderId="135">
      <alignment horizontal="center"/>
      <protection locked="0"/>
    </xf>
    <xf numFmtId="4" fontId="70" fillId="11" borderId="110" applyNumberFormat="0" applyProtection="0">
      <alignment horizontal="right" vertical="center"/>
    </xf>
    <xf numFmtId="0" fontId="9" fillId="16" borderId="110" applyNumberFormat="0" applyProtection="0">
      <alignment horizontal="left" vertical="top" indent="1"/>
    </xf>
    <xf numFmtId="0" fontId="9" fillId="16" borderId="110" applyNumberFormat="0" applyProtection="0">
      <alignment horizontal="left" vertical="center" indent="1"/>
    </xf>
    <xf numFmtId="0" fontId="70" fillId="12" borderId="110" applyNumberFormat="0" applyProtection="0">
      <alignment horizontal="left" vertical="top" indent="1"/>
    </xf>
    <xf numFmtId="0" fontId="9" fillId="10" borderId="110" applyNumberFormat="0" applyProtection="0">
      <alignment horizontal="left" vertical="center" indent="1"/>
    </xf>
    <xf numFmtId="0" fontId="95" fillId="0" borderId="134">
      <alignment horizontal="left" vertical="center"/>
    </xf>
    <xf numFmtId="0" fontId="9" fillId="40" borderId="130" applyNumberFormat="0" applyFont="0" applyBorder="0" applyAlignment="0" applyProtection="0"/>
    <xf numFmtId="0" fontId="9" fillId="14" borderId="110" applyNumberFormat="0" applyProtection="0">
      <alignment horizontal="left" vertical="center" indent="1"/>
    </xf>
    <xf numFmtId="0" fontId="9" fillId="31" borderId="110" applyNumberFormat="0" applyProtection="0">
      <alignment horizontal="left" vertical="top" indent="1"/>
    </xf>
    <xf numFmtId="4" fontId="70" fillId="10" borderId="110" applyNumberFormat="0" applyProtection="0">
      <alignment horizontal="right" vertical="center"/>
    </xf>
    <xf numFmtId="0" fontId="9" fillId="16" borderId="110" applyNumberFormat="0" applyProtection="0">
      <alignment horizontal="left" vertical="top" indent="1"/>
    </xf>
    <xf numFmtId="40" fontId="90" fillId="40" borderId="135">
      <alignment vertical="center"/>
    </xf>
    <xf numFmtId="10" fontId="77" fillId="40" borderId="135" applyNumberFormat="0" applyBorder="0" applyAlignment="0" applyProtection="0"/>
    <xf numFmtId="49" fontId="96" fillId="38" borderId="135" applyProtection="0">
      <alignment horizontal="left" indent="1"/>
      <protection locked="0"/>
    </xf>
    <xf numFmtId="4" fontId="70" fillId="31" borderId="110" applyNumberFormat="0" applyProtection="0">
      <alignment horizontal="right" vertical="center"/>
    </xf>
    <xf numFmtId="4" fontId="70" fillId="31" borderId="110" applyNumberFormat="0" applyProtection="0">
      <alignment horizontal="right" vertical="center"/>
    </xf>
    <xf numFmtId="0" fontId="9" fillId="31" borderId="110" applyNumberFormat="0" applyProtection="0">
      <alignment horizontal="left" vertical="center" indent="1"/>
    </xf>
    <xf numFmtId="4" fontId="72" fillId="12" borderId="110" applyNumberFormat="0" applyProtection="0">
      <alignment vertical="center"/>
    </xf>
    <xf numFmtId="4" fontId="68" fillId="25" borderId="110" applyNumberFormat="0" applyProtection="0">
      <alignment vertical="center"/>
    </xf>
    <xf numFmtId="0" fontId="9" fillId="16" borderId="110" applyNumberFormat="0" applyProtection="0">
      <alignment horizontal="left" vertical="top" indent="1"/>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4" fontId="70" fillId="31" borderId="110" applyNumberFormat="0" applyProtection="0">
      <alignment horizontal="right" vertical="center"/>
    </xf>
    <xf numFmtId="211" fontId="83" fillId="37" borderId="135">
      <alignment horizontal="center"/>
      <protection locked="0"/>
    </xf>
    <xf numFmtId="0" fontId="9" fillId="40" borderId="130" applyNumberFormat="0" applyFont="0" applyBorder="0" applyAlignment="0" applyProtection="0"/>
    <xf numFmtId="0" fontId="9" fillId="40" borderId="130" applyNumberFormat="0" applyFont="0" applyBorder="0" applyAlignment="0" applyProtection="0"/>
    <xf numFmtId="40" fontId="90" fillId="40" borderId="135">
      <alignment vertical="center"/>
    </xf>
    <xf numFmtId="4" fontId="74" fillId="31" borderId="110" applyNumberFormat="0" applyProtection="0">
      <alignment horizontal="right" vertical="center"/>
    </xf>
    <xf numFmtId="4" fontId="70" fillId="15" borderId="110" applyNumberFormat="0" applyProtection="0">
      <alignment horizontal="right" vertical="center"/>
    </xf>
    <xf numFmtId="40" fontId="90" fillId="40" borderId="135">
      <alignment vertical="center"/>
    </xf>
    <xf numFmtId="0" fontId="9" fillId="0" borderId="134" applyFont="0" applyFill="0" applyBorder="0" applyAlignment="0" applyProtection="0"/>
    <xf numFmtId="40" fontId="90" fillId="40" borderId="135">
      <alignment vertical="center"/>
    </xf>
    <xf numFmtId="10" fontId="77" fillId="40" borderId="135" applyNumberFormat="0" applyBorder="0" applyAlignment="0" applyProtection="0"/>
    <xf numFmtId="10" fontId="77" fillId="40" borderId="135" applyNumberFormat="0" applyBorder="0" applyAlignment="0" applyProtection="0"/>
    <xf numFmtId="0" fontId="9" fillId="16" borderId="110" applyNumberFormat="0" applyProtection="0">
      <alignment horizontal="left" vertical="top" indent="1"/>
    </xf>
    <xf numFmtId="0" fontId="9" fillId="16" borderId="110" applyNumberFormat="0" applyProtection="0">
      <alignment horizontal="left" vertical="top" indent="1"/>
    </xf>
    <xf numFmtId="0" fontId="9" fillId="16" borderId="110" applyNumberFormat="0" applyProtection="0">
      <alignment horizontal="left" vertical="center" indent="1"/>
    </xf>
    <xf numFmtId="4" fontId="70" fillId="27" borderId="110" applyNumberFormat="0" applyProtection="0">
      <alignment horizontal="right" vertical="center"/>
    </xf>
    <xf numFmtId="4" fontId="70" fillId="31" borderId="110" applyNumberFormat="0" applyProtection="0">
      <alignment horizontal="right" vertical="center"/>
    </xf>
    <xf numFmtId="0" fontId="9" fillId="16" borderId="110" applyNumberFormat="0" applyProtection="0">
      <alignment horizontal="left" vertical="top" indent="1"/>
    </xf>
    <xf numFmtId="10" fontId="77" fillId="40" borderId="135" applyNumberFormat="0" applyBorder="0" applyAlignment="0" applyProtection="0"/>
    <xf numFmtId="211" fontId="83" fillId="37" borderId="135">
      <alignment horizontal="center"/>
      <protection locked="0"/>
    </xf>
    <xf numFmtId="0" fontId="9" fillId="40" borderId="130" applyNumberFormat="0" applyFont="0" applyBorder="0" applyAlignment="0" applyProtection="0"/>
    <xf numFmtId="4" fontId="70" fillId="31" borderId="110" applyNumberFormat="0" applyProtection="0">
      <alignment horizontal="right" vertical="center"/>
    </xf>
    <xf numFmtId="0" fontId="9" fillId="16" borderId="110" applyNumberFormat="0" applyProtection="0">
      <alignment horizontal="left" vertical="top" indent="1"/>
    </xf>
    <xf numFmtId="0" fontId="9" fillId="40" borderId="130" applyNumberFormat="0" applyFont="0" applyBorder="0" applyAlignment="0" applyProtection="0"/>
    <xf numFmtId="49" fontId="96" fillId="37" borderId="135" applyProtection="0">
      <alignment horizontal="left" indent="1"/>
      <protection locked="0"/>
    </xf>
    <xf numFmtId="4" fontId="70" fillId="26" borderId="110" applyNumberFormat="0" applyProtection="0">
      <alignment horizontal="right" vertical="center"/>
    </xf>
    <xf numFmtId="0" fontId="9" fillId="31" borderId="110" applyNumberFormat="0" applyProtection="0">
      <alignment horizontal="left" vertical="center" indent="1"/>
    </xf>
    <xf numFmtId="4" fontId="70" fillId="28" borderId="110" applyNumberFormat="0" applyProtection="0">
      <alignment horizontal="right" vertical="center"/>
    </xf>
    <xf numFmtId="10" fontId="77" fillId="40" borderId="135" applyNumberFormat="0" applyBorder="0" applyAlignment="0" applyProtection="0"/>
    <xf numFmtId="181" fontId="81" fillId="37" borderId="135">
      <protection locked="0"/>
    </xf>
    <xf numFmtId="10" fontId="77" fillId="40" borderId="135" applyNumberFormat="0" applyBorder="0" applyAlignment="0" applyProtection="0"/>
    <xf numFmtId="10" fontId="77" fillId="40" borderId="135" applyNumberFormat="0" applyBorder="0" applyAlignment="0" applyProtection="0"/>
    <xf numFmtId="0" fontId="9" fillId="40" borderId="130" applyNumberFormat="0" applyFont="0" applyBorder="0" applyAlignment="0" applyProtection="0"/>
    <xf numFmtId="0" fontId="9" fillId="16" borderId="110" applyNumberFormat="0" applyProtection="0">
      <alignment horizontal="left" vertical="top" indent="1"/>
    </xf>
    <xf numFmtId="4" fontId="70" fillId="11" borderId="110" applyNumberFormat="0" applyProtection="0">
      <alignment horizontal="right" vertical="center"/>
    </xf>
    <xf numFmtId="4" fontId="70" fillId="12" borderId="110" applyNumberFormat="0" applyProtection="0">
      <alignment vertical="center"/>
    </xf>
    <xf numFmtId="49" fontId="96" fillId="38" borderId="135" applyProtection="0">
      <alignment horizontal="left" indent="1"/>
      <protection locked="0"/>
    </xf>
    <xf numFmtId="211" fontId="83" fillId="37" borderId="135">
      <alignment horizontal="center"/>
      <protection locked="0"/>
    </xf>
    <xf numFmtId="0" fontId="9" fillId="31" borderId="110" applyNumberFormat="0" applyProtection="0">
      <alignment horizontal="left" vertical="center" indent="1"/>
    </xf>
    <xf numFmtId="10" fontId="77" fillId="40" borderId="135" applyNumberFormat="0" applyBorder="0" applyAlignment="0" applyProtection="0"/>
    <xf numFmtId="0" fontId="9" fillId="10" borderId="110" applyNumberFormat="0" applyProtection="0">
      <alignment horizontal="left" vertical="top" indent="1"/>
    </xf>
    <xf numFmtId="0" fontId="9" fillId="31" borderId="110" applyNumberFormat="0" applyProtection="0">
      <alignment horizontal="left" vertical="center" indent="1"/>
    </xf>
    <xf numFmtId="0" fontId="9" fillId="16" borderId="110" applyNumberFormat="0" applyProtection="0">
      <alignment horizontal="left" vertical="top" indent="1"/>
    </xf>
    <xf numFmtId="10" fontId="77" fillId="40" borderId="135" applyNumberFormat="0" applyBorder="0" applyAlignment="0" applyProtection="0"/>
    <xf numFmtId="4" fontId="70" fillId="17" borderId="110" applyNumberFormat="0" applyProtection="0">
      <alignment horizontal="right" vertical="center"/>
    </xf>
    <xf numFmtId="0" fontId="9" fillId="10" borderId="110" applyNumberFormat="0" applyProtection="0">
      <alignment horizontal="left" vertical="center" indent="1"/>
    </xf>
    <xf numFmtId="0" fontId="9" fillId="16" borderId="110" applyNumberFormat="0" applyProtection="0">
      <alignment horizontal="left" vertical="top" indent="1"/>
    </xf>
    <xf numFmtId="4" fontId="70" fillId="28" borderId="110" applyNumberFormat="0" applyProtection="0">
      <alignment horizontal="right" vertical="center"/>
    </xf>
    <xf numFmtId="49" fontId="96" fillId="38" borderId="135" applyProtection="0">
      <alignment horizontal="left" indent="1"/>
      <protection locked="0"/>
    </xf>
    <xf numFmtId="49" fontId="96" fillId="37" borderId="135" applyProtection="0">
      <alignment horizontal="left" indent="1"/>
      <protection locked="0"/>
    </xf>
    <xf numFmtId="0" fontId="9" fillId="10" borderId="110" applyNumberFormat="0" applyProtection="0">
      <alignment horizontal="left" vertical="center" indent="1"/>
    </xf>
    <xf numFmtId="10" fontId="77" fillId="40" borderId="135" applyNumberFormat="0" applyBorder="0" applyAlignment="0" applyProtection="0"/>
    <xf numFmtId="0" fontId="9" fillId="16" borderId="110" applyNumberFormat="0" applyProtection="0">
      <alignment horizontal="left" vertical="center" indent="1"/>
    </xf>
    <xf numFmtId="4" fontId="70" fillId="12" borderId="110" applyNumberFormat="0" applyProtection="0">
      <alignment vertical="center"/>
    </xf>
    <xf numFmtId="4" fontId="70" fillId="23" borderId="110" applyNumberFormat="0" applyProtection="0">
      <alignment horizontal="right" vertical="center"/>
    </xf>
    <xf numFmtId="4" fontId="70" fillId="35" borderId="110" applyNumberFormat="0" applyProtection="0">
      <alignment horizontal="left" vertical="center" indent="1"/>
    </xf>
    <xf numFmtId="4" fontId="68" fillId="25" borderId="110" applyNumberFormat="0" applyProtection="0">
      <alignment vertical="center"/>
    </xf>
    <xf numFmtId="0" fontId="9" fillId="31" borderId="110" applyNumberFormat="0" applyProtection="0">
      <alignment horizontal="left" vertical="center" indent="1"/>
    </xf>
    <xf numFmtId="40" fontId="90" fillId="40" borderId="135">
      <alignment vertical="center"/>
    </xf>
    <xf numFmtId="10" fontId="77" fillId="40" borderId="135" applyNumberFormat="0" applyBorder="0" applyAlignment="0" applyProtection="0"/>
    <xf numFmtId="49" fontId="96" fillId="38" borderId="135" applyProtection="0">
      <alignment horizontal="left" indent="1"/>
      <protection locked="0"/>
    </xf>
    <xf numFmtId="0" fontId="9" fillId="16" borderId="110" applyNumberFormat="0" applyProtection="0">
      <alignment horizontal="left" vertical="top" indent="1"/>
    </xf>
    <xf numFmtId="4" fontId="70" fillId="17" borderId="110" applyNumberFormat="0" applyProtection="0">
      <alignment horizontal="right" vertical="center"/>
    </xf>
    <xf numFmtId="10" fontId="77" fillId="40" borderId="135" applyNumberFormat="0" applyBorder="0" applyAlignment="0" applyProtection="0"/>
    <xf numFmtId="4" fontId="70" fillId="10" borderId="110" applyNumberFormat="0" applyProtection="0">
      <alignment horizontal="right" vertical="center"/>
    </xf>
    <xf numFmtId="211" fontId="83" fillId="37" borderId="135">
      <alignment horizontal="center"/>
      <protection locked="0"/>
    </xf>
    <xf numFmtId="4" fontId="72" fillId="31" borderId="110" applyNumberFormat="0" applyProtection="0">
      <alignment horizontal="right" vertical="center"/>
    </xf>
    <xf numFmtId="0" fontId="68" fillId="25" borderId="110" applyNumberFormat="0" applyProtection="0">
      <alignment horizontal="left" vertical="top" indent="1"/>
    </xf>
    <xf numFmtId="4" fontId="70" fillId="31" borderId="110" applyNumberFormat="0" applyProtection="0">
      <alignment horizontal="right" vertical="center"/>
    </xf>
    <xf numFmtId="0" fontId="9" fillId="31" borderId="110" applyNumberFormat="0" applyProtection="0">
      <alignment horizontal="left" vertical="center" indent="1"/>
    </xf>
    <xf numFmtId="10" fontId="77" fillId="40" borderId="135" applyNumberFormat="0" applyBorder="0" applyAlignment="0" applyProtection="0"/>
    <xf numFmtId="0" fontId="9" fillId="14" borderId="110" applyNumberFormat="0" applyProtection="0">
      <alignment horizontal="left" vertical="center" indent="1"/>
    </xf>
    <xf numFmtId="4" fontId="70" fillId="31" borderId="110" applyNumberFormat="0" applyProtection="0">
      <alignment horizontal="right" vertical="center"/>
    </xf>
    <xf numFmtId="10" fontId="77" fillId="40" borderId="135" applyNumberFormat="0" applyBorder="0" applyAlignment="0" applyProtection="0"/>
    <xf numFmtId="10" fontId="77" fillId="40" borderId="135" applyNumberFormat="0" applyBorder="0" applyAlignment="0" applyProtection="0"/>
    <xf numFmtId="211" fontId="83" fillId="37" borderId="135">
      <alignment horizontal="center"/>
      <protection locked="0"/>
    </xf>
    <xf numFmtId="0" fontId="9" fillId="16" borderId="110" applyNumberFormat="0" applyProtection="0">
      <alignment horizontal="left" vertical="center" indent="1"/>
    </xf>
    <xf numFmtId="4" fontId="70" fillId="31" borderId="110" applyNumberFormat="0" applyProtection="0">
      <alignment horizontal="right" vertical="center"/>
    </xf>
    <xf numFmtId="4" fontId="70" fillId="31" borderId="110" applyNumberFormat="0" applyProtection="0">
      <alignment horizontal="right" vertical="center"/>
    </xf>
    <xf numFmtId="0" fontId="9" fillId="40" borderId="130" applyNumberFormat="0" applyFont="0" applyBorder="0" applyAlignment="0" applyProtection="0"/>
    <xf numFmtId="0" fontId="9" fillId="40" borderId="130" applyNumberFormat="0" applyFont="0" applyBorder="0" applyAlignment="0" applyProtection="0"/>
    <xf numFmtId="4" fontId="70" fillId="17" borderId="110" applyNumberFormat="0" applyProtection="0">
      <alignment horizontal="right" vertical="center"/>
    </xf>
    <xf numFmtId="211" fontId="83" fillId="37" borderId="135">
      <alignment horizontal="center"/>
      <protection locked="0"/>
    </xf>
    <xf numFmtId="0" fontId="9" fillId="16" borderId="110" applyNumberFormat="0" applyProtection="0">
      <alignment horizontal="left" vertical="top" indent="1"/>
    </xf>
    <xf numFmtId="0" fontId="9" fillId="40" borderId="130" applyNumberFormat="0" applyFont="0" applyBorder="0" applyAlignment="0" applyProtection="0"/>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31" borderId="110" applyNumberFormat="0" applyProtection="0">
      <alignment horizontal="right" vertical="center"/>
    </xf>
    <xf numFmtId="181" fontId="81" fillId="37" borderId="135">
      <protection locked="0"/>
    </xf>
    <xf numFmtId="4" fontId="70" fillId="10" borderId="110" applyNumberFormat="0" applyProtection="0">
      <alignment horizontal="right" vertical="center"/>
    </xf>
    <xf numFmtId="0" fontId="95" fillId="0" borderId="134">
      <alignment horizontal="left" vertical="center"/>
    </xf>
    <xf numFmtId="49" fontId="96" fillId="37" borderId="135" applyProtection="0">
      <alignment horizontal="left" indent="1"/>
      <protection locked="0"/>
    </xf>
    <xf numFmtId="0" fontId="9" fillId="40" borderId="130" applyNumberFormat="0" applyFont="0" applyBorder="0" applyAlignment="0" applyProtection="0"/>
    <xf numFmtId="0" fontId="70" fillId="10" borderId="110" applyNumberFormat="0" applyProtection="0">
      <alignment horizontal="left" vertical="top" indent="1"/>
    </xf>
    <xf numFmtId="0" fontId="9" fillId="48" borderId="131" applyNumberFormat="0" applyAlignment="0" applyProtection="0"/>
    <xf numFmtId="4" fontId="70" fillId="10" borderId="110" applyNumberFormat="0" applyProtection="0">
      <alignment horizontal="right" vertical="center"/>
    </xf>
    <xf numFmtId="0" fontId="9" fillId="48" borderId="131" applyNumberFormat="0" applyAlignment="0" applyProtection="0"/>
    <xf numFmtId="0" fontId="9" fillId="10" borderId="110" applyNumberFormat="0" applyProtection="0">
      <alignment horizontal="left" vertical="center" indent="1"/>
    </xf>
    <xf numFmtId="49" fontId="96" fillId="37" borderId="135" applyProtection="0">
      <alignment horizontal="left" indent="1"/>
      <protection locked="0"/>
    </xf>
    <xf numFmtId="4" fontId="70" fillId="10" borderId="110" applyNumberFormat="0" applyProtection="0">
      <alignment horizontal="right" vertical="center"/>
    </xf>
    <xf numFmtId="0" fontId="9" fillId="14" borderId="110" applyNumberFormat="0" applyProtection="0">
      <alignment horizontal="left" vertical="top" indent="1"/>
    </xf>
    <xf numFmtId="4" fontId="72" fillId="12" borderId="110" applyNumberFormat="0" applyProtection="0">
      <alignment vertical="center"/>
    </xf>
    <xf numFmtId="10" fontId="77" fillId="40" borderId="135" applyNumberFormat="0" applyBorder="0" applyAlignment="0" applyProtection="0"/>
    <xf numFmtId="40" fontId="90" fillId="40" borderId="135">
      <alignment vertical="center"/>
    </xf>
    <xf numFmtId="4" fontId="70" fillId="35" borderId="110" applyNumberFormat="0" applyProtection="0">
      <alignment horizontal="left" vertical="center" indent="1"/>
    </xf>
    <xf numFmtId="10" fontId="77" fillId="40" borderId="135" applyNumberFormat="0" applyBorder="0" applyAlignment="0" applyProtection="0"/>
    <xf numFmtId="0" fontId="70" fillId="12" borderId="110" applyNumberFormat="0" applyProtection="0">
      <alignment horizontal="left" vertical="top" indent="1"/>
    </xf>
    <xf numFmtId="0" fontId="9" fillId="16" borderId="110" applyNumberFormat="0" applyProtection="0">
      <alignment horizontal="left" vertical="top" indent="1"/>
    </xf>
    <xf numFmtId="40" fontId="90" fillId="40" borderId="135">
      <alignment vertical="center"/>
    </xf>
    <xf numFmtId="4" fontId="70" fillId="31" borderId="110" applyNumberFormat="0" applyProtection="0">
      <alignment horizontal="right" vertical="center"/>
    </xf>
    <xf numFmtId="0" fontId="9" fillId="14"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9" fontId="96" fillId="38" borderId="135" applyProtection="0">
      <alignment horizontal="left" indent="1"/>
      <protection locked="0"/>
    </xf>
    <xf numFmtId="211" fontId="83" fillId="37" borderId="135">
      <alignment horizontal="center"/>
      <protection locked="0"/>
    </xf>
    <xf numFmtId="0" fontId="9" fillId="48" borderId="131" applyNumberFormat="0" applyAlignment="0" applyProtection="0"/>
    <xf numFmtId="211" fontId="83" fillId="37" borderId="135">
      <alignment horizontal="center"/>
      <protection locked="0"/>
    </xf>
    <xf numFmtId="0" fontId="9" fillId="16" borderId="110" applyNumberFormat="0" applyProtection="0">
      <alignment horizontal="left" vertical="center" indent="1"/>
    </xf>
    <xf numFmtId="181" fontId="81" fillId="37" borderId="135">
      <protection locked="0"/>
    </xf>
    <xf numFmtId="0" fontId="9" fillId="31" borderId="110" applyNumberFormat="0" applyProtection="0">
      <alignment horizontal="left" vertical="center" indent="1"/>
    </xf>
    <xf numFmtId="0" fontId="9" fillId="0" borderId="134" applyFont="0" applyFill="0" applyBorder="0" applyAlignment="0" applyProtection="0"/>
    <xf numFmtId="0" fontId="9" fillId="40" borderId="130" applyNumberFormat="0" applyFont="0" applyBorder="0" applyAlignment="0" applyProtection="0"/>
    <xf numFmtId="4" fontId="70" fillId="12" borderId="110" applyNumberFormat="0" applyProtection="0">
      <alignment horizontal="left" vertical="center" indent="1"/>
    </xf>
    <xf numFmtId="4" fontId="72" fillId="31" borderId="110" applyNumberFormat="0" applyProtection="0">
      <alignment horizontal="right" vertical="center"/>
    </xf>
    <xf numFmtId="4" fontId="70" fillId="31" borderId="110" applyNumberFormat="0" applyProtection="0">
      <alignment horizontal="right" vertical="center"/>
    </xf>
    <xf numFmtId="49" fontId="96" fillId="37" borderId="135" applyProtection="0">
      <alignment horizontal="left" indent="1"/>
      <protection locked="0"/>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10" fontId="77" fillId="40" borderId="135" applyNumberFormat="0" applyBorder="0" applyAlignment="0" applyProtection="0"/>
    <xf numFmtId="10" fontId="77" fillId="40" borderId="135" applyNumberFormat="0" applyBorder="0" applyAlignment="0" applyProtection="0"/>
    <xf numFmtId="10" fontId="77" fillId="40" borderId="135" applyNumberFormat="0" applyBorder="0" applyAlignment="0" applyProtection="0"/>
    <xf numFmtId="4" fontId="70" fillId="31" borderId="110" applyNumberFormat="0" applyProtection="0">
      <alignment horizontal="right" vertical="center"/>
    </xf>
    <xf numFmtId="0" fontId="9" fillId="48" borderId="131" applyNumberFormat="0" applyAlignment="0" applyProtection="0"/>
    <xf numFmtId="0" fontId="9" fillId="16" borderId="110" applyNumberFormat="0" applyProtection="0">
      <alignment horizontal="left" vertical="top" indent="1"/>
    </xf>
    <xf numFmtId="0" fontId="9" fillId="14" borderId="110" applyNumberFormat="0" applyProtection="0">
      <alignment horizontal="left" vertical="center" indent="1"/>
    </xf>
    <xf numFmtId="211" fontId="83" fillId="37" borderId="135">
      <alignment horizontal="center"/>
      <protection locked="0"/>
    </xf>
    <xf numFmtId="0" fontId="9" fillId="31" borderId="110" applyNumberFormat="0" applyProtection="0">
      <alignment horizontal="left" vertical="center" indent="1"/>
    </xf>
    <xf numFmtId="4" fontId="72" fillId="31" borderId="110" applyNumberFormat="0" applyProtection="0">
      <alignment horizontal="right" vertical="center"/>
    </xf>
    <xf numFmtId="4" fontId="68" fillId="25" borderId="110" applyNumberFormat="0" applyProtection="0">
      <alignment horizontal="left" vertical="center" indent="1"/>
    </xf>
    <xf numFmtId="4" fontId="70" fillId="26" borderId="110" applyNumberFormat="0" applyProtection="0">
      <alignment horizontal="right" vertical="center"/>
    </xf>
    <xf numFmtId="0" fontId="9" fillId="48" borderId="131" applyNumberFormat="0" applyAlignment="0" applyProtection="0"/>
    <xf numFmtId="4" fontId="70" fillId="31" borderId="110" applyNumberFormat="0" applyProtection="0">
      <alignment horizontal="right" vertical="center"/>
    </xf>
    <xf numFmtId="0" fontId="70" fillId="10" borderId="110" applyNumberFormat="0" applyProtection="0">
      <alignment horizontal="left" vertical="top" indent="1"/>
    </xf>
    <xf numFmtId="0" fontId="9" fillId="40" borderId="130" applyNumberFormat="0" applyFont="0" applyBorder="0" applyAlignment="0" applyProtection="0"/>
    <xf numFmtId="0" fontId="9" fillId="14" borderId="110" applyNumberFormat="0" applyProtection="0">
      <alignment horizontal="left" vertical="center" indent="1"/>
    </xf>
    <xf numFmtId="181" fontId="81" fillId="37" borderId="135">
      <protection locked="0"/>
    </xf>
    <xf numFmtId="0" fontId="9" fillId="48" borderId="131" applyNumberFormat="0" applyAlignment="0" applyProtection="0"/>
    <xf numFmtId="4" fontId="70" fillId="31" borderId="110" applyNumberFormat="0" applyProtection="0">
      <alignment horizontal="right" vertical="center"/>
    </xf>
    <xf numFmtId="49" fontId="96" fillId="37" borderId="135" applyProtection="0">
      <alignment horizontal="left" indent="1"/>
      <protection locked="0"/>
    </xf>
    <xf numFmtId="4" fontId="72" fillId="31" borderId="110" applyNumberFormat="0" applyProtection="0">
      <alignment horizontal="right" vertical="center"/>
    </xf>
    <xf numFmtId="211" fontId="83" fillId="37" borderId="135">
      <alignment horizontal="center"/>
      <protection locked="0"/>
    </xf>
    <xf numFmtId="211" fontId="83" fillId="37" borderId="135">
      <alignment horizontal="center"/>
      <protection locked="0"/>
    </xf>
    <xf numFmtId="4" fontId="70" fillId="27"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4" fontId="70" fillId="10" borderId="110" applyNumberFormat="0" applyProtection="0">
      <alignment horizontal="right" vertical="center"/>
    </xf>
    <xf numFmtId="211" fontId="83" fillId="37" borderId="135">
      <alignment horizontal="center"/>
      <protection locked="0"/>
    </xf>
    <xf numFmtId="0" fontId="70" fillId="12" borderId="110" applyNumberFormat="0" applyProtection="0">
      <alignment horizontal="left" vertical="top" indent="1"/>
    </xf>
    <xf numFmtId="4" fontId="70" fillId="31" borderId="110" applyNumberFormat="0" applyProtection="0">
      <alignment horizontal="right" vertical="center"/>
    </xf>
    <xf numFmtId="0" fontId="9" fillId="48" borderId="131" applyNumberFormat="0" applyAlignment="0" applyProtection="0"/>
    <xf numFmtId="0" fontId="9" fillId="31" borderId="110" applyNumberFormat="0" applyProtection="0">
      <alignment horizontal="left" vertical="center" indent="1"/>
    </xf>
    <xf numFmtId="4" fontId="74" fillId="31" borderId="110" applyNumberFormat="0" applyProtection="0">
      <alignment horizontal="right" vertical="center"/>
    </xf>
    <xf numFmtId="40" fontId="90" fillId="40" borderId="135">
      <alignment vertical="center"/>
    </xf>
    <xf numFmtId="4" fontId="70" fillId="10" borderId="110" applyNumberFormat="0" applyProtection="0">
      <alignment horizontal="right" vertical="center"/>
    </xf>
    <xf numFmtId="0" fontId="95" fillId="0" borderId="134">
      <alignment horizontal="left" vertical="center"/>
    </xf>
    <xf numFmtId="49" fontId="96" fillId="37" borderId="135" applyProtection="0">
      <alignment horizontal="left" indent="1"/>
      <protection locked="0"/>
    </xf>
    <xf numFmtId="4" fontId="72" fillId="31" borderId="110" applyNumberFormat="0" applyProtection="0">
      <alignment horizontal="right" vertical="center"/>
    </xf>
    <xf numFmtId="4" fontId="70" fillId="29" borderId="110" applyNumberFormat="0" applyProtection="0">
      <alignment horizontal="right" vertical="center"/>
    </xf>
    <xf numFmtId="0" fontId="9" fillId="14" borderId="110" applyNumberFormat="0" applyProtection="0">
      <alignment horizontal="left" vertical="center" indent="1"/>
    </xf>
    <xf numFmtId="0" fontId="9" fillId="10"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9" fontId="96" fillId="38" borderId="135" applyProtection="0">
      <alignment horizontal="left" indent="1"/>
      <protection locked="0"/>
    </xf>
    <xf numFmtId="0" fontId="9" fillId="0" borderId="134" applyFont="0" applyFill="0" applyBorder="0" applyAlignment="0" applyProtection="0"/>
    <xf numFmtId="4" fontId="70" fillId="23" borderId="110" applyNumberFormat="0" applyProtection="0">
      <alignment horizontal="right" vertical="center"/>
    </xf>
    <xf numFmtId="4" fontId="70" fillId="11" borderId="110" applyNumberFormat="0" applyProtection="0">
      <alignment horizontal="right" vertical="center"/>
    </xf>
    <xf numFmtId="0" fontId="70" fillId="10" borderId="110" applyNumberFormat="0" applyProtection="0">
      <alignment horizontal="left" vertical="top" indent="1"/>
    </xf>
    <xf numFmtId="4" fontId="70" fillId="31" borderId="110" applyNumberFormat="0" applyProtection="0">
      <alignment horizontal="right" vertical="center"/>
    </xf>
    <xf numFmtId="0" fontId="9" fillId="14" borderId="110" applyNumberFormat="0" applyProtection="0">
      <alignment horizontal="left" vertical="center" indent="1"/>
    </xf>
    <xf numFmtId="49" fontId="96" fillId="37" borderId="135" applyProtection="0">
      <alignment horizontal="left" indent="1"/>
      <protection locked="0"/>
    </xf>
    <xf numFmtId="10" fontId="77" fillId="40" borderId="135" applyNumberFormat="0" applyBorder="0" applyAlignment="0" applyProtection="0"/>
    <xf numFmtId="49" fontId="96" fillId="38" borderId="135" applyProtection="0">
      <alignment horizontal="left" indent="1"/>
      <protection locked="0"/>
    </xf>
    <xf numFmtId="0" fontId="9" fillId="14" borderId="110" applyNumberFormat="0" applyProtection="0">
      <alignment horizontal="left" vertical="center" indent="1"/>
    </xf>
    <xf numFmtId="4" fontId="68" fillId="25" borderId="110" applyNumberFormat="0" applyProtection="0">
      <alignment horizontal="left" vertical="center" indent="1"/>
    </xf>
    <xf numFmtId="0" fontId="9" fillId="0" borderId="134" applyFont="0" applyFill="0" applyBorder="0" applyAlignment="0" applyProtection="0"/>
    <xf numFmtId="0" fontId="9" fillId="14" borderId="110" applyNumberFormat="0" applyProtection="0">
      <alignment horizontal="left" vertical="center" indent="1"/>
    </xf>
    <xf numFmtId="4" fontId="70" fillId="23" borderId="110" applyNumberFormat="0" applyProtection="0">
      <alignment horizontal="right" vertical="center"/>
    </xf>
    <xf numFmtId="0" fontId="9" fillId="14" borderId="110" applyNumberFormat="0" applyProtection="0">
      <alignment horizontal="left" vertical="center" indent="1"/>
    </xf>
    <xf numFmtId="4" fontId="70" fillId="24" borderId="110" applyNumberFormat="0" applyProtection="0">
      <alignment horizontal="right" vertical="center"/>
    </xf>
    <xf numFmtId="0" fontId="9" fillId="40" borderId="130" applyNumberFormat="0" applyFont="0" applyBorder="0" applyAlignment="0" applyProtection="0"/>
    <xf numFmtId="211" fontId="83" fillId="37" borderId="135">
      <alignment horizontal="center"/>
      <protection locked="0"/>
    </xf>
    <xf numFmtId="49" fontId="96" fillId="38" borderId="135" applyProtection="0">
      <alignment horizontal="left" indent="1"/>
      <protection locked="0"/>
    </xf>
    <xf numFmtId="4" fontId="70" fillId="10" borderId="110" applyNumberFormat="0" applyProtection="0">
      <alignment horizontal="right" vertical="center"/>
    </xf>
    <xf numFmtId="0" fontId="70" fillId="10" borderId="110" applyNumberFormat="0" applyProtection="0">
      <alignment horizontal="left" vertical="top" indent="1"/>
    </xf>
    <xf numFmtId="211" fontId="83" fillId="37" borderId="135">
      <alignment horizontal="center"/>
      <protection locked="0"/>
    </xf>
    <xf numFmtId="4" fontId="70" fillId="15" borderId="110" applyNumberFormat="0" applyProtection="0">
      <alignment horizontal="right" vertical="center"/>
    </xf>
    <xf numFmtId="0" fontId="9" fillId="16" borderId="110" applyNumberFormat="0" applyProtection="0">
      <alignment horizontal="left" vertical="top" indent="1"/>
    </xf>
    <xf numFmtId="0" fontId="9" fillId="16" borderId="110" applyNumberFormat="0" applyProtection="0">
      <alignment horizontal="left" vertical="top" indent="1"/>
    </xf>
    <xf numFmtId="0" fontId="9" fillId="16" borderId="110" applyNumberFormat="0" applyProtection="0">
      <alignment horizontal="left" vertical="top" indent="1"/>
    </xf>
    <xf numFmtId="10" fontId="77" fillId="40" borderId="135" applyNumberFormat="0" applyBorder="0" applyAlignment="0" applyProtection="0"/>
    <xf numFmtId="0" fontId="9" fillId="14" borderId="110" applyNumberFormat="0" applyProtection="0">
      <alignment horizontal="left" vertical="center" indent="1"/>
    </xf>
    <xf numFmtId="0" fontId="9" fillId="14" borderId="110" applyNumberFormat="0" applyProtection="0">
      <alignment horizontal="left" vertical="center" indent="1"/>
    </xf>
    <xf numFmtId="49" fontId="96" fillId="38" borderId="135" applyProtection="0">
      <alignment horizontal="left" indent="1"/>
      <protection locked="0"/>
    </xf>
    <xf numFmtId="0" fontId="9" fillId="48" borderId="131" applyNumberFormat="0" applyAlignment="0" applyProtection="0"/>
    <xf numFmtId="181" fontId="81" fillId="37" borderId="135">
      <protection locked="0"/>
    </xf>
    <xf numFmtId="10" fontId="77" fillId="40" borderId="135" applyNumberFormat="0" applyBorder="0" applyAlignment="0" applyProtection="0"/>
    <xf numFmtId="4" fontId="70" fillId="31" borderId="110" applyNumberFormat="0" applyProtection="0">
      <alignment horizontal="right" vertical="center"/>
    </xf>
    <xf numFmtId="4" fontId="70" fillId="24" borderId="110" applyNumberFormat="0" applyProtection="0">
      <alignment horizontal="right" vertical="center"/>
    </xf>
    <xf numFmtId="0" fontId="9" fillId="40" borderId="130" applyNumberFormat="0" applyFont="0" applyBorder="0" applyAlignment="0" applyProtection="0"/>
    <xf numFmtId="4" fontId="72" fillId="31" borderId="110" applyNumberFormat="0" applyProtection="0">
      <alignment horizontal="right" vertical="center"/>
    </xf>
    <xf numFmtId="0" fontId="9" fillId="40" borderId="130" applyNumberFormat="0" applyFont="0" applyBorder="0" applyAlignment="0" applyProtection="0"/>
    <xf numFmtId="10" fontId="77" fillId="40" borderId="135" applyNumberFormat="0" applyBorder="0" applyAlignment="0" applyProtection="0"/>
    <xf numFmtId="211" fontId="83" fillId="37" borderId="135">
      <alignment horizontal="center"/>
      <protection locked="0"/>
    </xf>
    <xf numFmtId="4" fontId="70" fillId="31" borderId="110" applyNumberFormat="0" applyProtection="0">
      <alignment horizontal="right" vertical="center"/>
    </xf>
    <xf numFmtId="0" fontId="9" fillId="31" borderId="110" applyNumberFormat="0" applyProtection="0">
      <alignment horizontal="left" vertical="center" indent="1"/>
    </xf>
    <xf numFmtId="0" fontId="95" fillId="0" borderId="134">
      <alignment horizontal="left" vertical="center"/>
    </xf>
    <xf numFmtId="0" fontId="68" fillId="25" borderId="110" applyNumberFormat="0" applyProtection="0">
      <alignment horizontal="left" vertical="top" indent="1"/>
    </xf>
    <xf numFmtId="0" fontId="9" fillId="14" borderId="110" applyNumberFormat="0" applyProtection="0">
      <alignment horizontal="left" vertical="center" indent="1"/>
    </xf>
    <xf numFmtId="211" fontId="83" fillId="37" borderId="135">
      <alignment horizontal="center"/>
      <protection locked="0"/>
    </xf>
    <xf numFmtId="0" fontId="9" fillId="48" borderId="131" applyNumberFormat="0" applyAlignment="0" applyProtection="0"/>
    <xf numFmtId="0" fontId="9" fillId="40" borderId="130" applyNumberFormat="0" applyFont="0" applyBorder="0" applyAlignment="0" applyProtection="0"/>
    <xf numFmtId="0" fontId="9" fillId="14" borderId="110" applyNumberFormat="0" applyProtection="0">
      <alignment horizontal="left" vertical="center" indent="1"/>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181" fontId="81" fillId="37" borderId="135">
      <protection locked="0"/>
    </xf>
    <xf numFmtId="0" fontId="9" fillId="40" borderId="130" applyNumberFormat="0" applyFont="0" applyBorder="0" applyAlignment="0" applyProtection="0"/>
    <xf numFmtId="0" fontId="9" fillId="0" borderId="134" applyFont="0" applyFill="0" applyBorder="0" applyAlignment="0" applyProtection="0"/>
    <xf numFmtId="0" fontId="9" fillId="10" borderId="110" applyNumberFormat="0" applyProtection="0">
      <alignment horizontal="left" vertical="center" indent="1"/>
    </xf>
    <xf numFmtId="40" fontId="90" fillId="19" borderId="107">
      <alignment vertical="center"/>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1" borderId="110" applyNumberFormat="0" applyProtection="0">
      <alignment horizontal="right" vertical="center"/>
    </xf>
    <xf numFmtId="4" fontId="70" fillId="27" borderId="110" applyNumberFormat="0" applyProtection="0">
      <alignment horizontal="right" vertical="center"/>
    </xf>
    <xf numFmtId="49" fontId="96" fillId="37" borderId="135" applyProtection="0">
      <alignment horizontal="left" indent="1"/>
      <protection locked="0"/>
    </xf>
    <xf numFmtId="10" fontId="77" fillId="40" borderId="135" applyNumberFormat="0" applyBorder="0" applyAlignment="0" applyProtection="0"/>
    <xf numFmtId="4" fontId="70" fillId="31" borderId="110" applyNumberFormat="0" applyProtection="0">
      <alignment horizontal="right" vertical="center"/>
    </xf>
    <xf numFmtId="4" fontId="68" fillId="25" borderId="110" applyNumberFormat="0" applyProtection="0">
      <alignment horizontal="left" vertical="center" indent="1"/>
    </xf>
    <xf numFmtId="49" fontId="96" fillId="38" borderId="135" applyProtection="0">
      <alignment horizontal="left" indent="1"/>
      <protection locked="0"/>
    </xf>
    <xf numFmtId="4" fontId="70" fillId="35" borderId="110" applyNumberFormat="0" applyProtection="0">
      <alignment horizontal="left" vertical="center" indent="1"/>
    </xf>
    <xf numFmtId="0" fontId="9" fillId="14" borderId="110" applyNumberFormat="0" applyProtection="0">
      <alignment horizontal="left" vertical="center" indent="1"/>
    </xf>
    <xf numFmtId="0" fontId="9" fillId="16" borderId="110" applyNumberFormat="0" applyProtection="0">
      <alignment horizontal="left" vertical="top" indent="1"/>
    </xf>
    <xf numFmtId="10" fontId="77" fillId="40" borderId="135" applyNumberFormat="0" applyBorder="0" applyAlignment="0" applyProtection="0"/>
    <xf numFmtId="0" fontId="9" fillId="14" borderId="110" applyNumberFormat="0" applyProtection="0">
      <alignment horizontal="left" vertical="top" indent="1"/>
    </xf>
    <xf numFmtId="4" fontId="70" fillId="29" borderId="110" applyNumberFormat="0" applyProtection="0">
      <alignment horizontal="right" vertical="center"/>
    </xf>
    <xf numFmtId="0" fontId="9" fillId="0" borderId="134" applyFont="0" applyFill="0" applyBorder="0" applyAlignment="0" applyProtection="0"/>
    <xf numFmtId="4" fontId="70" fillId="31" borderId="110" applyNumberFormat="0" applyProtection="0">
      <alignment horizontal="right" vertical="center"/>
    </xf>
    <xf numFmtId="10" fontId="77" fillId="40" borderId="135" applyNumberFormat="0" applyBorder="0" applyAlignment="0" applyProtection="0"/>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0" fontId="9" fillId="16" borderId="110" applyNumberFormat="0" applyProtection="0">
      <alignment horizontal="left" vertical="center" indent="1"/>
    </xf>
    <xf numFmtId="0" fontId="9" fillId="40" borderId="130" applyNumberFormat="0" applyFont="0" applyBorder="0" applyAlignment="0" applyProtection="0"/>
    <xf numFmtId="4" fontId="70" fillId="35" borderId="110" applyNumberFormat="0" applyProtection="0">
      <alignment horizontal="left" vertical="center" indent="1"/>
    </xf>
    <xf numFmtId="0" fontId="9" fillId="10" borderId="110" applyNumberFormat="0" applyProtection="0">
      <alignment horizontal="left" vertical="center" indent="1"/>
    </xf>
    <xf numFmtId="0" fontId="9" fillId="10" borderId="110" applyNumberFormat="0" applyProtection="0">
      <alignment horizontal="left" vertical="top" indent="1"/>
    </xf>
    <xf numFmtId="4" fontId="69" fillId="25" borderId="110" applyNumberFormat="0" applyProtection="0">
      <alignment vertical="center"/>
    </xf>
    <xf numFmtId="4" fontId="68" fillId="25" borderId="110" applyNumberFormat="0" applyProtection="0">
      <alignment vertical="center"/>
    </xf>
    <xf numFmtId="0" fontId="95" fillId="0" borderId="134">
      <alignment horizontal="left" vertical="center"/>
    </xf>
    <xf numFmtId="0" fontId="9" fillId="14" borderId="110" applyNumberFormat="0" applyProtection="0">
      <alignment horizontal="left" vertical="center" indent="1"/>
    </xf>
    <xf numFmtId="10" fontId="77" fillId="40" borderId="135" applyNumberForma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4" fontId="70" fillId="11" borderId="110" applyNumberFormat="0" applyProtection="0">
      <alignment horizontal="right" vertical="center"/>
    </xf>
    <xf numFmtId="4" fontId="70" fillId="23" borderId="110" applyNumberFormat="0" applyProtection="0">
      <alignment horizontal="right" vertical="center"/>
    </xf>
    <xf numFmtId="0" fontId="9" fillId="40" borderId="130" applyNumberFormat="0" applyFont="0" applyBorder="0" applyAlignment="0" applyProtection="0"/>
    <xf numFmtId="0" fontId="9" fillId="31" borderId="110" applyNumberFormat="0" applyProtection="0">
      <alignment horizontal="left" vertical="center" indent="1"/>
    </xf>
    <xf numFmtId="0" fontId="9" fillId="14" borderId="110" applyNumberFormat="0" applyProtection="0">
      <alignment horizontal="left" vertical="top" indent="1"/>
    </xf>
    <xf numFmtId="0" fontId="9" fillId="14" borderId="110" applyNumberFormat="0" applyProtection="0">
      <alignment horizontal="left" vertical="top" indent="1"/>
    </xf>
    <xf numFmtId="0" fontId="9" fillId="14" borderId="110" applyNumberFormat="0" applyProtection="0">
      <alignment horizontal="left" vertical="center" indent="1"/>
    </xf>
    <xf numFmtId="10" fontId="77" fillId="40" borderId="135" applyNumberFormat="0" applyBorder="0" applyAlignment="0" applyProtection="0"/>
    <xf numFmtId="49" fontId="96" fillId="38" borderId="135" applyProtection="0">
      <alignment horizontal="left" indent="1"/>
      <protection locked="0"/>
    </xf>
    <xf numFmtId="0" fontId="9" fillId="16" borderId="110" applyNumberFormat="0" applyProtection="0">
      <alignment horizontal="left" vertical="top" indent="1"/>
    </xf>
    <xf numFmtId="4" fontId="70" fillId="31" borderId="110" applyNumberFormat="0" applyProtection="0">
      <alignment horizontal="right" vertical="center"/>
    </xf>
    <xf numFmtId="4" fontId="70" fillId="29" borderId="110" applyNumberFormat="0" applyProtection="0">
      <alignment horizontal="right" vertical="center"/>
    </xf>
    <xf numFmtId="40" fontId="90" fillId="40" borderId="135">
      <alignment vertical="center"/>
    </xf>
    <xf numFmtId="211" fontId="83" fillId="37" borderId="135">
      <alignment horizontal="center"/>
      <protection locked="0"/>
    </xf>
    <xf numFmtId="0" fontId="9" fillId="14" borderId="110" applyNumberFormat="0" applyProtection="0">
      <alignment horizontal="left" vertical="center" indent="1"/>
    </xf>
    <xf numFmtId="10" fontId="77" fillId="40" borderId="135" applyNumberFormat="0" applyBorder="0" applyAlignment="0" applyProtection="0"/>
    <xf numFmtId="0" fontId="9" fillId="40" borderId="130" applyNumberFormat="0" applyFont="0" applyBorder="0" applyAlignment="0" applyProtection="0"/>
    <xf numFmtId="4" fontId="72" fillId="31" borderId="110" applyNumberFormat="0" applyProtection="0">
      <alignment horizontal="right" vertical="center"/>
    </xf>
    <xf numFmtId="0" fontId="9" fillId="31" borderId="110" applyNumberFormat="0" applyProtection="0">
      <alignment horizontal="left" vertical="center" indent="1"/>
    </xf>
    <xf numFmtId="10" fontId="77" fillId="40" borderId="135" applyNumberFormat="0" applyBorder="0" applyAlignment="0" applyProtection="0"/>
    <xf numFmtId="0" fontId="95" fillId="0" borderId="134">
      <alignment horizontal="left" vertical="center"/>
    </xf>
    <xf numFmtId="0" fontId="68" fillId="25" borderId="110" applyNumberFormat="0" applyProtection="0">
      <alignment horizontal="left" vertical="top" indent="1"/>
    </xf>
    <xf numFmtId="181" fontId="81" fillId="37" borderId="135">
      <protection locked="0"/>
    </xf>
    <xf numFmtId="0" fontId="9" fillId="31" borderId="110" applyNumberFormat="0" applyProtection="0">
      <alignment horizontal="left" vertical="center" indent="1"/>
    </xf>
    <xf numFmtId="0" fontId="9" fillId="16" borderId="110" applyNumberFormat="0" applyProtection="0">
      <alignment horizontal="left" vertical="top" indent="1"/>
    </xf>
    <xf numFmtId="0" fontId="9" fillId="16" borderId="110" applyNumberFormat="0" applyProtection="0">
      <alignment horizontal="left" vertical="center" indent="1"/>
    </xf>
    <xf numFmtId="4" fontId="70" fillId="10" borderId="110" applyNumberFormat="0" applyProtection="0">
      <alignment horizontal="right" vertical="center"/>
    </xf>
    <xf numFmtId="0" fontId="9" fillId="40" borderId="130" applyNumberFormat="0" applyFont="0" applyBorder="0" applyAlignment="0" applyProtection="0"/>
    <xf numFmtId="4" fontId="70" fillId="31" borderId="110" applyNumberFormat="0" applyProtection="0">
      <alignment horizontal="right" vertical="center"/>
    </xf>
    <xf numFmtId="0" fontId="9" fillId="14" borderId="110" applyNumberFormat="0" applyProtection="0">
      <alignment horizontal="left" vertical="center" indent="1"/>
    </xf>
    <xf numFmtId="0" fontId="9" fillId="40" borderId="130" applyNumberFormat="0" applyFont="0" applyBorder="0" applyAlignment="0" applyProtection="0"/>
    <xf numFmtId="49" fontId="96" fillId="37" borderId="135" applyProtection="0">
      <alignment horizontal="left" indent="1"/>
      <protection locked="0"/>
    </xf>
    <xf numFmtId="0" fontId="9" fillId="31" borderId="110" applyNumberFormat="0" applyProtection="0">
      <alignment horizontal="left" vertical="center" indent="1"/>
    </xf>
    <xf numFmtId="4" fontId="70" fillId="15" borderId="110" applyNumberFormat="0" applyProtection="0">
      <alignment horizontal="right" vertical="center"/>
    </xf>
    <xf numFmtId="211" fontId="83" fillId="37" borderId="135">
      <alignment horizontal="center"/>
      <protection locked="0"/>
    </xf>
    <xf numFmtId="0" fontId="9" fillId="40" borderId="130" applyNumberFormat="0" applyFont="0" applyBorder="0" applyAlignment="0" applyProtection="0"/>
    <xf numFmtId="0" fontId="9" fillId="31" borderId="110" applyNumberFormat="0" applyProtection="0">
      <alignment horizontal="left" vertical="center" indent="1"/>
    </xf>
    <xf numFmtId="0" fontId="9" fillId="0" borderId="0"/>
    <xf numFmtId="0" fontId="9" fillId="16" borderId="110" applyNumberFormat="0" applyProtection="0">
      <alignment horizontal="left" vertical="top" indent="1"/>
    </xf>
    <xf numFmtId="4" fontId="70" fillId="12" borderId="110" applyNumberFormat="0" applyProtection="0">
      <alignment vertical="center"/>
    </xf>
    <xf numFmtId="0" fontId="9" fillId="0" borderId="134" applyFont="0" applyFill="0" applyBorder="0" applyAlignment="0" applyProtection="0"/>
    <xf numFmtId="0" fontId="9" fillId="16" borderId="110" applyNumberFormat="0" applyProtection="0">
      <alignment horizontal="left" vertical="center" indent="1"/>
    </xf>
    <xf numFmtId="4" fontId="70" fillId="31" borderId="110" applyNumberFormat="0" applyProtection="0">
      <alignment horizontal="right" vertical="center"/>
    </xf>
    <xf numFmtId="4" fontId="70" fillId="31" borderId="110" applyNumberFormat="0" applyProtection="0">
      <alignment horizontal="right" vertical="center"/>
    </xf>
    <xf numFmtId="10" fontId="77" fillId="40" borderId="135" applyNumberFormat="0" applyBorder="0" applyAlignment="0" applyProtection="0"/>
    <xf numFmtId="0" fontId="9" fillId="0" borderId="134" applyFont="0" applyFill="0" applyBorder="0" applyAlignment="0" applyProtection="0"/>
    <xf numFmtId="0" fontId="9" fillId="16" borderId="110" applyNumberFormat="0" applyProtection="0">
      <alignment horizontal="left" vertical="top" indent="1"/>
    </xf>
    <xf numFmtId="0" fontId="9" fillId="48" borderId="131" applyNumberFormat="0" applyAlignment="0" applyProtection="0"/>
    <xf numFmtId="4" fontId="70" fillId="29" borderId="110" applyNumberFormat="0" applyProtection="0">
      <alignment horizontal="right" vertical="center"/>
    </xf>
    <xf numFmtId="0" fontId="9" fillId="16" borderId="110" applyNumberFormat="0" applyProtection="0">
      <alignment horizontal="left" vertical="top" indent="1"/>
    </xf>
    <xf numFmtId="49" fontId="96" fillId="37" borderId="135" applyProtection="0">
      <alignment horizontal="left" indent="1"/>
      <protection locked="0"/>
    </xf>
    <xf numFmtId="211" fontId="83" fillId="37" borderId="135">
      <alignment horizontal="center"/>
      <protection locked="0"/>
    </xf>
    <xf numFmtId="0" fontId="9" fillId="40" borderId="130" applyNumberFormat="0" applyFont="0" applyBorder="0" applyAlignment="0" applyProtection="0"/>
    <xf numFmtId="211" fontId="83" fillId="37" borderId="135">
      <alignment horizontal="center"/>
      <protection locked="0"/>
    </xf>
    <xf numFmtId="0" fontId="9" fillId="14" borderId="110" applyNumberFormat="0" applyProtection="0">
      <alignment horizontal="left" vertical="center" indent="1"/>
    </xf>
    <xf numFmtId="0" fontId="95" fillId="0" borderId="134">
      <alignment horizontal="left" vertical="center"/>
    </xf>
    <xf numFmtId="0" fontId="9" fillId="31" borderId="110" applyNumberFormat="0" applyProtection="0">
      <alignment horizontal="left" vertical="center" indent="1"/>
    </xf>
    <xf numFmtId="4" fontId="70" fillId="17" borderId="110" applyNumberFormat="0" applyProtection="0">
      <alignment horizontal="right" vertical="center"/>
    </xf>
    <xf numFmtId="0" fontId="9" fillId="31" borderId="110" applyNumberFormat="0" applyProtection="0">
      <alignment horizontal="left" vertical="center" indent="1"/>
    </xf>
    <xf numFmtId="0" fontId="9" fillId="31" borderId="110" applyNumberFormat="0" applyProtection="0">
      <alignment horizontal="left" vertical="center" indent="1"/>
    </xf>
    <xf numFmtId="0" fontId="9" fillId="31" borderId="110" applyNumberFormat="0" applyProtection="0">
      <alignment horizontal="left" vertical="center" indent="1"/>
    </xf>
    <xf numFmtId="0" fontId="9" fillId="10" borderId="110" applyNumberFormat="0" applyProtection="0">
      <alignment horizontal="left" vertical="center" indent="1"/>
    </xf>
    <xf numFmtId="10" fontId="77" fillId="40" borderId="135" applyNumberFormat="0" applyBorder="0" applyAlignment="0" applyProtection="0"/>
    <xf numFmtId="0" fontId="9" fillId="16" borderId="110" applyNumberFormat="0" applyProtection="0">
      <alignment horizontal="left" vertical="top" indent="1"/>
    </xf>
    <xf numFmtId="0" fontId="9" fillId="13" borderId="135" applyNumberFormat="0">
      <protection locked="0"/>
    </xf>
    <xf numFmtId="10" fontId="77" fillId="40" borderId="135" applyNumberFormat="0" applyBorder="0" applyAlignment="0" applyProtection="0"/>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14" borderId="110" applyNumberFormat="0" applyProtection="0">
      <alignment horizontal="left" vertical="center" indent="1"/>
    </xf>
    <xf numFmtId="10" fontId="77" fillId="40" borderId="135" applyNumberFormat="0" applyBorder="0" applyAlignment="0" applyProtection="0"/>
    <xf numFmtId="0" fontId="9" fillId="40" borderId="130" applyNumberFormat="0" applyFont="0" applyBorder="0" applyAlignment="0" applyProtection="0"/>
    <xf numFmtId="0" fontId="9" fillId="0" borderId="134" applyFont="0" applyFill="0" applyBorder="0" applyAlignment="0" applyProtection="0"/>
    <xf numFmtId="49" fontId="96" fillId="37" borderId="135" applyProtection="0">
      <alignment horizontal="left" indent="1"/>
      <protection locked="0"/>
    </xf>
    <xf numFmtId="4" fontId="70" fillId="31" borderId="110" applyNumberFormat="0" applyProtection="0">
      <alignment horizontal="right" vertical="center"/>
    </xf>
    <xf numFmtId="4" fontId="70" fillId="11" borderId="110" applyNumberFormat="0" applyProtection="0">
      <alignment horizontal="right" vertical="center"/>
    </xf>
    <xf numFmtId="0" fontId="9" fillId="31" borderId="110" applyNumberFormat="0" applyProtection="0">
      <alignment horizontal="left" vertical="center" indent="1"/>
    </xf>
    <xf numFmtId="211" fontId="83" fillId="37" borderId="135">
      <alignment horizontal="center"/>
      <protection locked="0"/>
    </xf>
    <xf numFmtId="4" fontId="70" fillId="12" borderId="110" applyNumberFormat="0" applyProtection="0">
      <alignment horizontal="left" vertical="center" indent="1"/>
    </xf>
    <xf numFmtId="49" fontId="96" fillId="38" borderId="135" applyProtection="0">
      <alignment horizontal="left" indent="1"/>
      <protection locked="0"/>
    </xf>
    <xf numFmtId="211" fontId="83" fillId="37" borderId="135">
      <alignment horizontal="center"/>
      <protection locked="0"/>
    </xf>
    <xf numFmtId="0" fontId="9" fillId="0" borderId="134" applyFont="0" applyFill="0" applyBorder="0" applyAlignment="0" applyProtection="0"/>
    <xf numFmtId="4" fontId="70" fillId="31" borderId="110" applyNumberFormat="0" applyProtection="0">
      <alignment horizontal="right" vertical="center"/>
    </xf>
    <xf numFmtId="4" fontId="70" fillId="10" borderId="110" applyNumberFormat="0" applyProtection="0">
      <alignment horizontal="right" vertical="center"/>
    </xf>
    <xf numFmtId="4" fontId="70" fillId="31" borderId="110" applyNumberFormat="0" applyProtection="0">
      <alignment horizontal="right" vertical="center"/>
    </xf>
    <xf numFmtId="49" fontId="96" fillId="37" borderId="135" applyProtection="0">
      <alignment horizontal="left" indent="1"/>
      <protection locked="0"/>
    </xf>
    <xf numFmtId="40" fontId="90" fillId="19" borderId="107">
      <alignment vertical="center"/>
    </xf>
    <xf numFmtId="0" fontId="9" fillId="40" borderId="130" applyNumberFormat="0" applyFont="0" applyBorder="0" applyAlignment="0" applyProtection="0"/>
    <xf numFmtId="0" fontId="9" fillId="0" borderId="134" applyFont="0" applyFill="0" applyBorder="0" applyAlignment="0" applyProtection="0"/>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31" borderId="110" applyNumberFormat="0" applyProtection="0">
      <alignment horizontal="left" vertical="center" indent="1"/>
    </xf>
    <xf numFmtId="10" fontId="77" fillId="40" borderId="135" applyNumberFormat="0" applyBorder="0" applyAlignment="0" applyProtection="0"/>
    <xf numFmtId="10" fontId="77" fillId="40" borderId="135" applyNumberFormat="0" applyBorder="0" applyAlignment="0" applyProtection="0"/>
    <xf numFmtId="4" fontId="70" fillId="15" borderId="110" applyNumberFormat="0" applyProtection="0">
      <alignment horizontal="right" vertical="center"/>
    </xf>
    <xf numFmtId="211" fontId="83" fillId="37" borderId="135">
      <alignment horizontal="center"/>
      <protection locked="0"/>
    </xf>
    <xf numFmtId="4" fontId="70" fillId="29" borderId="110" applyNumberFormat="0" applyProtection="0">
      <alignment horizontal="right" vertical="center"/>
    </xf>
    <xf numFmtId="0" fontId="9" fillId="14" borderId="110" applyNumberFormat="0" applyProtection="0">
      <alignment horizontal="left" vertical="center" indent="1"/>
    </xf>
    <xf numFmtId="0" fontId="9" fillId="16" borderId="110" applyNumberFormat="0" applyProtection="0">
      <alignment horizontal="left" vertical="top" indent="1"/>
    </xf>
    <xf numFmtId="0" fontId="68" fillId="25" borderId="110" applyNumberFormat="0" applyProtection="0">
      <alignment horizontal="left" vertical="top" indent="1"/>
    </xf>
    <xf numFmtId="4" fontId="68" fillId="25" borderId="110" applyNumberFormat="0" applyProtection="0">
      <alignment vertical="center"/>
    </xf>
    <xf numFmtId="10" fontId="77" fillId="40" borderId="135" applyNumberFormat="0" applyBorder="0" applyAlignment="0" applyProtection="0"/>
    <xf numFmtId="0" fontId="9" fillId="40" borderId="130" applyNumberFormat="0" applyFont="0" applyBorder="0" applyAlignment="0" applyProtection="0"/>
    <xf numFmtId="4" fontId="70" fillId="10" borderId="110" applyNumberFormat="0" applyProtection="0">
      <alignment horizontal="right" vertical="center"/>
    </xf>
    <xf numFmtId="0" fontId="9" fillId="14" borderId="110" applyNumberFormat="0" applyProtection="0">
      <alignment horizontal="left" vertical="top" indent="1"/>
    </xf>
    <xf numFmtId="0" fontId="9" fillId="14" borderId="110" applyNumberFormat="0" applyProtection="0">
      <alignment horizontal="left" vertical="top" indent="1"/>
    </xf>
    <xf numFmtId="211" fontId="83" fillId="37" borderId="135">
      <alignment horizontal="center"/>
      <protection locked="0"/>
    </xf>
    <xf numFmtId="10" fontId="77" fillId="40" borderId="135" applyNumberFormat="0" applyBorder="0" applyAlignment="0" applyProtection="0"/>
    <xf numFmtId="4" fontId="69" fillId="25" borderId="110" applyNumberFormat="0" applyProtection="0">
      <alignment vertical="center"/>
    </xf>
    <xf numFmtId="0" fontId="9" fillId="40" borderId="130" applyNumberFormat="0" applyFont="0" applyBorder="0" applyAlignment="0" applyProtection="0"/>
    <xf numFmtId="4" fontId="70" fillId="15" borderId="110" applyNumberFormat="0" applyProtection="0">
      <alignment horizontal="right" vertical="center"/>
    </xf>
    <xf numFmtId="49" fontId="96" fillId="38" borderId="135" applyProtection="0">
      <alignment horizontal="left" indent="1"/>
      <protection locked="0"/>
    </xf>
    <xf numFmtId="4" fontId="70" fillId="10" borderId="110" applyNumberFormat="0" applyProtection="0">
      <alignment horizontal="right" vertical="center"/>
    </xf>
    <xf numFmtId="40" fontId="90" fillId="40" borderId="135">
      <alignment vertical="center"/>
    </xf>
    <xf numFmtId="4" fontId="70" fillId="24" borderId="110" applyNumberFormat="0" applyProtection="0">
      <alignment horizontal="right" vertical="center"/>
    </xf>
    <xf numFmtId="0" fontId="9" fillId="16" borderId="110" applyNumberFormat="0" applyProtection="0">
      <alignment horizontal="left" vertical="center" indent="1"/>
    </xf>
    <xf numFmtId="0" fontId="9" fillId="14" borderId="110" applyNumberFormat="0" applyProtection="0">
      <alignment horizontal="left" vertical="center" indent="1"/>
    </xf>
    <xf numFmtId="4" fontId="70" fillId="29" borderId="110" applyNumberFormat="0" applyProtection="0">
      <alignment horizontal="right" vertical="center"/>
    </xf>
    <xf numFmtId="4" fontId="70" fillId="15" borderId="110" applyNumberFormat="0" applyProtection="0">
      <alignment horizontal="right" vertical="center"/>
    </xf>
    <xf numFmtId="0" fontId="9" fillId="16" borderId="110" applyNumberFormat="0" applyProtection="0">
      <alignment horizontal="left" vertical="center" indent="1"/>
    </xf>
    <xf numFmtId="0" fontId="9" fillId="14" borderId="110" applyNumberFormat="0" applyProtection="0">
      <alignment horizontal="left" vertical="center" indent="1"/>
    </xf>
    <xf numFmtId="4" fontId="70" fillId="31" borderId="110" applyNumberFormat="0" applyProtection="0">
      <alignment horizontal="right" vertical="center"/>
    </xf>
    <xf numFmtId="4" fontId="70" fillId="17" borderId="110" applyNumberFormat="0" applyProtection="0">
      <alignment horizontal="right" vertical="center"/>
    </xf>
    <xf numFmtId="4" fontId="72" fillId="31" borderId="110" applyNumberFormat="0" applyProtection="0">
      <alignment horizontal="righ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0" borderId="134" applyFont="0" applyFill="0" applyBorder="0" applyAlignment="0" applyProtection="0"/>
    <xf numFmtId="0" fontId="9" fillId="16" borderId="110" applyNumberFormat="0" applyProtection="0">
      <alignment horizontal="left" vertical="top" indent="1"/>
    </xf>
    <xf numFmtId="0" fontId="9" fillId="31" borderId="110" applyNumberFormat="0" applyProtection="0">
      <alignment horizontal="left" vertical="center" indent="1"/>
    </xf>
    <xf numFmtId="0" fontId="9" fillId="16" borderId="110" applyNumberFormat="0" applyProtection="0">
      <alignment horizontal="left" vertical="center" indent="1"/>
    </xf>
    <xf numFmtId="211" fontId="83" fillId="37" borderId="135">
      <alignment horizontal="center"/>
      <protection locked="0"/>
    </xf>
    <xf numFmtId="0" fontId="9" fillId="31" borderId="110" applyNumberFormat="0" applyProtection="0">
      <alignment horizontal="left" vertical="center" indent="1"/>
    </xf>
    <xf numFmtId="0" fontId="9" fillId="10" borderId="110" applyNumberFormat="0" applyProtection="0">
      <alignment horizontal="left" vertical="top" indent="1"/>
    </xf>
    <xf numFmtId="4" fontId="70" fillId="10" borderId="110" applyNumberFormat="0" applyProtection="0">
      <alignment horizontal="right" vertical="center"/>
    </xf>
    <xf numFmtId="4" fontId="70" fillId="12" borderId="110" applyNumberFormat="0" applyProtection="0">
      <alignmen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10" fontId="77" fillId="40" borderId="135" applyNumberFormat="0" applyBorder="0" applyAlignment="0" applyProtection="0"/>
    <xf numFmtId="4" fontId="70" fillId="31" borderId="110" applyNumberFormat="0" applyProtection="0">
      <alignment horizontal="right" vertical="center"/>
    </xf>
    <xf numFmtId="0" fontId="70" fillId="10" borderId="110" applyNumberFormat="0" applyProtection="0">
      <alignment horizontal="left" vertical="top" indent="1"/>
    </xf>
    <xf numFmtId="40" fontId="90" fillId="40" borderId="135">
      <alignment vertical="center"/>
    </xf>
    <xf numFmtId="4" fontId="70" fillId="10" borderId="110" applyNumberFormat="0" applyProtection="0">
      <alignment horizontal="right" vertical="center"/>
    </xf>
    <xf numFmtId="4" fontId="70" fillId="31" borderId="110" applyNumberFormat="0" applyProtection="0">
      <alignment horizontal="right" vertical="center"/>
    </xf>
    <xf numFmtId="4" fontId="70" fillId="10" borderId="110" applyNumberFormat="0" applyProtection="0">
      <alignment horizontal="right" vertical="center"/>
    </xf>
    <xf numFmtId="4" fontId="72" fillId="12" borderId="110" applyNumberFormat="0" applyProtection="0">
      <alignment vertical="center"/>
    </xf>
    <xf numFmtId="4" fontId="68" fillId="25" borderId="110" applyNumberFormat="0" applyProtection="0">
      <alignment horizontal="left" vertical="center" indent="1"/>
    </xf>
    <xf numFmtId="4" fontId="70" fillId="10" borderId="110" applyNumberFormat="0" applyProtection="0">
      <alignment horizontal="right" vertical="center"/>
    </xf>
    <xf numFmtId="4" fontId="72" fillId="12" borderId="110" applyNumberFormat="0" applyProtection="0">
      <alignment vertical="center"/>
    </xf>
    <xf numFmtId="49" fontId="96" fillId="38" borderId="135" applyProtection="0">
      <alignment horizontal="left" indent="1"/>
      <protection locked="0"/>
    </xf>
    <xf numFmtId="0" fontId="9" fillId="16" borderId="110" applyNumberFormat="0" applyProtection="0">
      <alignment horizontal="left" vertical="top" indent="1"/>
    </xf>
    <xf numFmtId="4" fontId="70" fillId="23" borderId="110" applyNumberFormat="0" applyProtection="0">
      <alignment horizontal="right" vertical="center"/>
    </xf>
    <xf numFmtId="49" fontId="96" fillId="37" borderId="135" applyProtection="0">
      <alignment horizontal="left" indent="1"/>
      <protection locked="0"/>
    </xf>
    <xf numFmtId="0" fontId="9" fillId="14" borderId="110" applyNumberFormat="0" applyProtection="0">
      <alignment horizontal="left" vertical="center" indent="1"/>
    </xf>
    <xf numFmtId="49" fontId="96" fillId="37" borderId="135" applyProtection="0">
      <alignment horizontal="left" indent="1"/>
      <protection locked="0"/>
    </xf>
    <xf numFmtId="10" fontId="77" fillId="40" borderId="135" applyNumberFormat="0" applyBorder="0" applyAlignment="0" applyProtection="0"/>
    <xf numFmtId="0" fontId="9" fillId="16" borderId="110" applyNumberFormat="0" applyProtection="0">
      <alignment horizontal="left" vertical="top" indent="1"/>
    </xf>
    <xf numFmtId="40" fontId="90" fillId="40" borderId="135">
      <alignment vertical="center"/>
    </xf>
    <xf numFmtId="0" fontId="9" fillId="10" borderId="110" applyNumberFormat="0" applyProtection="0">
      <alignment horizontal="left" vertical="center" indent="1"/>
    </xf>
    <xf numFmtId="0" fontId="9" fillId="40" borderId="130" applyNumberFormat="0" applyFont="0" applyBorder="0" applyAlignment="0" applyProtection="0"/>
    <xf numFmtId="0" fontId="9" fillId="14" borderId="110" applyNumberFormat="0" applyProtection="0">
      <alignment horizontal="left" vertical="center" indent="1"/>
    </xf>
    <xf numFmtId="211" fontId="83" fillId="37" borderId="135">
      <alignment horizontal="center"/>
      <protection locked="0"/>
    </xf>
    <xf numFmtId="0" fontId="9" fillId="31" borderId="110" applyNumberFormat="0" applyProtection="0">
      <alignment horizontal="left" vertical="center" indent="1"/>
    </xf>
    <xf numFmtId="0" fontId="95" fillId="0" borderId="134">
      <alignment horizontal="left" vertical="center"/>
    </xf>
    <xf numFmtId="10" fontId="77" fillId="40" borderId="135" applyNumberFormat="0" applyBorder="0" applyAlignment="0" applyProtection="0"/>
    <xf numFmtId="0" fontId="9" fillId="0" borderId="134" applyFont="0" applyFill="0" applyBorder="0" applyAlignment="0" applyProtection="0"/>
    <xf numFmtId="4" fontId="72" fillId="31" borderId="110" applyNumberFormat="0" applyProtection="0">
      <alignment horizontal="right" vertical="center"/>
    </xf>
    <xf numFmtId="49" fontId="96" fillId="37" borderId="135" applyProtection="0">
      <alignment horizontal="left" indent="1"/>
      <protection locked="0"/>
    </xf>
    <xf numFmtId="211" fontId="83" fillId="37" borderId="135">
      <alignment horizontal="center"/>
      <protection locked="0"/>
    </xf>
    <xf numFmtId="4" fontId="70" fillId="27" borderId="110" applyNumberFormat="0" applyProtection="0">
      <alignment horizontal="right" vertical="center"/>
    </xf>
    <xf numFmtId="0" fontId="9" fillId="16" borderId="110" applyNumberFormat="0" applyProtection="0">
      <alignment horizontal="left" vertical="top" indent="1"/>
    </xf>
    <xf numFmtId="49" fontId="96" fillId="37" borderId="135" applyProtection="0">
      <alignment horizontal="left" indent="1"/>
      <protection locked="0"/>
    </xf>
    <xf numFmtId="4" fontId="70" fillId="31" borderId="110" applyNumberFormat="0" applyProtection="0">
      <alignment horizontal="right" vertical="center"/>
    </xf>
    <xf numFmtId="0" fontId="9" fillId="31" borderId="110" applyNumberFormat="0" applyProtection="0">
      <alignment horizontal="left" vertical="center" indent="1"/>
    </xf>
    <xf numFmtId="4" fontId="68" fillId="25" borderId="110" applyNumberFormat="0" applyProtection="0">
      <alignment horizontal="left" vertical="center" indent="1"/>
    </xf>
    <xf numFmtId="211" fontId="83" fillId="37" borderId="135">
      <alignment horizontal="center"/>
      <protection locked="0"/>
    </xf>
    <xf numFmtId="0" fontId="9" fillId="14" borderId="110" applyNumberFormat="0" applyProtection="0">
      <alignment horizontal="left" vertical="center" indent="1"/>
    </xf>
    <xf numFmtId="4" fontId="72" fillId="12" borderId="110" applyNumberFormat="0" applyProtection="0">
      <alignment vertical="center"/>
    </xf>
    <xf numFmtId="0" fontId="9" fillId="16" borderId="110" applyNumberFormat="0" applyProtection="0">
      <alignment horizontal="left" vertical="top" indent="1"/>
    </xf>
    <xf numFmtId="49" fontId="96" fillId="38" borderId="135" applyProtection="0">
      <alignment horizontal="left" indent="1"/>
      <protection locked="0"/>
    </xf>
    <xf numFmtId="0" fontId="9" fillId="31" borderId="110" applyNumberFormat="0" applyProtection="0">
      <alignment horizontal="left" vertical="center" indent="1"/>
    </xf>
    <xf numFmtId="4" fontId="72" fillId="31" borderId="110" applyNumberFormat="0" applyProtection="0">
      <alignment horizontal="right" vertical="center"/>
    </xf>
    <xf numFmtId="0" fontId="9" fillId="31" borderId="110" applyNumberFormat="0" applyProtection="0">
      <alignment horizontal="left" vertical="center" indent="1"/>
    </xf>
    <xf numFmtId="0" fontId="9" fillId="14" borderId="110" applyNumberFormat="0" applyProtection="0">
      <alignment horizontal="left" vertical="center" indent="1"/>
    </xf>
    <xf numFmtId="40" fontId="90" fillId="40" borderId="135">
      <alignment vertical="center"/>
    </xf>
    <xf numFmtId="4" fontId="70" fillId="31" borderId="110" applyNumberFormat="0" applyProtection="0">
      <alignment horizontal="right" vertical="center"/>
    </xf>
    <xf numFmtId="4" fontId="70" fillId="31" borderId="110" applyNumberFormat="0" applyProtection="0">
      <alignment horizontal="right" vertical="center"/>
    </xf>
    <xf numFmtId="0" fontId="9" fillId="0" borderId="134" applyFont="0" applyFill="0" applyBorder="0" applyAlignment="0" applyProtection="0"/>
    <xf numFmtId="4" fontId="70" fillId="35" borderId="110" applyNumberFormat="0" applyProtection="0">
      <alignment horizontal="left" vertical="center" indent="1"/>
    </xf>
    <xf numFmtId="0" fontId="9" fillId="14" borderId="110" applyNumberFormat="0" applyProtection="0">
      <alignment horizontal="left" vertical="center" indent="1"/>
    </xf>
    <xf numFmtId="181" fontId="81" fillId="37" borderId="135">
      <protection locked="0"/>
    </xf>
    <xf numFmtId="4" fontId="68" fillId="25" borderId="110" applyNumberFormat="0" applyProtection="0">
      <alignment horizontal="left" vertical="center" indent="1"/>
    </xf>
    <xf numFmtId="211" fontId="83" fillId="37" borderId="135">
      <alignment horizontal="center"/>
      <protection locked="0"/>
    </xf>
    <xf numFmtId="0" fontId="9" fillId="10" borderId="110" applyNumberFormat="0" applyProtection="0">
      <alignment horizontal="left" vertical="center" indent="1"/>
    </xf>
    <xf numFmtId="0" fontId="9" fillId="31" borderId="110" applyNumberFormat="0" applyProtection="0">
      <alignment horizontal="left" vertical="center" indent="1"/>
    </xf>
    <xf numFmtId="10" fontId="77" fillId="40" borderId="135" applyNumberFormat="0" applyBorder="0" applyAlignment="0" applyProtection="0"/>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center" indent="1"/>
    </xf>
    <xf numFmtId="4" fontId="72" fillId="31" borderId="110" applyNumberFormat="0" applyProtection="0">
      <alignment horizontal="right" vertical="center"/>
    </xf>
    <xf numFmtId="0" fontId="9" fillId="48" borderId="131" applyNumberFormat="0" applyAlignment="0" applyProtection="0"/>
    <xf numFmtId="10" fontId="77" fillId="40" borderId="135" applyNumberFormat="0" applyBorder="0" applyAlignment="0" applyProtection="0"/>
    <xf numFmtId="10" fontId="77" fillId="40" borderId="135" applyNumberFormat="0" applyBorder="0" applyAlignment="0" applyProtection="0"/>
    <xf numFmtId="181" fontId="81" fillId="37" borderId="135">
      <protection locked="0"/>
    </xf>
    <xf numFmtId="211" fontId="83" fillId="37" borderId="135">
      <alignment horizontal="center"/>
      <protection locked="0"/>
    </xf>
    <xf numFmtId="0" fontId="9" fillId="16" borderId="110" applyNumberFormat="0" applyProtection="0">
      <alignment horizontal="left" vertical="center" indent="1"/>
    </xf>
    <xf numFmtId="4" fontId="70" fillId="23" borderId="110" applyNumberFormat="0" applyProtection="0">
      <alignment horizontal="right" vertical="center"/>
    </xf>
    <xf numFmtId="4" fontId="70" fillId="29" borderId="110" applyNumberFormat="0" applyProtection="0">
      <alignment horizontal="right" vertical="center"/>
    </xf>
    <xf numFmtId="10" fontId="77" fillId="40" borderId="135" applyNumberFormat="0" applyBorder="0" applyAlignment="0" applyProtection="0"/>
    <xf numFmtId="0" fontId="9" fillId="14" borderId="110" applyNumberFormat="0" applyProtection="0">
      <alignment horizontal="left" vertical="center" indent="1"/>
    </xf>
    <xf numFmtId="0" fontId="9" fillId="10" borderId="110" applyNumberFormat="0" applyProtection="0">
      <alignment horizontal="left" vertical="center" indent="1"/>
    </xf>
    <xf numFmtId="49" fontId="96" fillId="38" borderId="135" applyProtection="0">
      <alignment horizontal="left" indent="1"/>
      <protection locked="0"/>
    </xf>
    <xf numFmtId="211" fontId="83" fillId="37" borderId="135">
      <alignment horizontal="center"/>
      <protection locked="0"/>
    </xf>
    <xf numFmtId="4" fontId="68" fillId="25" borderId="110" applyNumberFormat="0" applyProtection="0">
      <alignment vertical="center"/>
    </xf>
    <xf numFmtId="40" fontId="90" fillId="19" borderId="107">
      <alignment vertical="center"/>
    </xf>
    <xf numFmtId="211" fontId="83" fillId="37" borderId="135">
      <alignment horizontal="center"/>
      <protection locked="0"/>
    </xf>
    <xf numFmtId="0" fontId="9" fillId="16" borderId="110" applyNumberFormat="0" applyProtection="0">
      <alignment horizontal="left" vertical="center" indent="1"/>
    </xf>
    <xf numFmtId="4" fontId="70" fillId="15" borderId="110" applyNumberFormat="0" applyProtection="0">
      <alignment horizontal="right" vertical="center"/>
    </xf>
    <xf numFmtId="4" fontId="72" fillId="31" borderId="110" applyNumberFormat="0" applyProtection="0">
      <alignment horizontal="right" vertical="center"/>
    </xf>
    <xf numFmtId="4" fontId="70" fillId="12" borderId="110" applyNumberFormat="0" applyProtection="0">
      <alignment horizontal="left" vertical="center" indent="1"/>
    </xf>
    <xf numFmtId="4" fontId="70" fillId="10" borderId="110" applyNumberFormat="0" applyProtection="0">
      <alignment horizontal="right" vertical="center"/>
    </xf>
    <xf numFmtId="0" fontId="9" fillId="40" borderId="130" applyNumberFormat="0" applyFont="0" applyBorder="0" applyAlignment="0" applyProtection="0"/>
    <xf numFmtId="40" fontId="90" fillId="40" borderId="135">
      <alignment vertical="center"/>
    </xf>
    <xf numFmtId="0" fontId="9" fillId="14" borderId="110" applyNumberFormat="0" applyProtection="0">
      <alignment horizontal="left" vertical="center" indent="1"/>
    </xf>
    <xf numFmtId="40" fontId="90" fillId="40" borderId="135">
      <alignment vertical="center"/>
    </xf>
    <xf numFmtId="211" fontId="83" fillId="37" borderId="135">
      <alignment horizontal="center"/>
      <protection locked="0"/>
    </xf>
    <xf numFmtId="0" fontId="70" fillId="10" borderId="110" applyNumberFormat="0" applyProtection="0">
      <alignment horizontal="left" vertical="top" indent="1"/>
    </xf>
    <xf numFmtId="4" fontId="74" fillId="31" borderId="110" applyNumberFormat="0" applyProtection="0">
      <alignment horizontal="right" vertical="center"/>
    </xf>
    <xf numFmtId="181" fontId="81" fillId="37" borderId="135">
      <protection locked="0"/>
    </xf>
    <xf numFmtId="0" fontId="9" fillId="31" borderId="110" applyNumberFormat="0" applyProtection="0">
      <alignment horizontal="left" vertical="center" indent="1"/>
    </xf>
    <xf numFmtId="0" fontId="9" fillId="31" borderId="110" applyNumberFormat="0" applyProtection="0">
      <alignment horizontal="left" vertical="center" indent="1"/>
    </xf>
    <xf numFmtId="40" fontId="90" fillId="40" borderId="135">
      <alignment vertical="center"/>
    </xf>
    <xf numFmtId="49" fontId="96" fillId="38" borderId="135" applyProtection="0">
      <alignment horizontal="left" indent="1"/>
      <protection locked="0"/>
    </xf>
    <xf numFmtId="4" fontId="70" fillId="31" borderId="110" applyNumberFormat="0" applyProtection="0">
      <alignment horizontal="right" vertical="center"/>
    </xf>
    <xf numFmtId="0" fontId="9" fillId="40" borderId="130" applyNumberFormat="0" applyFont="0" applyBorder="0" applyAlignment="0" applyProtection="0"/>
    <xf numFmtId="4" fontId="70" fillId="31" borderId="110" applyNumberFormat="0" applyProtection="0">
      <alignment horizontal="right" vertical="center"/>
    </xf>
    <xf numFmtId="4" fontId="70" fillId="12" borderId="110" applyNumberFormat="0" applyProtection="0">
      <alignment horizontal="left" vertical="center" indent="1"/>
    </xf>
    <xf numFmtId="0" fontId="9" fillId="48" borderId="131" applyNumberFormat="0" applyAlignment="0" applyProtection="0"/>
    <xf numFmtId="0" fontId="9" fillId="10" borderId="110" applyNumberFormat="0" applyProtection="0">
      <alignment horizontal="left" vertical="center" indent="1"/>
    </xf>
    <xf numFmtId="0" fontId="9" fillId="10" borderId="110" applyNumberFormat="0" applyProtection="0">
      <alignment horizontal="left" vertical="center" indent="1"/>
    </xf>
    <xf numFmtId="0" fontId="9" fillId="13" borderId="135" applyNumberFormat="0">
      <protection locked="0"/>
    </xf>
    <xf numFmtId="49" fontId="96" fillId="37" borderId="135" applyProtection="0">
      <alignment horizontal="left" indent="1"/>
      <protection locked="0"/>
    </xf>
    <xf numFmtId="0" fontId="9" fillId="14" borderId="110" applyNumberFormat="0" applyProtection="0">
      <alignment horizontal="left" vertical="center" indent="1"/>
    </xf>
    <xf numFmtId="4" fontId="70" fillId="12" borderId="110" applyNumberFormat="0" applyProtection="0">
      <alignment horizontal="left" vertical="center" indent="1"/>
    </xf>
    <xf numFmtId="4" fontId="70" fillId="10" borderId="110" applyNumberFormat="0" applyProtection="0">
      <alignment horizontal="right" vertical="center"/>
    </xf>
    <xf numFmtId="10" fontId="77" fillId="40" borderId="135" applyNumberFormat="0" applyBorder="0" applyAlignment="0" applyProtection="0"/>
    <xf numFmtId="4" fontId="70" fillId="17" borderId="110" applyNumberFormat="0" applyProtection="0">
      <alignment horizontal="right" vertical="center"/>
    </xf>
    <xf numFmtId="4" fontId="70" fillId="27" borderId="110" applyNumberFormat="0" applyProtection="0">
      <alignment horizontal="right" vertical="center"/>
    </xf>
    <xf numFmtId="4" fontId="74" fillId="31" borderId="110" applyNumberFormat="0" applyProtection="0">
      <alignment horizontal="right" vertical="center"/>
    </xf>
    <xf numFmtId="4" fontId="70" fillId="23" borderId="110" applyNumberFormat="0" applyProtection="0">
      <alignment horizontal="right" vertical="center"/>
    </xf>
    <xf numFmtId="10" fontId="77" fillId="40" borderId="135" applyNumberFormat="0" applyBorder="0" applyAlignment="0" applyProtection="0"/>
    <xf numFmtId="4" fontId="70" fillId="31" borderId="110" applyNumberFormat="0" applyProtection="0">
      <alignment horizontal="right" vertical="center"/>
    </xf>
    <xf numFmtId="0" fontId="9" fillId="0" borderId="134" applyFont="0" applyFill="0" applyBorder="0" applyAlignment="0" applyProtection="0"/>
    <xf numFmtId="181" fontId="81" fillId="37" borderId="135">
      <protection locked="0"/>
    </xf>
    <xf numFmtId="211" fontId="83" fillId="37" borderId="135">
      <alignment horizontal="center"/>
      <protection locked="0"/>
    </xf>
    <xf numFmtId="4" fontId="70" fillId="15" borderId="110" applyNumberFormat="0" applyProtection="0">
      <alignment horizontal="right" vertical="center"/>
    </xf>
    <xf numFmtId="49" fontId="96" fillId="38" borderId="135" applyProtection="0">
      <alignment horizontal="left" indent="1"/>
      <protection locked="0"/>
    </xf>
    <xf numFmtId="0" fontId="9" fillId="0" borderId="134" applyFont="0" applyFill="0" applyBorder="0" applyAlignment="0" applyProtection="0"/>
    <xf numFmtId="0" fontId="95" fillId="0" borderId="134">
      <alignment horizontal="left" vertical="center"/>
    </xf>
    <xf numFmtId="4" fontId="70" fillId="31" borderId="110" applyNumberFormat="0" applyProtection="0">
      <alignment horizontal="right" vertical="center"/>
    </xf>
    <xf numFmtId="0" fontId="9" fillId="16" borderId="110" applyNumberFormat="0" applyProtection="0">
      <alignment horizontal="left" vertical="top" indent="1"/>
    </xf>
    <xf numFmtId="40" fontId="90" fillId="40" borderId="135">
      <alignment vertical="center"/>
    </xf>
    <xf numFmtId="211" fontId="83" fillId="37" borderId="135">
      <alignment horizontal="center"/>
      <protection locked="0"/>
    </xf>
    <xf numFmtId="0" fontId="9" fillId="14" borderId="110" applyNumberFormat="0" applyProtection="0">
      <alignment horizontal="left" vertical="center" indent="1"/>
    </xf>
    <xf numFmtId="4" fontId="72" fillId="31" borderId="110" applyNumberFormat="0" applyProtection="0">
      <alignment horizontal="right" vertical="center"/>
    </xf>
    <xf numFmtId="4" fontId="70" fillId="10" borderId="110" applyNumberFormat="0" applyProtection="0">
      <alignment horizontal="right" vertical="center"/>
    </xf>
    <xf numFmtId="4" fontId="69" fillId="25" borderId="110" applyNumberFormat="0" applyProtection="0">
      <alignment vertical="center"/>
    </xf>
    <xf numFmtId="49" fontId="96" fillId="37" borderId="135" applyProtection="0">
      <alignment horizontal="left" indent="1"/>
      <protection locked="0"/>
    </xf>
    <xf numFmtId="0" fontId="9" fillId="10" borderId="110" applyNumberFormat="0" applyProtection="0">
      <alignment horizontal="left" vertical="center" indent="1"/>
    </xf>
    <xf numFmtId="4" fontId="70" fillId="10" borderId="110" applyNumberFormat="0" applyProtection="0">
      <alignment horizontal="right" vertical="center"/>
    </xf>
    <xf numFmtId="4" fontId="70" fillId="23" borderId="110" applyNumberFormat="0" applyProtection="0">
      <alignment horizontal="right" vertical="center"/>
    </xf>
    <xf numFmtId="211" fontId="83" fillId="37" borderId="135">
      <alignment horizontal="center"/>
      <protection locked="0"/>
    </xf>
    <xf numFmtId="0" fontId="9" fillId="48" borderId="131" applyNumberFormat="0" applyAlignment="0" applyProtection="0"/>
    <xf numFmtId="4" fontId="70" fillId="24" borderId="110" applyNumberFormat="0" applyProtection="0">
      <alignment horizontal="right" vertical="center"/>
    </xf>
    <xf numFmtId="211" fontId="83" fillId="37" borderId="135">
      <alignment horizontal="center"/>
      <protection locked="0"/>
    </xf>
    <xf numFmtId="181" fontId="81" fillId="37" borderId="135">
      <protection locked="0"/>
    </xf>
    <xf numFmtId="211" fontId="83" fillId="37" borderId="135">
      <alignment horizontal="center"/>
      <protection locked="0"/>
    </xf>
    <xf numFmtId="4" fontId="70" fillId="31" borderId="110" applyNumberFormat="0" applyProtection="0">
      <alignment horizontal="right" vertical="center"/>
    </xf>
    <xf numFmtId="4" fontId="70" fillId="31" borderId="110" applyNumberFormat="0" applyProtection="0">
      <alignment horizontal="right" vertical="center"/>
    </xf>
    <xf numFmtId="4" fontId="70" fillId="26" borderId="110" applyNumberFormat="0" applyProtection="0">
      <alignment horizontal="right" vertical="center"/>
    </xf>
    <xf numFmtId="0" fontId="9" fillId="40" borderId="130" applyNumberFormat="0" applyFont="0" applyBorder="0" applyAlignment="0" applyProtection="0"/>
    <xf numFmtId="0" fontId="9" fillId="48" borderId="131" applyNumberFormat="0" applyAlignment="0" applyProtection="0"/>
    <xf numFmtId="49" fontId="96" fillId="37" borderId="135" applyProtection="0">
      <alignment horizontal="left" indent="1"/>
      <protection locked="0"/>
    </xf>
    <xf numFmtId="181" fontId="81" fillId="37" borderId="135">
      <protection locked="0"/>
    </xf>
    <xf numFmtId="181" fontId="81" fillId="37" borderId="135">
      <protection locked="0"/>
    </xf>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16" borderId="110" applyNumberFormat="0" applyProtection="0">
      <alignment horizontal="left" vertical="top" indent="1"/>
    </xf>
    <xf numFmtId="0" fontId="9" fillId="10" borderId="110" applyNumberFormat="0" applyProtection="0">
      <alignment horizontal="left" vertical="top" indent="1"/>
    </xf>
    <xf numFmtId="10" fontId="77" fillId="40" borderId="135" applyNumberFormat="0" applyBorder="0" applyAlignment="0" applyProtection="0"/>
    <xf numFmtId="49" fontId="96" fillId="38" borderId="135" applyProtection="0">
      <alignment horizontal="left" indent="1"/>
      <protection locked="0"/>
    </xf>
    <xf numFmtId="0" fontId="9" fillId="31" borderId="110" applyNumberFormat="0" applyProtection="0">
      <alignment horizontal="left" vertical="center" indent="1"/>
    </xf>
    <xf numFmtId="0" fontId="9" fillId="14" borderId="110" applyNumberFormat="0" applyProtection="0">
      <alignment horizontal="left" vertical="center" indent="1"/>
    </xf>
    <xf numFmtId="49" fontId="96" fillId="38" borderId="135" applyProtection="0">
      <alignment horizontal="left" indent="1"/>
      <protection locked="0"/>
    </xf>
    <xf numFmtId="4" fontId="70" fillId="10" borderId="110" applyNumberFormat="0" applyProtection="0">
      <alignment horizontal="right" vertical="center"/>
    </xf>
    <xf numFmtId="0" fontId="9" fillId="31" borderId="110" applyNumberFormat="0" applyProtection="0">
      <alignment horizontal="left" vertical="center" indent="1"/>
    </xf>
    <xf numFmtId="0" fontId="9" fillId="31" borderId="110" applyNumberFormat="0" applyProtection="0">
      <alignment horizontal="left" vertical="center" indent="1"/>
    </xf>
    <xf numFmtId="4" fontId="70" fillId="26" borderId="110" applyNumberFormat="0" applyProtection="0">
      <alignment horizontal="right" vertical="center"/>
    </xf>
    <xf numFmtId="0" fontId="9" fillId="14" borderId="110" applyNumberFormat="0" applyProtection="0">
      <alignment horizontal="left" vertical="center" indent="1"/>
    </xf>
    <xf numFmtId="4" fontId="68" fillId="25" borderId="110" applyNumberFormat="0" applyProtection="0">
      <alignmen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40" borderId="130" applyNumberFormat="0" applyFont="0" applyBorder="0" applyAlignment="0" applyProtection="0"/>
    <xf numFmtId="49" fontId="96" fillId="37" borderId="135" applyProtection="0">
      <alignment horizontal="left" indent="1"/>
      <protection locked="0"/>
    </xf>
    <xf numFmtId="0" fontId="9" fillId="31" borderId="110" applyNumberFormat="0" applyProtection="0">
      <alignment horizontal="left" vertical="center" indent="1"/>
    </xf>
    <xf numFmtId="4" fontId="68" fillId="25" borderId="110" applyNumberFormat="0" applyProtection="0">
      <alignment vertical="center"/>
    </xf>
    <xf numFmtId="40" fontId="90" fillId="40" borderId="135">
      <alignment vertical="center"/>
    </xf>
    <xf numFmtId="0" fontId="9" fillId="10" borderId="110" applyNumberFormat="0" applyProtection="0">
      <alignment horizontal="left" vertical="center" indent="1"/>
    </xf>
    <xf numFmtId="0" fontId="9" fillId="48" borderId="131" applyNumberFormat="0" applyAlignment="0" applyProtection="0"/>
    <xf numFmtId="4" fontId="70" fillId="26" borderId="110" applyNumberFormat="0" applyProtection="0">
      <alignment horizontal="right" vertical="center"/>
    </xf>
    <xf numFmtId="0" fontId="9" fillId="31" borderId="110" applyNumberFormat="0" applyProtection="0">
      <alignment horizontal="left" vertical="center" indent="1"/>
    </xf>
    <xf numFmtId="0" fontId="9" fillId="14" borderId="110" applyNumberFormat="0" applyProtection="0">
      <alignment horizontal="left" vertical="center" indent="1"/>
    </xf>
    <xf numFmtId="0" fontId="9" fillId="16" borderId="110" applyNumberFormat="0" applyProtection="0">
      <alignment horizontal="left" vertical="top" indent="1"/>
    </xf>
    <xf numFmtId="0" fontId="9" fillId="31" borderId="110" applyNumberFormat="0" applyProtection="0">
      <alignment horizontal="left" vertical="center" indent="1"/>
    </xf>
    <xf numFmtId="0" fontId="9" fillId="0" borderId="134" applyFont="0" applyFill="0" applyBorder="0" applyAlignment="0" applyProtection="0"/>
    <xf numFmtId="211" fontId="83" fillId="37" borderId="135">
      <alignment horizontal="center"/>
      <protection locked="0"/>
    </xf>
    <xf numFmtId="0" fontId="9" fillId="40" borderId="130" applyNumberFormat="0" applyFont="0" applyBorder="0" applyAlignment="0" applyProtection="0"/>
    <xf numFmtId="10" fontId="77" fillId="40" borderId="135" applyNumberFormat="0" applyBorder="0" applyAlignment="0" applyProtection="0"/>
    <xf numFmtId="0" fontId="9" fillId="16" borderId="110" applyNumberFormat="0" applyProtection="0">
      <alignment horizontal="left" vertical="top" indent="1"/>
    </xf>
    <xf numFmtId="40" fontId="90" fillId="19" borderId="107">
      <alignment vertical="center"/>
    </xf>
    <xf numFmtId="0" fontId="70" fillId="10" borderId="110" applyNumberFormat="0" applyProtection="0">
      <alignment horizontal="left" vertical="top" indent="1"/>
    </xf>
    <xf numFmtId="0" fontId="95" fillId="0" borderId="134">
      <alignment horizontal="left" vertical="center"/>
    </xf>
    <xf numFmtId="0" fontId="9" fillId="31" borderId="110" applyNumberFormat="0" applyProtection="0">
      <alignment horizontal="left" vertical="top" indent="1"/>
    </xf>
    <xf numFmtId="4" fontId="72" fillId="31" borderId="110" applyNumberFormat="0" applyProtection="0">
      <alignment horizontal="right" vertical="center"/>
    </xf>
    <xf numFmtId="0" fontId="9" fillId="16" borderId="110" applyNumberFormat="0" applyProtection="0">
      <alignment horizontal="left" vertical="top" indent="1"/>
    </xf>
    <xf numFmtId="211" fontId="83" fillId="37" borderId="135">
      <alignment horizontal="center"/>
      <protection locked="0"/>
    </xf>
    <xf numFmtId="40" fontId="90" fillId="19" borderId="107">
      <alignment vertical="center"/>
    </xf>
    <xf numFmtId="4" fontId="69" fillId="25" borderId="110" applyNumberFormat="0" applyProtection="0">
      <alignment vertical="center"/>
    </xf>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28" borderId="110" applyNumberFormat="0" applyProtection="0">
      <alignment horizontal="right" vertical="center"/>
    </xf>
    <xf numFmtId="10" fontId="77" fillId="40" borderId="135" applyNumberFormat="0" applyBorder="0" applyAlignment="0" applyProtection="0"/>
    <xf numFmtId="0" fontId="9" fillId="31" borderId="110" applyNumberFormat="0" applyProtection="0">
      <alignment horizontal="left" vertical="center" indent="1"/>
    </xf>
    <xf numFmtId="10" fontId="77" fillId="40" borderId="135" applyNumberFormat="0" applyBorder="0" applyAlignment="0" applyProtection="0"/>
    <xf numFmtId="4" fontId="68" fillId="25" borderId="110" applyNumberFormat="0" applyProtection="0">
      <alignment horizontal="left" vertical="center" indent="1"/>
    </xf>
    <xf numFmtId="0" fontId="9" fillId="48" borderId="131" applyNumberFormat="0" applyAlignment="0" applyProtection="0"/>
    <xf numFmtId="0" fontId="9" fillId="14" borderId="110" applyNumberFormat="0" applyProtection="0">
      <alignment horizontal="left" vertical="center" indent="1"/>
    </xf>
    <xf numFmtId="0" fontId="9" fillId="10" borderId="110" applyNumberFormat="0" applyProtection="0">
      <alignment horizontal="left" vertical="top" indent="1"/>
    </xf>
    <xf numFmtId="0" fontId="9" fillId="31" borderId="110" applyNumberFormat="0" applyProtection="0">
      <alignment horizontal="left" vertical="center" indent="1"/>
    </xf>
    <xf numFmtId="4" fontId="72" fillId="31" borderId="110" applyNumberFormat="0" applyProtection="0">
      <alignment horizontal="right" vertical="center"/>
    </xf>
    <xf numFmtId="0" fontId="9" fillId="31" borderId="110" applyNumberFormat="0" applyProtection="0">
      <alignment horizontal="left" vertical="top" indent="1"/>
    </xf>
    <xf numFmtId="4" fontId="70" fillId="11" borderId="110" applyNumberFormat="0" applyProtection="0">
      <alignment horizontal="right" vertical="center"/>
    </xf>
    <xf numFmtId="49" fontId="96" fillId="37" borderId="135" applyProtection="0">
      <alignment horizontal="left" indent="1"/>
      <protection locked="0"/>
    </xf>
    <xf numFmtId="0" fontId="9" fillId="48" borderId="131" applyNumberFormat="0" applyAlignment="0" applyProtection="0"/>
    <xf numFmtId="211" fontId="83" fillId="37" borderId="135">
      <alignment horizontal="center"/>
      <protection locked="0"/>
    </xf>
    <xf numFmtId="49" fontId="96" fillId="37" borderId="135" applyProtection="0">
      <alignment horizontal="left" indent="1"/>
      <protection locked="0"/>
    </xf>
    <xf numFmtId="181" fontId="81" fillId="37" borderId="135">
      <protection locked="0"/>
    </xf>
    <xf numFmtId="181" fontId="81" fillId="37" borderId="135">
      <protection locked="0"/>
    </xf>
    <xf numFmtId="4" fontId="70" fillId="27" borderId="110" applyNumberFormat="0" applyProtection="0">
      <alignment horizontal="right" vertical="center"/>
    </xf>
    <xf numFmtId="10" fontId="77" fillId="40" borderId="135" applyNumberFormat="0" applyBorder="0" applyAlignment="0" applyProtection="0"/>
    <xf numFmtId="0" fontId="9" fillId="16" borderId="110" applyNumberFormat="0" applyProtection="0">
      <alignment horizontal="left" vertical="center" indent="1"/>
    </xf>
    <xf numFmtId="4" fontId="70" fillId="11" borderId="110" applyNumberFormat="0" applyProtection="0">
      <alignment horizontal="right" vertical="center"/>
    </xf>
    <xf numFmtId="181" fontId="81" fillId="37" borderId="135">
      <protection locked="0"/>
    </xf>
    <xf numFmtId="4" fontId="70" fillId="26" borderId="110" applyNumberFormat="0" applyProtection="0">
      <alignment horizontal="righ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16" borderId="110" applyNumberFormat="0" applyProtection="0">
      <alignment horizontal="left" vertical="top" indent="1"/>
    </xf>
    <xf numFmtId="0" fontId="9" fillId="31" borderId="110" applyNumberFormat="0" applyProtection="0">
      <alignment horizontal="left" vertical="center" indent="1"/>
    </xf>
    <xf numFmtId="0" fontId="9" fillId="10" borderId="110" applyNumberFormat="0" applyProtection="0">
      <alignment horizontal="left" vertical="center" indent="1"/>
    </xf>
    <xf numFmtId="0" fontId="9" fillId="48" borderId="131" applyNumberFormat="0" applyAlignment="0" applyProtection="0"/>
    <xf numFmtId="4" fontId="70" fillId="31" borderId="110" applyNumberFormat="0" applyProtection="0">
      <alignment horizontal="right" vertical="center"/>
    </xf>
    <xf numFmtId="4" fontId="70" fillId="29" borderId="110" applyNumberFormat="0" applyProtection="0">
      <alignment horizontal="right" vertical="center"/>
    </xf>
    <xf numFmtId="211" fontId="83" fillId="37" borderId="135">
      <alignment horizontal="center"/>
      <protection locked="0"/>
    </xf>
    <xf numFmtId="181" fontId="81" fillId="37" borderId="135">
      <protection locked="0"/>
    </xf>
    <xf numFmtId="0" fontId="9" fillId="40" borderId="130" applyNumberFormat="0" applyFont="0" applyBorder="0" applyAlignment="0" applyProtection="0"/>
    <xf numFmtId="0" fontId="9" fillId="16" borderId="110" applyNumberFormat="0" applyProtection="0">
      <alignment horizontal="left" vertical="top" indent="1"/>
    </xf>
    <xf numFmtId="4" fontId="72" fillId="12" borderId="110" applyNumberFormat="0" applyProtection="0">
      <alignment vertical="center"/>
    </xf>
    <xf numFmtId="4" fontId="70" fillId="31" borderId="110" applyNumberFormat="0" applyProtection="0">
      <alignment horizontal="right" vertical="center"/>
    </xf>
    <xf numFmtId="0" fontId="9" fillId="40" borderId="130" applyNumberFormat="0" applyFont="0" applyBorder="0" applyAlignment="0" applyProtection="0"/>
    <xf numFmtId="4" fontId="70" fillId="35" borderId="110" applyNumberFormat="0" applyProtection="0">
      <alignment horizontal="left" vertical="center" indent="1"/>
    </xf>
    <xf numFmtId="0" fontId="9" fillId="40" borderId="130" applyNumberFormat="0" applyFont="0" applyBorder="0" applyAlignment="0" applyProtection="0"/>
    <xf numFmtId="4" fontId="70" fillId="12" borderId="110" applyNumberFormat="0" applyProtection="0">
      <alignment vertical="center"/>
    </xf>
    <xf numFmtId="0" fontId="9" fillId="48" borderId="131" applyNumberFormat="0" applyAlignment="0" applyProtection="0"/>
    <xf numFmtId="0" fontId="9" fillId="48" borderId="131" applyNumberFormat="0" applyAlignment="0" applyProtection="0"/>
    <xf numFmtId="181" fontId="81" fillId="37" borderId="135">
      <protection locked="0"/>
    </xf>
    <xf numFmtId="211" fontId="83" fillId="37" borderId="135">
      <alignment horizontal="center"/>
      <protection locked="0"/>
    </xf>
    <xf numFmtId="49" fontId="96" fillId="37" borderId="135" applyProtection="0">
      <alignment horizontal="left" indent="1"/>
      <protection locked="0"/>
    </xf>
    <xf numFmtId="4" fontId="70" fillId="10" borderId="110" applyNumberFormat="0" applyProtection="0">
      <alignment horizontal="right" vertical="center"/>
    </xf>
    <xf numFmtId="4" fontId="70" fillId="10" borderId="110" applyNumberFormat="0" applyProtection="0">
      <alignment horizontal="right" vertical="center"/>
    </xf>
    <xf numFmtId="0" fontId="9" fillId="14" borderId="110" applyNumberFormat="0" applyProtection="0">
      <alignment horizontal="left" vertical="top" indent="1"/>
    </xf>
    <xf numFmtId="181" fontId="81" fillId="37" borderId="135">
      <protection locked="0"/>
    </xf>
    <xf numFmtId="4" fontId="70" fillId="31" borderId="110" applyNumberFormat="0" applyProtection="0">
      <alignment horizontal="right" vertical="center"/>
    </xf>
    <xf numFmtId="181" fontId="81" fillId="37" borderId="135">
      <protection locked="0"/>
    </xf>
    <xf numFmtId="4" fontId="72" fillId="31" borderId="110" applyNumberFormat="0" applyProtection="0">
      <alignment horizontal="right" vertical="center"/>
    </xf>
    <xf numFmtId="40" fontId="90" fillId="40" borderId="135">
      <alignment vertical="center"/>
    </xf>
    <xf numFmtId="181" fontId="81" fillId="37" borderId="135">
      <protection locked="0"/>
    </xf>
    <xf numFmtId="4" fontId="72" fillId="12" borderId="110" applyNumberFormat="0" applyProtection="0">
      <alignment vertical="center"/>
    </xf>
    <xf numFmtId="0" fontId="68" fillId="25" borderId="110" applyNumberFormat="0" applyProtection="0">
      <alignment horizontal="left" vertical="top" indent="1"/>
    </xf>
    <xf numFmtId="0" fontId="95" fillId="0" borderId="134">
      <alignment horizontal="left" vertical="center"/>
    </xf>
    <xf numFmtId="211" fontId="83" fillId="37" borderId="135">
      <alignment horizontal="center"/>
      <protection locked="0"/>
    </xf>
    <xf numFmtId="4" fontId="70" fillId="31" borderId="110" applyNumberFormat="0" applyProtection="0">
      <alignment horizontal="right" vertical="center"/>
    </xf>
    <xf numFmtId="0" fontId="9" fillId="16" borderId="110" applyNumberFormat="0" applyProtection="0">
      <alignment horizontal="left" vertical="center" indent="1"/>
    </xf>
    <xf numFmtId="49" fontId="96" fillId="38" borderId="135" applyProtection="0">
      <alignment horizontal="left" indent="1"/>
      <protection locked="0"/>
    </xf>
    <xf numFmtId="4" fontId="70" fillId="15"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181" fontId="81" fillId="37" borderId="135">
      <protection locked="0"/>
    </xf>
    <xf numFmtId="4" fontId="70" fillId="31" borderId="110" applyNumberFormat="0" applyProtection="0">
      <alignment horizontal="right" vertical="center"/>
    </xf>
    <xf numFmtId="0" fontId="9" fillId="10" borderId="110" applyNumberFormat="0" applyProtection="0">
      <alignment horizontal="left" vertical="center" indent="1"/>
    </xf>
    <xf numFmtId="49" fontId="96" fillId="38" borderId="135" applyProtection="0">
      <alignment horizontal="left" indent="1"/>
      <protection locked="0"/>
    </xf>
    <xf numFmtId="0" fontId="9" fillId="40" borderId="130" applyNumberFormat="0" applyFont="0" applyBorder="0" applyAlignment="0" applyProtection="0"/>
    <xf numFmtId="0" fontId="9" fillId="14" borderId="110" applyNumberFormat="0" applyProtection="0">
      <alignment horizontal="left" vertical="center" indent="1"/>
    </xf>
    <xf numFmtId="0" fontId="9" fillId="40" borderId="130" applyNumberFormat="0" applyFont="0" applyBorder="0" applyAlignment="0" applyProtection="0"/>
    <xf numFmtId="49" fontId="96" fillId="37" borderId="135" applyProtection="0">
      <alignment horizontal="left" indent="1"/>
      <protection locked="0"/>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4" fontId="69" fillId="25" borderId="110" applyNumberFormat="0" applyProtection="0">
      <alignment vertical="center"/>
    </xf>
    <xf numFmtId="4" fontId="70" fillId="24" borderId="110" applyNumberFormat="0" applyProtection="0">
      <alignment horizontal="right" vertical="center"/>
    </xf>
    <xf numFmtId="0" fontId="9" fillId="40" borderId="130" applyNumberFormat="0" applyFont="0" applyBorder="0" applyAlignment="0" applyProtection="0"/>
    <xf numFmtId="0" fontId="9" fillId="14" borderId="110" applyNumberFormat="0" applyProtection="0">
      <alignment horizontal="left" vertical="center" indent="1"/>
    </xf>
    <xf numFmtId="4" fontId="70" fillId="35" borderId="110" applyNumberFormat="0" applyProtection="0">
      <alignment horizontal="left" vertical="center" indent="1"/>
    </xf>
    <xf numFmtId="0" fontId="9" fillId="40" borderId="130" applyNumberFormat="0" applyFont="0" applyBorder="0" applyAlignment="0" applyProtection="0"/>
    <xf numFmtId="4" fontId="70" fillId="10" borderId="110" applyNumberFormat="0" applyProtection="0">
      <alignment horizontal="right" vertical="center"/>
    </xf>
    <xf numFmtId="0" fontId="9" fillId="10" borderId="110" applyNumberFormat="0" applyProtection="0">
      <alignment horizontal="left" vertical="center" indent="1"/>
    </xf>
    <xf numFmtId="0" fontId="9" fillId="40" borderId="130" applyNumberFormat="0" applyFont="0" applyBorder="0" applyAlignment="0" applyProtection="0"/>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4" fontId="70" fillId="31" borderId="110" applyNumberFormat="0" applyProtection="0">
      <alignment horizontal="right" vertical="center"/>
    </xf>
    <xf numFmtId="211" fontId="83" fillId="37" borderId="135">
      <alignment horizontal="center"/>
      <protection locked="0"/>
    </xf>
    <xf numFmtId="4" fontId="70" fillId="26" borderId="110" applyNumberFormat="0" applyProtection="0">
      <alignment horizontal="right" vertical="center"/>
    </xf>
    <xf numFmtId="4" fontId="70" fillId="31" borderId="110" applyNumberFormat="0" applyProtection="0">
      <alignment horizontal="right" vertical="center"/>
    </xf>
    <xf numFmtId="0" fontId="70" fillId="10" borderId="110" applyNumberFormat="0" applyProtection="0">
      <alignment horizontal="left" vertical="top" indent="1"/>
    </xf>
    <xf numFmtId="0" fontId="9" fillId="16" borderId="110" applyNumberFormat="0" applyProtection="0">
      <alignment horizontal="left" vertical="top" indent="1"/>
    </xf>
    <xf numFmtId="4" fontId="70" fillId="12" borderId="110" applyNumberFormat="0" applyProtection="0">
      <alignment horizontal="left" vertical="center" indent="1"/>
    </xf>
    <xf numFmtId="0" fontId="70" fillId="12" borderId="110" applyNumberFormat="0" applyProtection="0">
      <alignment horizontal="left" vertical="top" indent="1"/>
    </xf>
    <xf numFmtId="0" fontId="9" fillId="40" borderId="130" applyNumberFormat="0" applyFont="0" applyBorder="0" applyAlignment="0" applyProtection="0"/>
    <xf numFmtId="0" fontId="9" fillId="14" borderId="110" applyNumberFormat="0" applyProtection="0">
      <alignment horizontal="left" vertical="center" indent="1"/>
    </xf>
    <xf numFmtId="0" fontId="9" fillId="48" borderId="131" applyNumberFormat="0" applyAlignment="0" applyProtection="0"/>
    <xf numFmtId="4" fontId="72" fillId="31" borderId="110" applyNumberFormat="0" applyProtection="0">
      <alignment horizontal="right" vertical="center"/>
    </xf>
    <xf numFmtId="4" fontId="70" fillId="27" borderId="110" applyNumberFormat="0" applyProtection="0">
      <alignment horizontal="right" vertical="center"/>
    </xf>
    <xf numFmtId="10" fontId="77" fillId="40" borderId="135" applyNumberFormat="0" applyBorder="0" applyAlignment="0" applyProtection="0"/>
    <xf numFmtId="0" fontId="9" fillId="16" borderId="110" applyNumberFormat="0" applyProtection="0">
      <alignment horizontal="left" vertical="top" indent="1"/>
    </xf>
    <xf numFmtId="4" fontId="70" fillId="31" borderId="110" applyNumberFormat="0" applyProtection="0">
      <alignment horizontal="right" vertical="center"/>
    </xf>
    <xf numFmtId="10" fontId="77" fillId="40" borderId="135" applyNumberFormat="0" applyBorder="0" applyAlignment="0" applyProtection="0"/>
    <xf numFmtId="0" fontId="9" fillId="40" borderId="130" applyNumberFormat="0" applyFont="0" applyBorder="0" applyAlignment="0" applyProtection="0"/>
    <xf numFmtId="4" fontId="70" fillId="31" borderId="110" applyNumberFormat="0" applyProtection="0">
      <alignment horizontal="right" vertical="center"/>
    </xf>
    <xf numFmtId="4" fontId="70" fillId="28" borderId="110" applyNumberFormat="0" applyProtection="0">
      <alignment horizontal="right" vertical="center"/>
    </xf>
    <xf numFmtId="0" fontId="9" fillId="10" borderId="110" applyNumberFormat="0" applyProtection="0">
      <alignment horizontal="left" vertical="top" indent="1"/>
    </xf>
    <xf numFmtId="0" fontId="9" fillId="16" borderId="110" applyNumberFormat="0" applyProtection="0">
      <alignment horizontal="left" vertical="top" indent="1"/>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0" borderId="134" applyFont="0" applyFill="0" applyBorder="0" applyAlignment="0" applyProtection="0"/>
    <xf numFmtId="49" fontId="96" fillId="37" borderId="135" applyProtection="0">
      <alignment horizontal="left" indent="1"/>
      <protection locked="0"/>
    </xf>
    <xf numFmtId="4" fontId="70" fillId="11" borderId="110" applyNumberFormat="0" applyProtection="0">
      <alignment horizontal="right" vertical="center"/>
    </xf>
    <xf numFmtId="4" fontId="70" fillId="15" borderId="110" applyNumberFormat="0" applyProtection="0">
      <alignment horizontal="right" vertical="center"/>
    </xf>
    <xf numFmtId="4" fontId="69" fillId="25" borderId="110" applyNumberFormat="0" applyProtection="0">
      <alignment vertical="center"/>
    </xf>
    <xf numFmtId="4" fontId="70" fillId="24" borderId="110" applyNumberFormat="0" applyProtection="0">
      <alignment horizontal="right" vertical="center"/>
    </xf>
    <xf numFmtId="0" fontId="9" fillId="31" borderId="110" applyNumberFormat="0" applyProtection="0">
      <alignment horizontal="left" vertical="center" indent="1"/>
    </xf>
    <xf numFmtId="49" fontId="96" fillId="38" borderId="135" applyProtection="0">
      <alignment horizontal="left" indent="1"/>
      <protection locked="0"/>
    </xf>
    <xf numFmtId="4" fontId="70" fillId="24" borderId="110" applyNumberFormat="0" applyProtection="0">
      <alignment horizontal="right" vertical="center"/>
    </xf>
    <xf numFmtId="40" fontId="90" fillId="40" borderId="135">
      <alignment vertical="center"/>
    </xf>
    <xf numFmtId="0" fontId="9" fillId="10" borderId="110" applyNumberFormat="0" applyProtection="0">
      <alignment horizontal="left" vertical="center" indent="1"/>
    </xf>
    <xf numFmtId="4" fontId="70" fillId="31" borderId="110" applyNumberFormat="0" applyProtection="0">
      <alignment horizontal="right" vertical="center"/>
    </xf>
    <xf numFmtId="0" fontId="9" fillId="40" borderId="130" applyNumberFormat="0" applyFont="0" applyBorder="0" applyAlignment="0" applyProtection="0"/>
    <xf numFmtId="4" fontId="70" fillId="29" borderId="110" applyNumberFormat="0" applyProtection="0">
      <alignment horizontal="right" vertical="center"/>
    </xf>
    <xf numFmtId="49" fontId="96" fillId="38" borderId="135" applyProtection="0">
      <alignment horizontal="left" indent="1"/>
      <protection locked="0"/>
    </xf>
    <xf numFmtId="181" fontId="81" fillId="37" borderId="135">
      <protection locked="0"/>
    </xf>
    <xf numFmtId="4" fontId="70" fillId="31" borderId="110" applyNumberFormat="0" applyProtection="0">
      <alignment horizontal="right" vertical="center"/>
    </xf>
    <xf numFmtId="0" fontId="9" fillId="10" borderId="110" applyNumberFormat="0" applyProtection="0">
      <alignment horizontal="left" vertical="center" indent="1"/>
    </xf>
    <xf numFmtId="4" fontId="68" fillId="25" borderId="110" applyNumberFormat="0" applyProtection="0">
      <alignment vertical="center"/>
    </xf>
    <xf numFmtId="4" fontId="70" fillId="12" borderId="110" applyNumberFormat="0" applyProtection="0">
      <alignment vertical="center"/>
    </xf>
    <xf numFmtId="0" fontId="9" fillId="40" borderId="130" applyNumberFormat="0" applyFont="0" applyBorder="0" applyAlignment="0" applyProtection="0"/>
    <xf numFmtId="0" fontId="9" fillId="10" borderId="110" applyNumberFormat="0" applyProtection="0">
      <alignment horizontal="left" vertical="center" indent="1"/>
    </xf>
    <xf numFmtId="0" fontId="9" fillId="31" borderId="110" applyNumberFormat="0" applyProtection="0">
      <alignment horizontal="left" vertical="center" indent="1"/>
    </xf>
    <xf numFmtId="4" fontId="70" fillId="10" borderId="110" applyNumberFormat="0" applyProtection="0">
      <alignment horizontal="right" vertical="center"/>
    </xf>
    <xf numFmtId="0" fontId="9" fillId="40" borderId="130" applyNumberFormat="0" applyFont="0" applyBorder="0" applyAlignment="0" applyProtection="0"/>
    <xf numFmtId="0" fontId="9" fillId="40" borderId="130" applyNumberFormat="0" applyFont="0" applyBorder="0" applyAlignment="0" applyProtection="0"/>
    <xf numFmtId="211" fontId="83" fillId="37" borderId="135">
      <alignment horizontal="center"/>
      <protection locked="0"/>
    </xf>
    <xf numFmtId="4" fontId="70" fillId="15" borderId="110" applyNumberFormat="0" applyProtection="0">
      <alignment horizontal="right" vertical="center"/>
    </xf>
    <xf numFmtId="211" fontId="83" fillId="37" borderId="135">
      <alignment horizontal="center"/>
      <protection locked="0"/>
    </xf>
    <xf numFmtId="0" fontId="9" fillId="16" borderId="110" applyNumberFormat="0" applyProtection="0">
      <alignment horizontal="left" vertical="top" indent="1"/>
    </xf>
    <xf numFmtId="4" fontId="70" fillId="31" borderId="110" applyNumberFormat="0" applyProtection="0">
      <alignment horizontal="right" vertical="center"/>
    </xf>
    <xf numFmtId="0" fontId="9" fillId="31" borderId="110" applyNumberFormat="0" applyProtection="0">
      <alignment horizontal="left" vertical="top" indent="1"/>
    </xf>
    <xf numFmtId="211" fontId="83" fillId="37" borderId="135">
      <alignment horizontal="center"/>
      <protection locked="0"/>
    </xf>
    <xf numFmtId="0" fontId="9" fillId="40" borderId="130" applyNumberFormat="0" applyFont="0" applyBorder="0" applyAlignment="0" applyProtection="0"/>
    <xf numFmtId="49" fontId="96" fillId="37" borderId="135" applyProtection="0">
      <alignment horizontal="left" indent="1"/>
      <protection locked="0"/>
    </xf>
    <xf numFmtId="0" fontId="9" fillId="14" borderId="110" applyNumberFormat="0" applyProtection="0">
      <alignment horizontal="left" vertical="center" indent="1"/>
    </xf>
    <xf numFmtId="0" fontId="9" fillId="10" borderId="110" applyNumberFormat="0" applyProtection="0">
      <alignment horizontal="left" vertical="center" indent="1"/>
    </xf>
    <xf numFmtId="4" fontId="70" fillId="31" borderId="110" applyNumberFormat="0" applyProtection="0">
      <alignment horizontal="right" vertical="center"/>
    </xf>
    <xf numFmtId="10" fontId="77" fillId="40" borderId="135" applyNumberFormat="0" applyBorder="0" applyAlignment="0" applyProtection="0"/>
    <xf numFmtId="0" fontId="9" fillId="31" borderId="110" applyNumberFormat="0" applyProtection="0">
      <alignment horizontal="left" vertical="center" indent="1"/>
    </xf>
    <xf numFmtId="49" fontId="96" fillId="37" borderId="135" applyProtection="0">
      <alignment horizontal="left" indent="1"/>
      <protection locked="0"/>
    </xf>
    <xf numFmtId="10" fontId="77" fillId="40" borderId="135" applyNumberFormat="0" applyBorder="0" applyAlignment="0" applyProtection="0"/>
    <xf numFmtId="0" fontId="70" fillId="10" borderId="110" applyNumberFormat="0" applyProtection="0">
      <alignment horizontal="left" vertical="top" indent="1"/>
    </xf>
    <xf numFmtId="181" fontId="81" fillId="37" borderId="135">
      <protection locked="0"/>
    </xf>
    <xf numFmtId="4" fontId="70" fillId="11" borderId="110" applyNumberFormat="0" applyProtection="0">
      <alignment horizontal="right" vertical="center"/>
    </xf>
    <xf numFmtId="211" fontId="83" fillId="37" borderId="135">
      <alignment horizontal="center"/>
      <protection locked="0"/>
    </xf>
    <xf numFmtId="0" fontId="9" fillId="14" borderId="110" applyNumberFormat="0" applyProtection="0">
      <alignment horizontal="left" vertical="top" indent="1"/>
    </xf>
    <xf numFmtId="4" fontId="70" fillId="11" borderId="110" applyNumberFormat="0" applyProtection="0">
      <alignment horizontal="right" vertical="center"/>
    </xf>
    <xf numFmtId="49" fontId="96" fillId="38" borderId="135" applyProtection="0">
      <alignment horizontal="left" indent="1"/>
      <protection locked="0"/>
    </xf>
    <xf numFmtId="10" fontId="77" fillId="40" borderId="135" applyNumberFormat="0" applyBorder="0" applyAlignment="0" applyProtection="0"/>
    <xf numFmtId="0" fontId="9" fillId="14" borderId="110" applyNumberFormat="0" applyProtection="0">
      <alignment horizontal="left" vertical="center" indent="1"/>
    </xf>
    <xf numFmtId="181" fontId="81" fillId="37" borderId="135">
      <protection locked="0"/>
    </xf>
    <xf numFmtId="0" fontId="95" fillId="0" borderId="134">
      <alignment horizontal="left" vertical="center"/>
    </xf>
    <xf numFmtId="49" fontId="96" fillId="37" borderId="135" applyProtection="0">
      <alignment horizontal="left" indent="1"/>
      <protection locked="0"/>
    </xf>
    <xf numFmtId="0" fontId="9" fillId="14"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0" fontId="9" fillId="14" borderId="110" applyNumberFormat="0" applyProtection="0">
      <alignment horizontal="left" vertical="center" indent="1"/>
    </xf>
    <xf numFmtId="4" fontId="70" fillId="27" borderId="110" applyNumberFormat="0" applyProtection="0">
      <alignment horizontal="right" vertical="center"/>
    </xf>
    <xf numFmtId="0" fontId="9" fillId="16" borderId="110" applyNumberFormat="0" applyProtection="0">
      <alignment horizontal="left" vertical="top" indent="1"/>
    </xf>
    <xf numFmtId="211" fontId="83" fillId="37" borderId="135">
      <alignment horizontal="center"/>
      <protection locked="0"/>
    </xf>
    <xf numFmtId="0" fontId="9" fillId="14" borderId="110" applyNumberFormat="0" applyProtection="0">
      <alignment horizontal="left" vertical="top" indent="1"/>
    </xf>
    <xf numFmtId="0" fontId="9" fillId="40" borderId="130" applyNumberFormat="0" applyFont="0" applyBorder="0" applyAlignment="0" applyProtection="0"/>
    <xf numFmtId="0" fontId="70" fillId="10" borderId="110" applyNumberFormat="0" applyProtection="0">
      <alignment horizontal="left" vertical="top" indent="1"/>
    </xf>
    <xf numFmtId="0" fontId="9" fillId="31" borderId="110" applyNumberFormat="0" applyProtection="0">
      <alignment horizontal="left" vertical="center" indent="1"/>
    </xf>
    <xf numFmtId="4" fontId="70" fillId="24" borderId="110" applyNumberFormat="0" applyProtection="0">
      <alignment horizontal="right" vertical="center"/>
    </xf>
    <xf numFmtId="0" fontId="9" fillId="10" borderId="110" applyNumberFormat="0" applyProtection="0">
      <alignment horizontal="left" vertical="center" indent="1"/>
    </xf>
    <xf numFmtId="0" fontId="70" fillId="12" borderId="110" applyNumberFormat="0" applyProtection="0">
      <alignment horizontal="left" vertical="top" indent="1"/>
    </xf>
    <xf numFmtId="4" fontId="70" fillId="27" borderId="110" applyNumberFormat="0" applyProtection="0">
      <alignment horizontal="right" vertical="center"/>
    </xf>
    <xf numFmtId="0" fontId="9" fillId="40" borderId="130" applyNumberFormat="0" applyFont="0" applyBorder="0" applyAlignment="0" applyProtection="0"/>
    <xf numFmtId="0" fontId="9" fillId="31"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0" fontId="95" fillId="0" borderId="134">
      <alignment horizontal="left" vertical="center"/>
    </xf>
    <xf numFmtId="4" fontId="70" fillId="31" borderId="110" applyNumberFormat="0" applyProtection="0">
      <alignment horizontal="right" vertical="center"/>
    </xf>
    <xf numFmtId="4" fontId="70" fillId="10" borderId="110" applyNumberFormat="0" applyProtection="0">
      <alignment horizontal="righ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4" fontId="70" fillId="12" borderId="110" applyNumberFormat="0" applyProtection="0">
      <alignment horizontal="left" vertical="center" indent="1"/>
    </xf>
    <xf numFmtId="0" fontId="9" fillId="10" borderId="110" applyNumberFormat="0" applyProtection="0">
      <alignment horizontal="left" vertical="center" indent="1"/>
    </xf>
    <xf numFmtId="4" fontId="70" fillId="15" borderId="110" applyNumberFormat="0" applyProtection="0">
      <alignment horizontal="right" vertical="center"/>
    </xf>
    <xf numFmtId="40" fontId="90" fillId="40" borderId="135">
      <alignment vertical="center"/>
    </xf>
    <xf numFmtId="4" fontId="70" fillId="15" borderId="110" applyNumberFormat="0" applyProtection="0">
      <alignment horizontal="right" vertical="center"/>
    </xf>
    <xf numFmtId="0" fontId="9" fillId="14" borderId="110" applyNumberFormat="0" applyProtection="0">
      <alignment horizontal="left" vertical="center" indent="1"/>
    </xf>
    <xf numFmtId="0" fontId="95" fillId="0" borderId="134">
      <alignment horizontal="left" vertical="center"/>
    </xf>
    <xf numFmtId="0" fontId="9" fillId="31" borderId="110" applyNumberFormat="0" applyProtection="0">
      <alignment horizontal="left" vertical="center" indent="1"/>
    </xf>
    <xf numFmtId="211" fontId="83" fillId="37" borderId="135">
      <alignment horizontal="center"/>
      <protection locked="0"/>
    </xf>
    <xf numFmtId="10" fontId="77" fillId="40" borderId="135" applyNumberFormat="0" applyBorder="0" applyAlignment="0" applyProtection="0"/>
    <xf numFmtId="0" fontId="9" fillId="14" borderId="110" applyNumberFormat="0" applyProtection="0">
      <alignment horizontal="left" vertical="center" indent="1"/>
    </xf>
    <xf numFmtId="0" fontId="9" fillId="14" borderId="110" applyNumberFormat="0" applyProtection="0">
      <alignment horizontal="left" vertical="center" indent="1"/>
    </xf>
    <xf numFmtId="4" fontId="70" fillId="15" borderId="110" applyNumberFormat="0" applyProtection="0">
      <alignment horizontal="right" vertical="center"/>
    </xf>
    <xf numFmtId="0" fontId="9" fillId="14" borderId="110" applyNumberFormat="0" applyProtection="0">
      <alignment horizontal="left" vertical="center" indent="1"/>
    </xf>
    <xf numFmtId="4" fontId="70" fillId="23" borderId="110" applyNumberFormat="0" applyProtection="0">
      <alignment horizontal="right" vertical="center"/>
    </xf>
    <xf numFmtId="0" fontId="9" fillId="40" borderId="130" applyNumberFormat="0" applyFont="0" applyBorder="0" applyAlignment="0" applyProtection="0"/>
    <xf numFmtId="4" fontId="70" fillId="10" borderId="110" applyNumberFormat="0" applyProtection="0">
      <alignment horizontal="right" vertical="center"/>
    </xf>
    <xf numFmtId="4" fontId="70" fillId="27" borderId="110" applyNumberFormat="0" applyProtection="0">
      <alignment horizontal="right" vertical="center"/>
    </xf>
    <xf numFmtId="0" fontId="9" fillId="31" borderId="110" applyNumberFormat="0" applyProtection="0">
      <alignment horizontal="left" vertical="top" indent="1"/>
    </xf>
    <xf numFmtId="0" fontId="9" fillId="16" borderId="110" applyNumberFormat="0" applyProtection="0">
      <alignment horizontal="left" vertical="center" indent="1"/>
    </xf>
    <xf numFmtId="4" fontId="70" fillId="10" borderId="110" applyNumberFormat="0" applyProtection="0">
      <alignment horizontal="right" vertical="center"/>
    </xf>
    <xf numFmtId="4" fontId="70" fillId="31" borderId="110" applyNumberFormat="0" applyProtection="0">
      <alignment horizontal="right" vertical="center"/>
    </xf>
    <xf numFmtId="4" fontId="70" fillId="17" borderId="110" applyNumberFormat="0" applyProtection="0">
      <alignment horizontal="right" vertical="center"/>
    </xf>
    <xf numFmtId="0" fontId="70" fillId="12" borderId="110" applyNumberFormat="0" applyProtection="0">
      <alignment horizontal="left" vertical="top" indent="1"/>
    </xf>
    <xf numFmtId="4" fontId="70" fillId="31" borderId="110" applyNumberFormat="0" applyProtection="0">
      <alignment horizontal="right" vertical="center"/>
    </xf>
    <xf numFmtId="49" fontId="96" fillId="38" borderId="135" applyProtection="0">
      <alignment horizontal="left" indent="1"/>
      <protection locked="0"/>
    </xf>
    <xf numFmtId="4" fontId="70" fillId="31" borderId="110" applyNumberFormat="0" applyProtection="0">
      <alignment horizontal="right" vertical="center"/>
    </xf>
    <xf numFmtId="181" fontId="81" fillId="37" borderId="135">
      <protection locked="0"/>
    </xf>
    <xf numFmtId="4" fontId="69" fillId="25" borderId="110" applyNumberFormat="0" applyProtection="0">
      <alignment vertical="center"/>
    </xf>
    <xf numFmtId="40" fontId="90" fillId="40" borderId="135">
      <alignment vertical="center"/>
    </xf>
    <xf numFmtId="4" fontId="70" fillId="10" borderId="110" applyNumberFormat="0" applyProtection="0">
      <alignment horizontal="right" vertical="center"/>
    </xf>
    <xf numFmtId="4" fontId="70" fillId="12" borderId="110" applyNumberFormat="0" applyProtection="0">
      <alignment vertical="center"/>
    </xf>
    <xf numFmtId="0" fontId="95" fillId="0" borderId="134">
      <alignment horizontal="left" vertical="center"/>
    </xf>
    <xf numFmtId="4" fontId="70" fillId="28" borderId="110" applyNumberFormat="0" applyProtection="0">
      <alignment horizontal="right" vertical="center"/>
    </xf>
    <xf numFmtId="49" fontId="96" fillId="37" borderId="135" applyProtection="0">
      <alignment horizontal="left" indent="1"/>
      <protection locked="0"/>
    </xf>
    <xf numFmtId="10" fontId="77" fillId="40" borderId="135" applyNumberFormat="0" applyBorder="0" applyAlignment="0" applyProtection="0"/>
    <xf numFmtId="49" fontId="96" fillId="37" borderId="135" applyProtection="0">
      <alignment horizontal="left" indent="1"/>
      <protection locked="0"/>
    </xf>
    <xf numFmtId="0" fontId="9" fillId="10" borderId="110" applyNumberFormat="0" applyProtection="0">
      <alignment horizontal="left" vertical="center" indent="1"/>
    </xf>
    <xf numFmtId="0" fontId="9" fillId="16" borderId="110" applyNumberFormat="0" applyProtection="0">
      <alignment horizontal="left" vertical="top" indent="1"/>
    </xf>
    <xf numFmtId="4" fontId="72" fillId="31" borderId="110" applyNumberFormat="0" applyProtection="0">
      <alignment horizontal="right" vertical="center"/>
    </xf>
    <xf numFmtId="0" fontId="70" fillId="10" borderId="110" applyNumberFormat="0" applyProtection="0">
      <alignment horizontal="left" vertical="top" indent="1"/>
    </xf>
    <xf numFmtId="4" fontId="69" fillId="25" borderId="110" applyNumberFormat="0" applyProtection="0">
      <alignment vertical="center"/>
    </xf>
    <xf numFmtId="49" fontId="96" fillId="38" borderId="135" applyProtection="0">
      <alignment horizontal="left" indent="1"/>
      <protection locked="0"/>
    </xf>
    <xf numFmtId="4" fontId="72" fillId="31" borderId="110" applyNumberFormat="0" applyProtection="0">
      <alignment horizontal="right" vertical="center"/>
    </xf>
    <xf numFmtId="0" fontId="9" fillId="14" borderId="110" applyNumberFormat="0" applyProtection="0">
      <alignment horizontal="left" vertical="center" indent="1"/>
    </xf>
    <xf numFmtId="211" fontId="83" fillId="37" borderId="135">
      <alignment horizontal="center"/>
      <protection locked="0"/>
    </xf>
    <xf numFmtId="0" fontId="9" fillId="31" borderId="110" applyNumberFormat="0" applyProtection="0">
      <alignment horizontal="left" vertical="center" indent="1"/>
    </xf>
    <xf numFmtId="0" fontId="9" fillId="14" borderId="110" applyNumberFormat="0" applyProtection="0">
      <alignment horizontal="left" vertical="center" indent="1"/>
    </xf>
    <xf numFmtId="0" fontId="9" fillId="14" borderId="110" applyNumberFormat="0" applyProtection="0">
      <alignment horizontal="left" vertical="top" indent="1"/>
    </xf>
    <xf numFmtId="4" fontId="70" fillId="31" borderId="110" applyNumberFormat="0" applyProtection="0">
      <alignment horizontal="right" vertical="center"/>
    </xf>
    <xf numFmtId="4" fontId="70" fillId="31" borderId="110" applyNumberFormat="0" applyProtection="0">
      <alignment horizontal="right" vertical="center"/>
    </xf>
    <xf numFmtId="0" fontId="9" fillId="14" borderId="110" applyNumberFormat="0" applyProtection="0">
      <alignment horizontal="left" vertical="center" indent="1"/>
    </xf>
    <xf numFmtId="10" fontId="77" fillId="40" borderId="135" applyNumberFormat="0" applyBorder="0" applyAlignment="0" applyProtection="0"/>
    <xf numFmtId="0" fontId="9" fillId="40" borderId="130" applyNumberFormat="0" applyFont="0" applyBorder="0" applyAlignment="0" applyProtection="0"/>
    <xf numFmtId="0" fontId="9" fillId="0" borderId="134" applyFont="0" applyFill="0" applyBorder="0" applyAlignment="0" applyProtection="0"/>
    <xf numFmtId="0" fontId="9" fillId="40" borderId="130" applyNumberFormat="0" applyFont="0" applyBorder="0" applyAlignment="0" applyProtection="0"/>
    <xf numFmtId="40" fontId="90" fillId="40" borderId="135">
      <alignment vertical="center"/>
    </xf>
    <xf numFmtId="4" fontId="70" fillId="31" borderId="110" applyNumberFormat="0" applyProtection="0">
      <alignment horizontal="right" vertical="center"/>
    </xf>
    <xf numFmtId="4" fontId="74" fillId="31" borderId="110" applyNumberFormat="0" applyProtection="0">
      <alignment horizontal="right" vertical="center"/>
    </xf>
    <xf numFmtId="4" fontId="70" fillId="11" borderId="110" applyNumberFormat="0" applyProtection="0">
      <alignment horizontal="right" vertical="center"/>
    </xf>
    <xf numFmtId="4" fontId="70" fillId="28" borderId="110" applyNumberFormat="0" applyProtection="0">
      <alignment horizontal="right" vertical="center"/>
    </xf>
    <xf numFmtId="0" fontId="9" fillId="31" borderId="110" applyNumberFormat="0" applyProtection="0">
      <alignment horizontal="left" vertical="center" indent="1"/>
    </xf>
    <xf numFmtId="4" fontId="70" fillId="10" borderId="110" applyNumberFormat="0" applyProtection="0">
      <alignment horizontal="right" vertical="center"/>
    </xf>
    <xf numFmtId="4" fontId="70" fillId="31" borderId="110" applyNumberFormat="0" applyProtection="0">
      <alignment horizontal="right" vertical="center"/>
    </xf>
    <xf numFmtId="181" fontId="81" fillId="37" borderId="135">
      <protection locked="0"/>
    </xf>
    <xf numFmtId="40" fontId="90" fillId="40" borderId="135">
      <alignment vertical="center"/>
    </xf>
    <xf numFmtId="4" fontId="74" fillId="31" borderId="110" applyNumberFormat="0" applyProtection="0">
      <alignment horizontal="right" vertical="center"/>
    </xf>
    <xf numFmtId="4" fontId="72" fillId="12" borderId="110" applyNumberFormat="0" applyProtection="0">
      <alignment vertical="center"/>
    </xf>
    <xf numFmtId="0" fontId="9" fillId="48" borderId="131" applyNumberFormat="0" applyAlignment="0" applyProtection="0"/>
    <xf numFmtId="49" fontId="96" fillId="38" borderId="135" applyProtection="0">
      <alignment horizontal="left" indent="1"/>
      <protection locked="0"/>
    </xf>
    <xf numFmtId="4" fontId="72" fillId="31" borderId="110" applyNumberFormat="0" applyProtection="0">
      <alignment horizontal="right" vertical="center"/>
    </xf>
    <xf numFmtId="0" fontId="9" fillId="31" borderId="110" applyNumberFormat="0" applyProtection="0">
      <alignment horizontal="left" vertical="center" indent="1"/>
    </xf>
    <xf numFmtId="49" fontId="96" fillId="37" borderId="135" applyProtection="0">
      <alignment horizontal="left" indent="1"/>
      <protection locked="0"/>
    </xf>
    <xf numFmtId="0" fontId="9" fillId="14" borderId="110" applyNumberFormat="0" applyProtection="0">
      <alignment horizontal="left" vertical="center" indent="1"/>
    </xf>
    <xf numFmtId="4" fontId="70" fillId="29" borderId="110" applyNumberFormat="0" applyProtection="0">
      <alignment horizontal="right" vertical="center"/>
    </xf>
    <xf numFmtId="10" fontId="77" fillId="40" borderId="135" applyNumberFormat="0" applyBorder="0" applyAlignment="0" applyProtection="0"/>
    <xf numFmtId="0" fontId="95" fillId="0" borderId="134">
      <alignment horizontal="left" vertical="center"/>
    </xf>
    <xf numFmtId="0" fontId="9" fillId="48" borderId="131" applyNumberFormat="0" applyAlignment="0" applyProtection="0"/>
    <xf numFmtId="0" fontId="9" fillId="31" borderId="110" applyNumberFormat="0" applyProtection="0">
      <alignment horizontal="left" vertical="center" indent="1"/>
    </xf>
    <xf numFmtId="4" fontId="70" fillId="35" borderId="110" applyNumberFormat="0" applyProtection="0">
      <alignment horizontal="left" vertical="center" indent="1"/>
    </xf>
    <xf numFmtId="0" fontId="70" fillId="10" borderId="110" applyNumberFormat="0" applyProtection="0">
      <alignment horizontal="left" vertical="top" indent="1"/>
    </xf>
    <xf numFmtId="0" fontId="9" fillId="0" borderId="134" applyFont="0" applyFill="0" applyBorder="0" applyAlignment="0" applyProtection="0"/>
    <xf numFmtId="4" fontId="70" fillId="12" borderId="110" applyNumberFormat="0" applyProtection="0">
      <alignment horizontal="left" vertical="center" indent="1"/>
    </xf>
    <xf numFmtId="0" fontId="9" fillId="14" borderId="110" applyNumberFormat="0" applyProtection="0">
      <alignment horizontal="left" vertical="center" indent="1"/>
    </xf>
    <xf numFmtId="0" fontId="9" fillId="16" borderId="110" applyNumberFormat="0" applyProtection="0">
      <alignment horizontal="left" vertical="top" indent="1"/>
    </xf>
    <xf numFmtId="0" fontId="9" fillId="0" borderId="134" applyFont="0" applyFill="0" applyBorder="0" applyAlignment="0" applyProtection="0"/>
    <xf numFmtId="49" fontId="96" fillId="38" borderId="135" applyProtection="0">
      <alignment horizontal="left" indent="1"/>
      <protection locked="0"/>
    </xf>
    <xf numFmtId="0" fontId="9" fillId="31" borderId="110" applyNumberFormat="0" applyProtection="0">
      <alignment horizontal="left" vertical="center"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4" fillId="31" borderId="110" applyNumberFormat="0" applyProtection="0">
      <alignment horizontal="right" vertical="center"/>
    </xf>
    <xf numFmtId="0" fontId="9" fillId="40" borderId="130" applyNumberFormat="0" applyFont="0" applyBorder="0" applyAlignment="0" applyProtection="0"/>
    <xf numFmtId="4" fontId="72" fillId="31" borderId="110" applyNumberFormat="0" applyProtection="0">
      <alignment horizontal="right" vertical="center"/>
    </xf>
    <xf numFmtId="0" fontId="9" fillId="16" borderId="110" applyNumberFormat="0" applyProtection="0">
      <alignment horizontal="left" vertical="top" indent="1"/>
    </xf>
    <xf numFmtId="0" fontId="9" fillId="31" borderId="110" applyNumberFormat="0" applyProtection="0">
      <alignment horizontal="left" vertical="top" indent="1"/>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9" fontId="96" fillId="37" borderId="135" applyProtection="0">
      <alignment horizontal="left" indent="1"/>
      <protection locked="0"/>
    </xf>
    <xf numFmtId="4" fontId="70" fillId="27" borderId="110" applyNumberFormat="0" applyProtection="0">
      <alignment horizontal="right" vertical="center"/>
    </xf>
    <xf numFmtId="4" fontId="70" fillId="26" borderId="110" applyNumberFormat="0" applyProtection="0">
      <alignment horizontal="right" vertical="center"/>
    </xf>
    <xf numFmtId="4" fontId="70" fillId="31" borderId="110" applyNumberFormat="0" applyProtection="0">
      <alignment horizontal="right" vertical="center"/>
    </xf>
    <xf numFmtId="4" fontId="70" fillId="26" borderId="110" applyNumberFormat="0" applyProtection="0">
      <alignment horizontal="right" vertical="center"/>
    </xf>
    <xf numFmtId="0" fontId="9" fillId="10" borderId="110" applyNumberFormat="0" applyProtection="0">
      <alignment horizontal="left" vertical="center" indent="1"/>
    </xf>
    <xf numFmtId="0" fontId="9" fillId="16" borderId="110" applyNumberFormat="0" applyProtection="0">
      <alignment horizontal="left" vertical="center" indent="1"/>
    </xf>
    <xf numFmtId="49" fontId="96" fillId="38" borderId="135" applyProtection="0">
      <alignment horizontal="left" indent="1"/>
      <protection locked="0"/>
    </xf>
    <xf numFmtId="10" fontId="77" fillId="40" borderId="135" applyNumberFormat="0" applyBorder="0" applyAlignment="0" applyProtection="0"/>
    <xf numFmtId="4" fontId="70" fillId="10" borderId="110" applyNumberFormat="0" applyProtection="0">
      <alignment horizontal="right" vertical="center"/>
    </xf>
    <xf numFmtId="0" fontId="9" fillId="14" borderId="110" applyNumberFormat="0" applyProtection="0">
      <alignment horizontal="left" vertical="center" indent="1"/>
    </xf>
    <xf numFmtId="40" fontId="90" fillId="40" borderId="135">
      <alignment vertical="center"/>
    </xf>
    <xf numFmtId="49" fontId="96" fillId="37" borderId="135" applyProtection="0">
      <alignment horizontal="left" indent="1"/>
      <protection locked="0"/>
    </xf>
    <xf numFmtId="49" fontId="96" fillId="38" borderId="135" applyProtection="0">
      <alignment horizontal="left" indent="1"/>
      <protection locked="0"/>
    </xf>
    <xf numFmtId="0" fontId="9" fillId="10" borderId="110" applyNumberFormat="0" applyProtection="0">
      <alignment horizontal="left" vertical="center" indent="1"/>
    </xf>
    <xf numFmtId="211" fontId="83" fillId="37" borderId="135">
      <alignment horizontal="center"/>
      <protection locked="0"/>
    </xf>
    <xf numFmtId="211" fontId="83" fillId="37" borderId="135">
      <alignment horizontal="center"/>
      <protection locked="0"/>
    </xf>
    <xf numFmtId="10" fontId="77" fillId="40" borderId="135" applyNumberFormat="0" applyBorder="0" applyAlignment="0" applyProtection="0"/>
    <xf numFmtId="211" fontId="83" fillId="37" borderId="135">
      <alignment horizontal="center"/>
      <protection locked="0"/>
    </xf>
    <xf numFmtId="49" fontId="96" fillId="38" borderId="135" applyProtection="0">
      <alignment horizontal="left" indent="1"/>
      <protection locked="0"/>
    </xf>
    <xf numFmtId="4" fontId="72" fillId="31" borderId="110" applyNumberFormat="0" applyProtection="0">
      <alignment horizontal="right" vertical="center"/>
    </xf>
    <xf numFmtId="4" fontId="70" fillId="12" borderId="110" applyNumberFormat="0" applyProtection="0">
      <alignment horizontal="left" vertical="center" indent="1"/>
    </xf>
    <xf numFmtId="4" fontId="70" fillId="26" borderId="110" applyNumberFormat="0" applyProtection="0">
      <alignment horizontal="right" vertical="center"/>
    </xf>
    <xf numFmtId="4" fontId="72" fillId="31" borderId="110" applyNumberFormat="0" applyProtection="0">
      <alignment horizontal="right" vertical="center"/>
    </xf>
    <xf numFmtId="4" fontId="70" fillId="31" borderId="110" applyNumberFormat="0" applyProtection="0">
      <alignment horizontal="right" vertical="center"/>
    </xf>
    <xf numFmtId="4" fontId="70" fillId="10" borderId="110" applyNumberFormat="0" applyProtection="0">
      <alignment horizontal="right" vertical="center"/>
    </xf>
    <xf numFmtId="0" fontId="9" fillId="10" borderId="110" applyNumberFormat="0" applyProtection="0">
      <alignment horizontal="left" vertical="center" indent="1"/>
    </xf>
    <xf numFmtId="10" fontId="77" fillId="40" borderId="135" applyNumberFormat="0" applyBorder="0" applyAlignment="0" applyProtection="0"/>
    <xf numFmtId="211" fontId="83" fillId="37" borderId="135">
      <alignment horizontal="center"/>
      <protection locked="0"/>
    </xf>
    <xf numFmtId="10" fontId="77" fillId="40" borderId="135" applyNumberFormat="0" applyBorder="0" applyAlignment="0" applyProtection="0"/>
    <xf numFmtId="0" fontId="9" fillId="14" borderId="110" applyNumberFormat="0" applyProtection="0">
      <alignment horizontal="left" vertical="center" indent="1"/>
    </xf>
    <xf numFmtId="4" fontId="70" fillId="29" borderId="110" applyNumberFormat="0" applyProtection="0">
      <alignment horizontal="right" vertical="center"/>
    </xf>
    <xf numFmtId="49" fontId="96" fillId="37" borderId="135" applyProtection="0">
      <alignment horizontal="left" indent="1"/>
      <protection locked="0"/>
    </xf>
    <xf numFmtId="0" fontId="9" fillId="0" borderId="134" applyFont="0" applyFill="0" applyBorder="0" applyAlignment="0" applyProtection="0"/>
    <xf numFmtId="0" fontId="9" fillId="31" borderId="110" applyNumberFormat="0" applyProtection="0">
      <alignment horizontal="left" vertical="center" indent="1"/>
    </xf>
    <xf numFmtId="0" fontId="9" fillId="14" borderId="110" applyNumberFormat="0" applyProtection="0">
      <alignment horizontal="left" vertical="center" indent="1"/>
    </xf>
    <xf numFmtId="211" fontId="83" fillId="37" borderId="135">
      <alignment horizontal="center"/>
      <protection locked="0"/>
    </xf>
    <xf numFmtId="4" fontId="70" fillId="31" borderId="110" applyNumberFormat="0" applyProtection="0">
      <alignment horizontal="right" vertical="center"/>
    </xf>
    <xf numFmtId="4" fontId="70" fillId="10" borderId="110" applyNumberFormat="0" applyProtection="0">
      <alignment horizontal="right" vertical="center"/>
    </xf>
    <xf numFmtId="211" fontId="83" fillId="37" borderId="135">
      <alignment horizontal="center"/>
      <protection locked="0"/>
    </xf>
    <xf numFmtId="10" fontId="77" fillId="40" borderId="135" applyNumberFormat="0" applyBorder="0" applyAlignment="0" applyProtection="0"/>
    <xf numFmtId="211" fontId="83" fillId="37" borderId="135">
      <alignment horizontal="center"/>
      <protection locked="0"/>
    </xf>
    <xf numFmtId="0" fontId="9" fillId="10" borderId="110" applyNumberFormat="0" applyProtection="0">
      <alignment horizontal="left" vertical="center" indent="1"/>
    </xf>
    <xf numFmtId="0" fontId="9" fillId="16" borderId="110" applyNumberFormat="0" applyProtection="0">
      <alignment horizontal="left" vertical="top" indent="1"/>
    </xf>
    <xf numFmtId="4" fontId="70" fillId="31" borderId="110" applyNumberFormat="0" applyProtection="0">
      <alignment horizontal="right" vertical="center"/>
    </xf>
    <xf numFmtId="0" fontId="9" fillId="31" borderId="110" applyNumberFormat="0" applyProtection="0">
      <alignment horizontal="left" vertical="center" indent="1"/>
    </xf>
    <xf numFmtId="4" fontId="70" fillId="31" borderId="110" applyNumberFormat="0" applyProtection="0">
      <alignment horizontal="right" vertical="center"/>
    </xf>
    <xf numFmtId="4" fontId="70" fillId="23" borderId="110" applyNumberFormat="0" applyProtection="0">
      <alignment horizontal="right" vertical="center"/>
    </xf>
    <xf numFmtId="0" fontId="9" fillId="31" borderId="110" applyNumberFormat="0" applyProtection="0">
      <alignment horizontal="left" vertical="center" indent="1"/>
    </xf>
    <xf numFmtId="4" fontId="68" fillId="25" borderId="110" applyNumberFormat="0" applyProtection="0">
      <alignment vertical="center"/>
    </xf>
    <xf numFmtId="0" fontId="9" fillId="14" borderId="110" applyNumberFormat="0" applyProtection="0">
      <alignment horizontal="left" vertical="center" indent="1"/>
    </xf>
    <xf numFmtId="0" fontId="9" fillId="14" borderId="110" applyNumberFormat="0" applyProtection="0">
      <alignment horizontal="left" vertical="top" indent="1"/>
    </xf>
    <xf numFmtId="4" fontId="70" fillId="31" borderId="110" applyNumberFormat="0" applyProtection="0">
      <alignment horizontal="right" vertical="center"/>
    </xf>
    <xf numFmtId="0" fontId="9" fillId="48" borderId="131" applyNumberFormat="0" applyAlignment="0" applyProtection="0"/>
    <xf numFmtId="4" fontId="70" fillId="10" borderId="110" applyNumberFormat="0" applyProtection="0">
      <alignment horizontal="right" vertical="center"/>
    </xf>
    <xf numFmtId="0" fontId="9" fillId="16" borderId="110" applyNumberFormat="0" applyProtection="0">
      <alignment horizontal="left" vertical="center" indent="1"/>
    </xf>
    <xf numFmtId="40" fontId="90" fillId="40" borderId="135">
      <alignment vertical="center"/>
    </xf>
    <xf numFmtId="0" fontId="70" fillId="12" borderId="110" applyNumberFormat="0" applyProtection="0">
      <alignment horizontal="left" vertical="top" indent="1"/>
    </xf>
    <xf numFmtId="181" fontId="81" fillId="37" borderId="135">
      <protection locked="0"/>
    </xf>
    <xf numFmtId="0" fontId="9" fillId="14" borderId="110" applyNumberFormat="0" applyProtection="0">
      <alignment horizontal="left" vertical="center" indent="1"/>
    </xf>
    <xf numFmtId="4" fontId="72" fillId="31" borderId="110" applyNumberFormat="0" applyProtection="0">
      <alignment horizontal="right" vertical="center"/>
    </xf>
    <xf numFmtId="181" fontId="81" fillId="37" borderId="135">
      <protection locked="0"/>
    </xf>
    <xf numFmtId="4" fontId="68" fillId="25" borderId="110" applyNumberFormat="0" applyProtection="0">
      <alignmen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0" fontId="9" fillId="13" borderId="135" applyNumberFormat="0">
      <protection locked="0"/>
    </xf>
    <xf numFmtId="10" fontId="77" fillId="40" borderId="135" applyNumberFormat="0" applyBorder="0" applyAlignment="0" applyProtection="0"/>
    <xf numFmtId="0" fontId="9" fillId="40" borderId="130" applyNumberFormat="0" applyFont="0" applyBorder="0" applyAlignment="0" applyProtection="0"/>
    <xf numFmtId="0" fontId="9" fillId="16" borderId="110" applyNumberFormat="0" applyProtection="0">
      <alignment horizontal="left" vertical="center" indent="1"/>
    </xf>
    <xf numFmtId="49" fontId="96" fillId="38" borderId="135" applyProtection="0">
      <alignment horizontal="left" indent="1"/>
      <protection locked="0"/>
    </xf>
    <xf numFmtId="4" fontId="72" fillId="31" borderId="110" applyNumberFormat="0" applyProtection="0">
      <alignment horizontal="right" vertical="center"/>
    </xf>
    <xf numFmtId="4" fontId="70" fillId="10" borderId="110" applyNumberFormat="0" applyProtection="0">
      <alignment horizontal="right" vertical="center"/>
    </xf>
    <xf numFmtId="4" fontId="70" fillId="31" borderId="110" applyNumberFormat="0" applyProtection="0">
      <alignment horizontal="right" vertical="center"/>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top" indent="1"/>
    </xf>
    <xf numFmtId="4" fontId="68" fillId="25" borderId="110" applyNumberFormat="0" applyProtection="0">
      <alignment vertical="center"/>
    </xf>
    <xf numFmtId="4" fontId="70" fillId="29" borderId="110" applyNumberFormat="0" applyProtection="0">
      <alignment horizontal="right" vertical="center"/>
    </xf>
    <xf numFmtId="4" fontId="70" fillId="31" borderId="110" applyNumberFormat="0" applyProtection="0">
      <alignment horizontal="right" vertical="center"/>
    </xf>
    <xf numFmtId="0" fontId="9" fillId="10" borderId="110" applyNumberFormat="0" applyProtection="0">
      <alignment horizontal="left" vertical="center" indent="1"/>
    </xf>
    <xf numFmtId="40" fontId="90" fillId="40" borderId="135">
      <alignment vertical="center"/>
    </xf>
    <xf numFmtId="0" fontId="9" fillId="31"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9" fontId="96" fillId="38" borderId="135" applyProtection="0">
      <alignment horizontal="left" indent="1"/>
      <protection locked="0"/>
    </xf>
    <xf numFmtId="4" fontId="70" fillId="31" borderId="110" applyNumberFormat="0" applyProtection="0">
      <alignment horizontal="right" vertical="center"/>
    </xf>
    <xf numFmtId="0" fontId="9" fillId="40" borderId="130" applyNumberFormat="0" applyFont="0" applyBorder="0" applyAlignment="0" applyProtection="0"/>
    <xf numFmtId="49" fontId="96" fillId="37" borderId="135" applyProtection="0">
      <alignment horizontal="left" indent="1"/>
      <protection locked="0"/>
    </xf>
    <xf numFmtId="4" fontId="70" fillId="12" borderId="110" applyNumberFormat="0" applyProtection="0">
      <alignment horizontal="left" vertical="center" indent="1"/>
    </xf>
    <xf numFmtId="0" fontId="9" fillId="31" borderId="110" applyNumberFormat="0" applyProtection="0">
      <alignment horizontal="left" vertical="center" indent="1"/>
    </xf>
    <xf numFmtId="4" fontId="72" fillId="31" borderId="110" applyNumberFormat="0" applyProtection="0">
      <alignment horizontal="right" vertical="center"/>
    </xf>
    <xf numFmtId="0" fontId="70" fillId="10" borderId="110" applyNumberFormat="0" applyProtection="0">
      <alignment horizontal="left" vertical="top" indent="1"/>
    </xf>
    <xf numFmtId="4" fontId="70" fillId="15" borderId="110" applyNumberFormat="0" applyProtection="0">
      <alignment horizontal="right" vertical="center"/>
    </xf>
    <xf numFmtId="4" fontId="70" fillId="17" borderId="110" applyNumberFormat="0" applyProtection="0">
      <alignment horizontal="right" vertical="center"/>
    </xf>
    <xf numFmtId="49" fontId="96" fillId="37" borderId="135" applyProtection="0">
      <alignment horizontal="left" indent="1"/>
      <protection locked="0"/>
    </xf>
    <xf numFmtId="0" fontId="9" fillId="16" borderId="110" applyNumberFormat="0" applyProtection="0">
      <alignment horizontal="left" vertical="top" indent="1"/>
    </xf>
    <xf numFmtId="0" fontId="9" fillId="16" borderId="110" applyNumberFormat="0" applyProtection="0">
      <alignment horizontal="left" vertical="center" indent="1"/>
    </xf>
    <xf numFmtId="0" fontId="9" fillId="48" borderId="131" applyNumberFormat="0" applyAlignment="0" applyProtection="0"/>
    <xf numFmtId="0" fontId="9" fillId="31" borderId="110" applyNumberFormat="0" applyProtection="0">
      <alignment horizontal="left" vertical="center" indent="1"/>
    </xf>
    <xf numFmtId="181" fontId="81" fillId="37" borderId="135">
      <protection locked="0"/>
    </xf>
    <xf numFmtId="0" fontId="9" fillId="40" borderId="130" applyNumberFormat="0" applyFont="0" applyBorder="0" applyAlignment="0" applyProtection="0"/>
    <xf numFmtId="40" fontId="90" fillId="40" borderId="135">
      <alignment vertical="center"/>
    </xf>
    <xf numFmtId="211" fontId="83" fillId="37" borderId="135">
      <alignment horizontal="center"/>
      <protection locked="0"/>
    </xf>
    <xf numFmtId="0" fontId="9" fillId="40" borderId="130" applyNumberFormat="0" applyFont="0" applyBorder="0" applyAlignment="0" applyProtection="0"/>
    <xf numFmtId="4" fontId="70" fillId="27" borderId="110" applyNumberFormat="0" applyProtection="0">
      <alignment horizontal="right" vertical="center"/>
    </xf>
    <xf numFmtId="0" fontId="9" fillId="40" borderId="130" applyNumberFormat="0" applyFont="0" applyBorder="0" applyAlignment="0" applyProtection="0"/>
    <xf numFmtId="0" fontId="9" fillId="14" borderId="110" applyNumberFormat="0" applyProtection="0">
      <alignment horizontal="left" vertical="center" indent="1"/>
    </xf>
    <xf numFmtId="0" fontId="9" fillId="40" borderId="130" applyNumberFormat="0" applyFont="0" applyBorder="0" applyAlignment="0" applyProtection="0"/>
    <xf numFmtId="4" fontId="70" fillId="28" borderId="110" applyNumberFormat="0" applyProtection="0">
      <alignment horizontal="right" vertical="center"/>
    </xf>
    <xf numFmtId="211" fontId="83" fillId="37" borderId="135">
      <alignment horizontal="center"/>
      <protection locked="0"/>
    </xf>
    <xf numFmtId="0" fontId="9" fillId="40" borderId="130" applyNumberFormat="0" applyFont="0" applyBorder="0" applyAlignment="0" applyProtection="0"/>
    <xf numFmtId="0" fontId="9" fillId="40" borderId="130" applyNumberFormat="0" applyFont="0" applyBorder="0" applyAlignment="0" applyProtection="0"/>
    <xf numFmtId="4" fontId="70" fillId="31" borderId="110" applyNumberFormat="0" applyProtection="0">
      <alignment horizontal="right" vertical="center"/>
    </xf>
    <xf numFmtId="4" fontId="70" fillId="1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49" fontId="96" fillId="37" borderId="135" applyProtection="0">
      <alignment horizontal="left" indent="1"/>
      <protection locked="0"/>
    </xf>
    <xf numFmtId="40" fontId="90" fillId="40" borderId="135">
      <alignment vertical="center"/>
    </xf>
    <xf numFmtId="4" fontId="72" fillId="31" borderId="110" applyNumberFormat="0" applyProtection="0">
      <alignment horizontal="right" vertical="center"/>
    </xf>
    <xf numFmtId="10" fontId="77" fillId="40" borderId="135" applyNumberFormat="0" applyBorder="0" applyAlignment="0" applyProtection="0"/>
    <xf numFmtId="4" fontId="70" fillId="31"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0" fontId="9" fillId="16" borderId="110" applyNumberFormat="0" applyProtection="0">
      <alignment horizontal="left" vertical="center" indent="1"/>
    </xf>
    <xf numFmtId="0" fontId="9" fillId="31" borderId="110" applyNumberFormat="0" applyProtection="0">
      <alignment horizontal="left" vertical="center" indent="1"/>
    </xf>
    <xf numFmtId="0" fontId="9" fillId="16" borderId="110" applyNumberFormat="0" applyProtection="0">
      <alignment horizontal="left" vertical="top" indent="1"/>
    </xf>
    <xf numFmtId="0" fontId="9" fillId="16" borderId="110" applyNumberFormat="0" applyProtection="0">
      <alignment horizontal="left" vertical="top" indent="1"/>
    </xf>
    <xf numFmtId="0" fontId="9" fillId="14" borderId="110" applyNumberFormat="0" applyProtection="0">
      <alignment horizontal="left" vertical="center" indent="1"/>
    </xf>
    <xf numFmtId="181" fontId="81" fillId="37" borderId="135">
      <protection locked="0"/>
    </xf>
    <xf numFmtId="49" fontId="96" fillId="38" borderId="135" applyProtection="0">
      <alignment horizontal="left" indent="1"/>
      <protection locked="0"/>
    </xf>
    <xf numFmtId="4" fontId="70" fillId="26" borderId="110" applyNumberFormat="0" applyProtection="0">
      <alignment horizontal="right" vertical="center"/>
    </xf>
    <xf numFmtId="4" fontId="70" fillId="24" borderId="110" applyNumberFormat="0" applyProtection="0">
      <alignment horizontal="right" vertical="center"/>
    </xf>
    <xf numFmtId="0" fontId="9" fillId="16" borderId="110" applyNumberFormat="0" applyProtection="0">
      <alignment horizontal="left" vertical="top" indent="1"/>
    </xf>
    <xf numFmtId="4" fontId="70" fillId="31" borderId="110" applyNumberFormat="0" applyProtection="0">
      <alignment horizontal="right" vertical="center"/>
    </xf>
    <xf numFmtId="10" fontId="77" fillId="40" borderId="135" applyNumberFormat="0" applyBorder="0" applyAlignment="0" applyProtection="0"/>
    <xf numFmtId="0" fontId="9" fillId="48" borderId="131" applyNumberFormat="0" applyAlignment="0" applyProtection="0"/>
    <xf numFmtId="0" fontId="9" fillId="40" borderId="130" applyNumberFormat="0" applyFont="0" applyBorder="0" applyAlignment="0" applyProtection="0"/>
    <xf numFmtId="4" fontId="70" fillId="31" borderId="110" applyNumberFormat="0" applyProtection="0">
      <alignment horizontal="right" vertical="center"/>
    </xf>
    <xf numFmtId="4" fontId="72" fillId="12" borderId="110" applyNumberFormat="0" applyProtection="0">
      <alignment vertical="center"/>
    </xf>
    <xf numFmtId="4" fontId="70" fillId="24" borderId="110" applyNumberFormat="0" applyProtection="0">
      <alignment horizontal="right" vertical="center"/>
    </xf>
    <xf numFmtId="181" fontId="81" fillId="37" borderId="135">
      <protection locked="0"/>
    </xf>
    <xf numFmtId="211" fontId="83" fillId="37" borderId="135">
      <alignment horizontal="center"/>
      <protection locked="0"/>
    </xf>
    <xf numFmtId="40" fontId="90" fillId="40" borderId="135">
      <alignment vertical="center"/>
    </xf>
    <xf numFmtId="49" fontId="96" fillId="37" borderId="135" applyProtection="0">
      <alignment horizontal="left" indent="1"/>
      <protection locked="0"/>
    </xf>
    <xf numFmtId="4" fontId="70" fillId="10" borderId="110" applyNumberFormat="0" applyProtection="0">
      <alignment horizontal="right" vertical="center"/>
    </xf>
    <xf numFmtId="4" fontId="70" fillId="28" borderId="110" applyNumberFormat="0" applyProtection="0">
      <alignment horizontal="right" vertical="center"/>
    </xf>
    <xf numFmtId="4" fontId="72" fillId="31" borderId="110" applyNumberFormat="0" applyProtection="0">
      <alignment horizontal="right" vertical="center"/>
    </xf>
    <xf numFmtId="0" fontId="9" fillId="40" borderId="130" applyNumberFormat="0" applyFont="0" applyBorder="0" applyAlignment="0" applyProtection="0"/>
    <xf numFmtId="4" fontId="70" fillId="31" borderId="110" applyNumberFormat="0" applyProtection="0">
      <alignment horizontal="right" vertical="center"/>
    </xf>
    <xf numFmtId="4" fontId="69" fillId="25" borderId="110" applyNumberFormat="0" applyProtection="0">
      <alignment vertical="center"/>
    </xf>
    <xf numFmtId="4" fontId="70" fillId="10" borderId="110" applyNumberFormat="0" applyProtection="0">
      <alignment horizontal="right" vertical="center"/>
    </xf>
    <xf numFmtId="4" fontId="70" fillId="10" borderId="110" applyNumberFormat="0" applyProtection="0">
      <alignment horizontal="right" vertical="center"/>
    </xf>
    <xf numFmtId="0" fontId="9" fillId="31" borderId="110" applyNumberFormat="0" applyProtection="0">
      <alignment horizontal="left" vertical="center" indent="1"/>
    </xf>
    <xf numFmtId="0" fontId="9" fillId="14" borderId="110" applyNumberFormat="0" applyProtection="0">
      <alignment horizontal="left" vertical="center" indent="1"/>
    </xf>
    <xf numFmtId="40" fontId="90" fillId="40" borderId="135">
      <alignmen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40" borderId="130" applyNumberFormat="0" applyFont="0" applyBorder="0" applyAlignment="0" applyProtection="0"/>
    <xf numFmtId="4" fontId="70" fillId="26" borderId="110" applyNumberFormat="0" applyProtection="0">
      <alignment horizontal="right" vertical="center"/>
    </xf>
    <xf numFmtId="40" fontId="90" fillId="40" borderId="135">
      <alignment vertical="center"/>
    </xf>
    <xf numFmtId="0" fontId="9" fillId="40" borderId="130" applyNumberFormat="0" applyFont="0" applyBorder="0" applyAlignment="0" applyProtection="0"/>
    <xf numFmtId="4" fontId="70" fillId="31" borderId="110" applyNumberFormat="0" applyProtection="0">
      <alignment horizontal="right" vertical="center"/>
    </xf>
    <xf numFmtId="0" fontId="9" fillId="31" borderId="110" applyNumberFormat="0" applyProtection="0">
      <alignment horizontal="left" vertical="center" indent="1"/>
    </xf>
    <xf numFmtId="4" fontId="70" fillId="35" borderId="110" applyNumberFormat="0" applyProtection="0">
      <alignment horizontal="left" vertical="center" indent="1"/>
    </xf>
    <xf numFmtId="0" fontId="9" fillId="48" borderId="131" applyNumberFormat="0" applyAlignment="0" applyProtection="0"/>
    <xf numFmtId="4" fontId="74" fillId="31" borderId="110" applyNumberFormat="0" applyProtection="0">
      <alignment horizontal="right" vertical="center"/>
    </xf>
    <xf numFmtId="211" fontId="83" fillId="37" borderId="135">
      <alignment horizontal="center"/>
      <protection locked="0"/>
    </xf>
    <xf numFmtId="4" fontId="70" fillId="12" borderId="110" applyNumberFormat="0" applyProtection="0">
      <alignment horizontal="left" vertical="center" indent="1"/>
    </xf>
    <xf numFmtId="49" fontId="96" fillId="37" borderId="135" applyProtection="0">
      <alignment horizontal="left" indent="1"/>
      <protection locked="0"/>
    </xf>
    <xf numFmtId="4" fontId="70" fillId="10" borderId="110" applyNumberFormat="0" applyProtection="0">
      <alignment horizontal="right" vertical="center"/>
    </xf>
    <xf numFmtId="40" fontId="90" fillId="19" borderId="107">
      <alignment vertical="center"/>
    </xf>
    <xf numFmtId="4" fontId="70" fillId="31" borderId="110" applyNumberFormat="0" applyProtection="0">
      <alignment horizontal="right" vertical="center"/>
    </xf>
    <xf numFmtId="0" fontId="9" fillId="10" borderId="110" applyNumberFormat="0" applyProtection="0">
      <alignment horizontal="left" vertical="top" indent="1"/>
    </xf>
    <xf numFmtId="0" fontId="9" fillId="31" borderId="110" applyNumberFormat="0" applyProtection="0">
      <alignment horizontal="left" vertical="top" indent="1"/>
    </xf>
    <xf numFmtId="49" fontId="96" fillId="37" borderId="135" applyProtection="0">
      <alignment horizontal="left" indent="1"/>
      <protection locked="0"/>
    </xf>
    <xf numFmtId="0" fontId="9" fillId="31" borderId="110" applyNumberFormat="0" applyProtection="0">
      <alignment horizontal="left" vertical="center" indent="1"/>
    </xf>
    <xf numFmtId="0" fontId="9" fillId="40" borderId="130" applyNumberFormat="0" applyFont="0" applyBorder="0" applyAlignment="0" applyProtection="0"/>
    <xf numFmtId="0" fontId="9" fillId="0" borderId="134" applyFont="0" applyFill="0" applyBorder="0" applyAlignment="0" applyProtection="0"/>
    <xf numFmtId="4" fontId="70" fillId="31" borderId="110" applyNumberFormat="0" applyProtection="0">
      <alignment horizontal="right" vertical="center"/>
    </xf>
    <xf numFmtId="49" fontId="96" fillId="37" borderId="135" applyProtection="0">
      <alignment horizontal="left" indent="1"/>
      <protection locked="0"/>
    </xf>
    <xf numFmtId="0" fontId="9" fillId="10" borderId="110" applyNumberFormat="0" applyProtection="0">
      <alignment horizontal="left" vertical="center" indent="1"/>
    </xf>
    <xf numFmtId="4" fontId="70" fillId="23" borderId="110" applyNumberFormat="0" applyProtection="0">
      <alignment horizontal="right" vertical="center"/>
    </xf>
    <xf numFmtId="40" fontId="90" fillId="40" borderId="135">
      <alignment vertical="center"/>
    </xf>
    <xf numFmtId="0" fontId="70" fillId="12" borderId="110" applyNumberFormat="0" applyProtection="0">
      <alignment horizontal="left" vertical="top" indent="1"/>
    </xf>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24" borderId="110" applyNumberFormat="0" applyProtection="0">
      <alignment horizontal="right" vertical="center"/>
    </xf>
    <xf numFmtId="40" fontId="90" fillId="19" borderId="107">
      <alignment vertical="center"/>
    </xf>
    <xf numFmtId="0" fontId="9" fillId="40" borderId="130" applyNumberFormat="0" applyFont="0" applyBorder="0" applyAlignment="0" applyProtection="0"/>
    <xf numFmtId="0" fontId="9" fillId="16" borderId="110" applyNumberFormat="0" applyProtection="0">
      <alignment horizontal="left" vertical="center" indent="1"/>
    </xf>
    <xf numFmtId="4" fontId="72" fillId="31" borderId="110" applyNumberFormat="0" applyProtection="0">
      <alignment horizontal="right" vertical="center"/>
    </xf>
    <xf numFmtId="10" fontId="77" fillId="40" borderId="135" applyNumberFormat="0" applyBorder="0" applyAlignment="0" applyProtection="0"/>
    <xf numFmtId="0" fontId="9" fillId="10" borderId="110" applyNumberFormat="0" applyProtection="0">
      <alignment horizontal="left" vertical="center" indent="1"/>
    </xf>
    <xf numFmtId="0" fontId="9" fillId="10"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10" fontId="77" fillId="40" borderId="135" applyNumberFormat="0" applyBorder="0" applyAlignment="0" applyProtection="0"/>
    <xf numFmtId="4" fontId="70" fillId="27" borderId="110" applyNumberFormat="0" applyProtection="0">
      <alignment horizontal="right" vertical="center"/>
    </xf>
    <xf numFmtId="4" fontId="70" fillId="31" borderId="110" applyNumberFormat="0" applyProtection="0">
      <alignment horizontal="right" vertical="center"/>
    </xf>
    <xf numFmtId="4" fontId="70" fillId="35" borderId="110" applyNumberFormat="0" applyProtection="0">
      <alignment horizontal="left" vertical="center" indent="1"/>
    </xf>
    <xf numFmtId="0" fontId="68" fillId="25" borderId="110" applyNumberFormat="0" applyProtection="0">
      <alignment horizontal="left" vertical="top" indent="1"/>
    </xf>
    <xf numFmtId="4" fontId="70" fillId="27" borderId="110" applyNumberFormat="0" applyProtection="0">
      <alignment horizontal="right" vertical="center"/>
    </xf>
    <xf numFmtId="10" fontId="77" fillId="40" borderId="135" applyNumberFormat="0" applyBorder="0" applyAlignment="0" applyProtection="0"/>
    <xf numFmtId="0" fontId="9" fillId="31" borderId="110" applyNumberFormat="0" applyProtection="0">
      <alignment horizontal="left" vertical="center" indent="1"/>
    </xf>
    <xf numFmtId="4" fontId="74" fillId="31" borderId="110" applyNumberFormat="0" applyProtection="0">
      <alignment horizontal="right" vertical="center"/>
    </xf>
    <xf numFmtId="10" fontId="77" fillId="40" borderId="135" applyNumberFormat="0" applyBorder="0" applyAlignment="0" applyProtection="0"/>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31" borderId="110" applyNumberFormat="0" applyProtection="0">
      <alignment horizontal="left" vertical="center" indent="1"/>
    </xf>
    <xf numFmtId="181" fontId="81" fillId="37" borderId="135">
      <protection locked="0"/>
    </xf>
    <xf numFmtId="10" fontId="77" fillId="40" borderId="135" applyNumberFormat="0" applyBorder="0" applyAlignment="0" applyProtection="0"/>
    <xf numFmtId="0" fontId="9" fillId="10" borderId="110" applyNumberFormat="0" applyProtection="0">
      <alignment horizontal="left" vertical="center" indent="1"/>
    </xf>
    <xf numFmtId="4" fontId="70" fillId="10" borderId="110" applyNumberFormat="0" applyProtection="0">
      <alignment horizontal="right" vertical="center"/>
    </xf>
    <xf numFmtId="10" fontId="77" fillId="40" borderId="135" applyNumberFormat="0" applyBorder="0" applyAlignment="0" applyProtection="0"/>
    <xf numFmtId="4" fontId="70" fillId="17" borderId="110" applyNumberFormat="0" applyProtection="0">
      <alignment horizontal="right" vertical="center"/>
    </xf>
    <xf numFmtId="40" fontId="90" fillId="40" borderId="135">
      <alignment vertical="center"/>
    </xf>
    <xf numFmtId="0" fontId="9" fillId="40" borderId="130" applyNumberFormat="0" applyFont="0" applyBorder="0" applyAlignment="0" applyProtection="0"/>
    <xf numFmtId="0" fontId="9" fillId="14"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10" fontId="77" fillId="40" borderId="135" applyNumberFormat="0" applyBorder="0" applyAlignment="0" applyProtection="0"/>
    <xf numFmtId="4" fontId="70" fillId="12" borderId="110" applyNumberFormat="0" applyProtection="0">
      <alignment horizontal="left" vertical="center" indent="1"/>
    </xf>
    <xf numFmtId="0" fontId="9" fillId="10" borderId="110" applyNumberFormat="0" applyProtection="0">
      <alignment horizontal="left" vertical="center" indent="1"/>
    </xf>
    <xf numFmtId="211" fontId="83" fillId="37" borderId="135">
      <alignment horizontal="center"/>
      <protection locked="0"/>
    </xf>
    <xf numFmtId="0" fontId="9" fillId="16" borderId="110" applyNumberFormat="0" applyProtection="0">
      <alignment horizontal="left" vertical="center" indent="1"/>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16" borderId="110" applyNumberFormat="0" applyProtection="0">
      <alignment horizontal="left" vertical="top" indent="1"/>
    </xf>
    <xf numFmtId="4" fontId="70" fillId="31" borderId="110" applyNumberFormat="0" applyProtection="0">
      <alignment horizontal="right" vertical="center"/>
    </xf>
    <xf numFmtId="0" fontId="9" fillId="48" borderId="131" applyNumberFormat="0" applyAlignment="0" applyProtection="0"/>
    <xf numFmtId="0" fontId="9" fillId="16" borderId="110" applyNumberFormat="0" applyProtection="0">
      <alignment horizontal="left" vertical="center" indent="1"/>
    </xf>
    <xf numFmtId="4" fontId="70" fillId="10" borderId="110" applyNumberFormat="0" applyProtection="0">
      <alignment horizontal="right" vertical="center"/>
    </xf>
    <xf numFmtId="0" fontId="9" fillId="14" borderId="110" applyNumberFormat="0" applyProtection="0">
      <alignment horizontal="left" vertical="top" indent="1"/>
    </xf>
    <xf numFmtId="49" fontId="96" fillId="38" borderId="135" applyProtection="0">
      <alignment horizontal="left" indent="1"/>
      <protection locked="0"/>
    </xf>
    <xf numFmtId="0" fontId="9" fillId="31" borderId="110" applyNumberFormat="0" applyProtection="0">
      <alignment horizontal="left" vertical="center" indent="1"/>
    </xf>
    <xf numFmtId="0" fontId="9" fillId="10" borderId="110" applyNumberFormat="0" applyProtection="0">
      <alignment horizontal="left" vertical="center" indent="1"/>
    </xf>
    <xf numFmtId="211" fontId="83" fillId="37" borderId="135">
      <alignment horizontal="center"/>
      <protection locked="0"/>
    </xf>
    <xf numFmtId="181" fontId="81" fillId="37" borderId="135">
      <protection locked="0"/>
    </xf>
    <xf numFmtId="4" fontId="70" fillId="24" borderId="110" applyNumberFormat="0" applyProtection="0">
      <alignment horizontal="right" vertical="center"/>
    </xf>
    <xf numFmtId="4" fontId="70" fillId="23" borderId="110" applyNumberFormat="0" applyProtection="0">
      <alignment horizontal="right" vertical="center"/>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4" fontId="69" fillId="25" borderId="110" applyNumberFormat="0" applyProtection="0">
      <alignment vertical="center"/>
    </xf>
    <xf numFmtId="0" fontId="9" fillId="10" borderId="110" applyNumberFormat="0" applyProtection="0">
      <alignment horizontal="left" vertical="top" indent="1"/>
    </xf>
    <xf numFmtId="4" fontId="70" fillId="17" borderId="110" applyNumberFormat="0" applyProtection="0">
      <alignment horizontal="right" vertical="center"/>
    </xf>
    <xf numFmtId="4" fontId="70" fillId="24"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211" fontId="83" fillId="37" borderId="135">
      <alignment horizontal="center"/>
      <protection locked="0"/>
    </xf>
    <xf numFmtId="0" fontId="9" fillId="16" borderId="110" applyNumberFormat="0" applyProtection="0">
      <alignment horizontal="left" vertical="top" indent="1"/>
    </xf>
    <xf numFmtId="0" fontId="9" fillId="48" borderId="131" applyNumberFormat="0" applyAlignment="0" applyProtection="0"/>
    <xf numFmtId="49" fontId="96" fillId="38" borderId="135" applyProtection="0">
      <alignment horizontal="left" indent="1"/>
      <protection locked="0"/>
    </xf>
    <xf numFmtId="49" fontId="96" fillId="37" borderId="135" applyProtection="0">
      <alignment horizontal="left" indent="1"/>
      <protection locked="0"/>
    </xf>
    <xf numFmtId="40" fontId="90" fillId="40" borderId="135">
      <alignment vertical="center"/>
    </xf>
    <xf numFmtId="211" fontId="83" fillId="37" borderId="135">
      <alignment horizontal="center"/>
      <protection locked="0"/>
    </xf>
    <xf numFmtId="49" fontId="96" fillId="38" borderId="135" applyProtection="0">
      <alignment horizontal="left" indent="1"/>
      <protection locked="0"/>
    </xf>
    <xf numFmtId="0" fontId="95" fillId="0" borderId="134">
      <alignment horizontal="left" vertical="center"/>
    </xf>
    <xf numFmtId="181" fontId="81" fillId="37" borderId="135">
      <protection locked="0"/>
    </xf>
    <xf numFmtId="4" fontId="70" fillId="10" borderId="110" applyNumberFormat="0" applyProtection="0">
      <alignment horizontal="right" vertical="center"/>
    </xf>
    <xf numFmtId="0" fontId="9" fillId="14" borderId="110" applyNumberFormat="0" applyProtection="0">
      <alignment horizontal="left" vertical="center" indent="1"/>
    </xf>
    <xf numFmtId="0" fontId="9" fillId="31" borderId="110" applyNumberFormat="0" applyProtection="0">
      <alignment horizontal="left" vertical="center" indent="1"/>
    </xf>
    <xf numFmtId="40" fontId="90" fillId="40" borderId="135">
      <alignment vertical="center"/>
    </xf>
    <xf numFmtId="40" fontId="90" fillId="40" borderId="135">
      <alignment vertical="center"/>
    </xf>
    <xf numFmtId="211" fontId="83" fillId="37" borderId="135">
      <alignment horizontal="center"/>
      <protection locked="0"/>
    </xf>
    <xf numFmtId="0" fontId="9" fillId="40" borderId="130" applyNumberFormat="0" applyFont="0" applyBorder="0" applyAlignment="0" applyProtection="0"/>
    <xf numFmtId="10" fontId="77" fillId="40" borderId="135" applyNumberFormat="0" applyBorder="0" applyAlignment="0" applyProtection="0"/>
    <xf numFmtId="49" fontId="96" fillId="37" borderId="135" applyProtection="0">
      <alignment horizontal="left" indent="1"/>
      <protection locked="0"/>
    </xf>
    <xf numFmtId="0" fontId="68" fillId="25" borderId="110" applyNumberFormat="0" applyProtection="0">
      <alignment horizontal="left" vertical="top" indent="1"/>
    </xf>
    <xf numFmtId="4" fontId="72" fillId="31" borderId="110" applyNumberFormat="0" applyProtection="0">
      <alignment horizontal="right" vertical="center"/>
    </xf>
    <xf numFmtId="0" fontId="9" fillId="31" borderId="110" applyNumberFormat="0" applyProtection="0">
      <alignment horizontal="left" vertical="center" indent="1"/>
    </xf>
    <xf numFmtId="49" fontId="96" fillId="38" borderId="135" applyProtection="0">
      <alignment horizontal="left" indent="1"/>
      <protection locked="0"/>
    </xf>
    <xf numFmtId="0" fontId="9" fillId="31" borderId="110" applyNumberFormat="0" applyProtection="0">
      <alignment horizontal="left" vertical="center" indent="1"/>
    </xf>
    <xf numFmtId="0" fontId="9" fillId="14" borderId="110" applyNumberFormat="0" applyProtection="0">
      <alignment horizontal="left" vertical="center" indent="1"/>
    </xf>
    <xf numFmtId="4" fontId="70" fillId="24" borderId="110" applyNumberFormat="0" applyProtection="0">
      <alignment horizontal="right" vertical="center"/>
    </xf>
    <xf numFmtId="0" fontId="9" fillId="16" borderId="110" applyNumberFormat="0" applyProtection="0">
      <alignment horizontal="left" vertical="top" indent="1"/>
    </xf>
    <xf numFmtId="0" fontId="9" fillId="31"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10" fontId="77" fillId="40" borderId="135" applyNumberFormat="0" applyBorder="0" applyAlignment="0" applyProtection="0"/>
    <xf numFmtId="10" fontId="77" fillId="40" borderId="135" applyNumberFormat="0" applyBorder="0" applyAlignment="0" applyProtection="0"/>
    <xf numFmtId="4" fontId="70" fillId="27" borderId="110" applyNumberFormat="0" applyProtection="0">
      <alignment horizontal="right" vertical="center"/>
    </xf>
    <xf numFmtId="4" fontId="70" fillId="10" borderId="110" applyNumberFormat="0" applyProtection="0">
      <alignment horizontal="right" vertical="center"/>
    </xf>
    <xf numFmtId="4" fontId="70" fillId="12" borderId="110" applyNumberFormat="0" applyProtection="0">
      <alignment vertical="center"/>
    </xf>
    <xf numFmtId="0" fontId="9" fillId="10" borderId="110" applyNumberFormat="0" applyProtection="0">
      <alignment horizontal="left" vertical="center" indent="1"/>
    </xf>
    <xf numFmtId="4" fontId="70" fillId="31" borderId="110" applyNumberFormat="0" applyProtection="0">
      <alignment horizontal="right" vertical="center"/>
    </xf>
    <xf numFmtId="4" fontId="70" fillId="11" borderId="110" applyNumberFormat="0" applyProtection="0">
      <alignment horizontal="right" vertical="center"/>
    </xf>
    <xf numFmtId="0" fontId="9" fillId="10" borderId="110" applyNumberFormat="0" applyProtection="0">
      <alignment horizontal="left" vertical="center" indent="1"/>
    </xf>
    <xf numFmtId="10" fontId="77" fillId="40" borderId="135" applyNumberFormat="0" applyBorder="0" applyAlignment="0" applyProtection="0"/>
    <xf numFmtId="40" fontId="90" fillId="40" borderId="135">
      <alignment vertical="center"/>
    </xf>
    <xf numFmtId="4" fontId="70" fillId="31" borderId="110" applyNumberFormat="0" applyProtection="0">
      <alignment horizontal="right" vertical="center"/>
    </xf>
    <xf numFmtId="4" fontId="70" fillId="23" borderId="110" applyNumberFormat="0" applyProtection="0">
      <alignment horizontal="right" vertical="center"/>
    </xf>
    <xf numFmtId="4" fontId="70" fillId="26" borderId="110" applyNumberFormat="0" applyProtection="0">
      <alignment horizontal="right" vertical="center"/>
    </xf>
    <xf numFmtId="4" fontId="70" fillId="28" borderId="110" applyNumberFormat="0" applyProtection="0">
      <alignment horizontal="right" vertical="center"/>
    </xf>
    <xf numFmtId="0" fontId="9" fillId="16" borderId="110" applyNumberFormat="0" applyProtection="0">
      <alignment horizontal="left" vertical="top" indent="1"/>
    </xf>
    <xf numFmtId="0" fontId="9" fillId="31" borderId="110" applyNumberFormat="0" applyProtection="0">
      <alignment horizontal="left" vertical="center" indent="1"/>
    </xf>
    <xf numFmtId="4" fontId="70" fillId="31" borderId="110" applyNumberFormat="0" applyProtection="0">
      <alignment horizontal="right" vertical="center"/>
    </xf>
    <xf numFmtId="0" fontId="95" fillId="0" borderId="134">
      <alignment horizontal="left" vertical="center"/>
    </xf>
    <xf numFmtId="0" fontId="9" fillId="14" borderId="110" applyNumberFormat="0" applyProtection="0">
      <alignment horizontal="left" vertical="center" indent="1"/>
    </xf>
    <xf numFmtId="4" fontId="70" fillId="12" borderId="110" applyNumberFormat="0" applyProtection="0">
      <alignment horizontal="left" vertical="center" indent="1"/>
    </xf>
    <xf numFmtId="0" fontId="9" fillId="16" borderId="110" applyNumberFormat="0" applyProtection="0">
      <alignment horizontal="left" vertical="top" indent="1"/>
    </xf>
    <xf numFmtId="211" fontId="83" fillId="37" borderId="135">
      <alignment horizontal="center"/>
      <protection locked="0"/>
    </xf>
    <xf numFmtId="4" fontId="70" fillId="31" borderId="110" applyNumberFormat="0" applyProtection="0">
      <alignment horizontal="right" vertical="center"/>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24" borderId="110" applyNumberFormat="0" applyProtection="0">
      <alignment horizontal="right" vertical="center"/>
    </xf>
    <xf numFmtId="4" fontId="70" fillId="17" borderId="110" applyNumberFormat="0" applyProtection="0">
      <alignment horizontal="right" vertical="center"/>
    </xf>
    <xf numFmtId="4" fontId="70" fillId="10" borderId="110" applyNumberFormat="0" applyProtection="0">
      <alignment horizontal="right" vertical="center"/>
    </xf>
    <xf numFmtId="0" fontId="9" fillId="10" borderId="110" applyNumberFormat="0" applyProtection="0">
      <alignment horizontal="left" vertical="top" indent="1"/>
    </xf>
    <xf numFmtId="0" fontId="9" fillId="0" borderId="134" applyFont="0" applyFill="0" applyBorder="0" applyAlignment="0" applyProtection="0"/>
    <xf numFmtId="0" fontId="9" fillId="16" borderId="110" applyNumberFormat="0" applyProtection="0">
      <alignment horizontal="left" vertical="top" indent="1"/>
    </xf>
    <xf numFmtId="0" fontId="9" fillId="16" borderId="110" applyNumberFormat="0" applyProtection="0">
      <alignment horizontal="left" vertical="top" indent="1"/>
    </xf>
    <xf numFmtId="4" fontId="72" fillId="31" borderId="110" applyNumberFormat="0" applyProtection="0">
      <alignment horizontal="right" vertical="center"/>
    </xf>
    <xf numFmtId="4" fontId="70" fillId="23" borderId="110" applyNumberFormat="0" applyProtection="0">
      <alignment horizontal="right" vertical="center"/>
    </xf>
    <xf numFmtId="4" fontId="70" fillId="12" borderId="110" applyNumberFormat="0" applyProtection="0">
      <alignment horizontal="left" vertical="center" indent="1"/>
    </xf>
    <xf numFmtId="0" fontId="9" fillId="14" borderId="110" applyNumberFormat="0" applyProtection="0">
      <alignment horizontal="left" vertical="center" indent="1"/>
    </xf>
    <xf numFmtId="4" fontId="70" fillId="10" borderId="110" applyNumberFormat="0" applyProtection="0">
      <alignment horizontal="right" vertical="center"/>
    </xf>
    <xf numFmtId="4" fontId="70" fillId="12" borderId="110" applyNumberFormat="0" applyProtection="0">
      <alignment horizontal="left" vertical="center" indent="1"/>
    </xf>
    <xf numFmtId="4" fontId="70" fillId="10" borderId="110" applyNumberFormat="0" applyProtection="0">
      <alignment horizontal="right" vertical="center"/>
    </xf>
    <xf numFmtId="10" fontId="77" fillId="40" borderId="135" applyNumberFormat="0" applyBorder="0" applyAlignment="0" applyProtection="0"/>
    <xf numFmtId="0" fontId="9" fillId="14" borderId="110" applyNumberFormat="0" applyProtection="0">
      <alignment horizontal="left" vertical="center" indent="1"/>
    </xf>
    <xf numFmtId="0" fontId="9" fillId="40" borderId="130" applyNumberFormat="0" applyFont="0" applyBorder="0" applyAlignment="0" applyProtection="0"/>
    <xf numFmtId="4" fontId="70" fillId="31" borderId="110" applyNumberFormat="0" applyProtection="0">
      <alignment horizontal="right" vertical="center"/>
    </xf>
    <xf numFmtId="40" fontId="90" fillId="19" borderId="107">
      <alignment vertical="center"/>
    </xf>
    <xf numFmtId="4" fontId="70" fillId="11" borderId="110" applyNumberFormat="0" applyProtection="0">
      <alignment horizontal="right" vertical="center"/>
    </xf>
    <xf numFmtId="0" fontId="68" fillId="25" borderId="110" applyNumberFormat="0" applyProtection="0">
      <alignment horizontal="left" vertical="top" indent="1"/>
    </xf>
    <xf numFmtId="0" fontId="9" fillId="10" borderId="110" applyNumberFormat="0" applyProtection="0">
      <alignment horizontal="left" vertical="top" indent="1"/>
    </xf>
    <xf numFmtId="4" fontId="70" fillId="31" borderId="110" applyNumberFormat="0" applyProtection="0">
      <alignment horizontal="right" vertical="center"/>
    </xf>
    <xf numFmtId="4" fontId="70" fillId="10" borderId="110" applyNumberFormat="0" applyProtection="0">
      <alignment horizontal="right" vertical="center"/>
    </xf>
    <xf numFmtId="211" fontId="83" fillId="37" borderId="135">
      <alignment horizontal="center"/>
      <protection locked="0"/>
    </xf>
    <xf numFmtId="4" fontId="68" fillId="25" borderId="110" applyNumberFormat="0" applyProtection="0">
      <alignment vertical="center"/>
    </xf>
    <xf numFmtId="0" fontId="9" fillId="16" borderId="110" applyNumberFormat="0" applyProtection="0">
      <alignment horizontal="left" vertical="top" indent="1"/>
    </xf>
    <xf numFmtId="0" fontId="9" fillId="10" borderId="110" applyNumberFormat="0" applyProtection="0">
      <alignment horizontal="left" vertical="center" indent="1"/>
    </xf>
    <xf numFmtId="4" fontId="70" fillId="15" borderId="110" applyNumberFormat="0" applyProtection="0">
      <alignment horizontal="right" vertical="center"/>
    </xf>
    <xf numFmtId="4" fontId="69" fillId="25" borderId="110" applyNumberFormat="0" applyProtection="0">
      <alignment vertical="center"/>
    </xf>
    <xf numFmtId="0" fontId="9" fillId="48" borderId="131" applyNumberFormat="0" applyAlignment="0" applyProtection="0"/>
    <xf numFmtId="10" fontId="77" fillId="40" borderId="135" applyNumberFormat="0" applyBorder="0" applyAlignment="0" applyProtection="0"/>
    <xf numFmtId="211" fontId="83" fillId="37" borderId="135">
      <alignment horizontal="center"/>
      <protection locked="0"/>
    </xf>
    <xf numFmtId="10" fontId="77" fillId="40" borderId="135" applyNumberFormat="0" applyBorder="0" applyAlignment="0" applyProtection="0"/>
    <xf numFmtId="40" fontId="90" fillId="40" borderId="135">
      <alignment vertical="center"/>
    </xf>
    <xf numFmtId="4" fontId="70" fillId="35" borderId="110" applyNumberFormat="0" applyProtection="0">
      <alignment horizontal="left" vertical="center" indent="1"/>
    </xf>
    <xf numFmtId="0" fontId="9" fillId="10" borderId="110" applyNumberFormat="0" applyProtection="0">
      <alignment horizontal="left" vertical="center" indent="1"/>
    </xf>
    <xf numFmtId="4" fontId="70" fillId="10" borderId="110" applyNumberFormat="0" applyProtection="0">
      <alignment horizontal="right" vertical="center"/>
    </xf>
    <xf numFmtId="0" fontId="9" fillId="16" borderId="110" applyNumberFormat="0" applyProtection="0">
      <alignment horizontal="left" vertical="top" indent="1"/>
    </xf>
    <xf numFmtId="49" fontId="96" fillId="38" borderId="135" applyProtection="0">
      <alignment horizontal="left" indent="1"/>
      <protection locked="0"/>
    </xf>
    <xf numFmtId="4" fontId="70" fillId="28" borderId="110" applyNumberFormat="0" applyProtection="0">
      <alignment horizontal="right" vertical="center"/>
    </xf>
    <xf numFmtId="4" fontId="70" fillId="10" borderId="110" applyNumberFormat="0" applyProtection="0">
      <alignment horizontal="right" vertical="center"/>
    </xf>
    <xf numFmtId="211" fontId="83" fillId="37" borderId="135">
      <alignment horizontal="center"/>
      <protection locked="0"/>
    </xf>
    <xf numFmtId="4" fontId="68" fillId="25" borderId="110" applyNumberFormat="0" applyProtection="0">
      <alignment vertical="center"/>
    </xf>
    <xf numFmtId="4" fontId="68" fillId="25" borderId="110" applyNumberFormat="0" applyProtection="0">
      <alignment horizontal="left" vertical="center" indent="1"/>
    </xf>
    <xf numFmtId="4" fontId="70" fillId="15" borderId="110" applyNumberFormat="0" applyProtection="0">
      <alignment horizontal="right" vertical="center"/>
    </xf>
    <xf numFmtId="4" fontId="70" fillId="26"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0" fontId="9" fillId="16" borderId="110" applyNumberFormat="0" applyProtection="0">
      <alignment horizontal="left" vertical="center" indent="1"/>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4" fontId="74" fillId="31" borderId="110" applyNumberFormat="0" applyProtection="0">
      <alignment horizontal="right" vertical="center"/>
    </xf>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4" fontId="70" fillId="31" borderId="110" applyNumberFormat="0" applyProtection="0">
      <alignment horizontal="right" vertical="center"/>
    </xf>
    <xf numFmtId="4" fontId="72" fillId="31" borderId="110" applyNumberFormat="0" applyProtection="0">
      <alignment horizontal="right" vertical="center"/>
    </xf>
    <xf numFmtId="4" fontId="70" fillId="12" borderId="110" applyNumberFormat="0" applyProtection="0">
      <alignment horizontal="left" vertical="center" indent="1"/>
    </xf>
    <xf numFmtId="0" fontId="9" fillId="16" borderId="110" applyNumberFormat="0" applyProtection="0">
      <alignment horizontal="left" vertical="top"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0" fontId="90" fillId="40" borderId="135">
      <alignment vertical="center"/>
    </xf>
    <xf numFmtId="10" fontId="77" fillId="40" borderId="135" applyNumberForma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0" fontId="9" fillId="16" borderId="110" applyNumberFormat="0" applyProtection="0">
      <alignment horizontal="left" vertical="top" indent="1"/>
    </xf>
    <xf numFmtId="4" fontId="70" fillId="10" borderId="110" applyNumberFormat="0" applyProtection="0">
      <alignment horizontal="right" vertical="center"/>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7" borderId="135" applyProtection="0">
      <alignment horizontal="left" indent="1"/>
      <protection locked="0"/>
    </xf>
    <xf numFmtId="40" fontId="90" fillId="40" borderId="135">
      <alignment vertical="center"/>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4" fontId="68" fillId="25" borderId="110" applyNumberFormat="0" applyProtection="0">
      <alignment vertical="center"/>
    </xf>
    <xf numFmtId="4" fontId="68" fillId="25" borderId="110" applyNumberFormat="0" applyProtection="0">
      <alignment horizontal="left" vertical="center" indent="1"/>
    </xf>
    <xf numFmtId="4" fontId="70" fillId="11" borderId="110" applyNumberFormat="0" applyProtection="0">
      <alignment horizontal="right" vertical="center"/>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0" fontId="70" fillId="10" borderId="110" applyNumberFormat="0" applyProtection="0">
      <alignment horizontal="left" vertical="top" indent="1"/>
    </xf>
    <xf numFmtId="4" fontId="74" fillId="31" borderId="110" applyNumberFormat="0" applyProtection="0">
      <alignment horizontal="right" vertical="center"/>
    </xf>
    <xf numFmtId="4" fontId="70" fillId="31" borderId="110" applyNumberFormat="0" applyProtection="0">
      <alignment horizontal="right" vertical="center"/>
    </xf>
    <xf numFmtId="0" fontId="9" fillId="10" borderId="110" applyNumberFormat="0" applyProtection="0">
      <alignment horizontal="left" vertical="center" indent="1"/>
    </xf>
    <xf numFmtId="4" fontId="70" fillId="31" borderId="110" applyNumberFormat="0" applyProtection="0">
      <alignment horizontal="right" vertical="center"/>
    </xf>
    <xf numFmtId="4" fontId="70" fillId="31" borderId="110" applyNumberFormat="0" applyProtection="0">
      <alignment horizontal="right" vertical="center"/>
    </xf>
    <xf numFmtId="4" fontId="72" fillId="31" borderId="110" applyNumberFormat="0" applyProtection="0">
      <alignment horizontal="right" vertical="center"/>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0" borderId="110" applyNumberFormat="0" applyProtection="0">
      <alignment horizontal="right" vertical="center"/>
    </xf>
    <xf numFmtId="4" fontId="70" fillId="10" borderId="110" applyNumberFormat="0" applyProtection="0">
      <alignment horizontal="right" vertical="center"/>
    </xf>
    <xf numFmtId="211" fontId="83" fillId="37" borderId="135">
      <alignment horizontal="center"/>
      <protection locked="0"/>
    </xf>
    <xf numFmtId="0" fontId="9" fillId="14" borderId="110" applyNumberFormat="0" applyProtection="0">
      <alignment horizontal="left" vertical="center" indent="1"/>
    </xf>
    <xf numFmtId="0" fontId="9" fillId="16" borderId="110" applyNumberFormat="0" applyProtection="0">
      <alignment horizontal="left" vertical="center" indent="1"/>
    </xf>
    <xf numFmtId="0" fontId="9" fillId="14" borderId="110" applyNumberFormat="0" applyProtection="0">
      <alignment horizontal="left" vertical="center" indent="1"/>
    </xf>
    <xf numFmtId="0" fontId="9" fillId="48" borderId="131" applyNumberFormat="0" applyAlignment="0" applyProtection="0"/>
    <xf numFmtId="0" fontId="9" fillId="14" borderId="110" applyNumberFormat="0" applyProtection="0">
      <alignment horizontal="left" vertical="top" indent="1"/>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40" borderId="130" applyNumberFormat="0" applyFont="0" applyBorder="0" applyAlignment="0" applyProtection="0"/>
    <xf numFmtId="40" fontId="90" fillId="40" borderId="135">
      <alignment vertical="center"/>
    </xf>
    <xf numFmtId="0" fontId="9" fillId="31" borderId="110" applyNumberFormat="0" applyProtection="0">
      <alignment horizontal="left" vertical="center" indent="1"/>
    </xf>
    <xf numFmtId="0" fontId="70" fillId="12" borderId="110" applyNumberFormat="0" applyProtection="0">
      <alignment horizontal="left" vertical="top" indent="1"/>
    </xf>
    <xf numFmtId="0" fontId="9" fillId="16" borderId="110" applyNumberFormat="0" applyProtection="0">
      <alignment horizontal="left" vertical="center" indent="1"/>
    </xf>
    <xf numFmtId="0" fontId="9" fillId="40" borderId="130" applyNumberFormat="0" applyFont="0" applyBorder="0" applyAlignment="0" applyProtection="0"/>
    <xf numFmtId="49" fontId="96" fillId="37" borderId="135" applyProtection="0">
      <alignment horizontal="left" indent="1"/>
      <protection locked="0"/>
    </xf>
    <xf numFmtId="0" fontId="95" fillId="0" borderId="134">
      <alignment horizontal="left" vertical="center"/>
    </xf>
    <xf numFmtId="4" fontId="70" fillId="28" borderId="110" applyNumberFormat="0" applyProtection="0">
      <alignment horizontal="right" vertical="center"/>
    </xf>
    <xf numFmtId="0" fontId="9" fillId="40" borderId="130" applyNumberFormat="0" applyFont="0" applyBorder="0" applyAlignment="0" applyProtection="0"/>
    <xf numFmtId="4" fontId="70" fillId="27" borderId="110" applyNumberFormat="0" applyProtection="0">
      <alignment horizontal="right" vertical="center"/>
    </xf>
    <xf numFmtId="49" fontId="96" fillId="37" borderId="135" applyProtection="0">
      <alignment horizontal="left" indent="1"/>
      <protection locked="0"/>
    </xf>
    <xf numFmtId="0" fontId="9" fillId="31" borderId="110" applyNumberFormat="0" applyProtection="0">
      <alignment horizontal="left" vertical="center" indent="1"/>
    </xf>
    <xf numFmtId="0" fontId="95" fillId="0" borderId="134">
      <alignment horizontal="left" vertical="center"/>
    </xf>
    <xf numFmtId="0" fontId="9" fillId="16" borderId="110" applyNumberFormat="0" applyProtection="0">
      <alignment horizontal="left" vertical="top" indent="1"/>
    </xf>
    <xf numFmtId="0" fontId="9" fillId="16" borderId="110" applyNumberFormat="0" applyProtection="0">
      <alignment horizontal="left" vertical="top" indent="1"/>
    </xf>
    <xf numFmtId="181" fontId="81" fillId="37" borderId="135">
      <protection locked="0"/>
    </xf>
    <xf numFmtId="0" fontId="9" fillId="16" borderId="110" applyNumberFormat="0" applyProtection="0">
      <alignment horizontal="left" vertical="center" indent="1"/>
    </xf>
    <xf numFmtId="4" fontId="72" fillId="12" borderId="110" applyNumberFormat="0" applyProtection="0">
      <alignment vertical="center"/>
    </xf>
    <xf numFmtId="10" fontId="77" fillId="40" borderId="135" applyNumberFormat="0" applyBorder="0" applyAlignment="0" applyProtection="0"/>
    <xf numFmtId="0" fontId="9" fillId="31" borderId="110" applyNumberFormat="0" applyProtection="0">
      <alignment horizontal="left" vertical="center" indent="1"/>
    </xf>
    <xf numFmtId="211" fontId="83" fillId="37" borderId="135">
      <alignment horizontal="center"/>
      <protection locked="0"/>
    </xf>
    <xf numFmtId="4" fontId="70" fillId="10" borderId="110" applyNumberFormat="0" applyProtection="0">
      <alignment horizontal="right" vertical="center"/>
    </xf>
    <xf numFmtId="0" fontId="70" fillId="10" borderId="110" applyNumberFormat="0" applyProtection="0">
      <alignment horizontal="left" vertical="top" indent="1"/>
    </xf>
    <xf numFmtId="40" fontId="90" fillId="40" borderId="135">
      <alignment vertical="center"/>
    </xf>
    <xf numFmtId="49" fontId="96" fillId="38" borderId="135" applyProtection="0">
      <alignment horizontal="left" indent="1"/>
      <protection locked="0"/>
    </xf>
    <xf numFmtId="211" fontId="83" fillId="37" borderId="135">
      <alignment horizontal="center"/>
      <protection locked="0"/>
    </xf>
    <xf numFmtId="4" fontId="70" fillId="29" borderId="110" applyNumberFormat="0" applyProtection="0">
      <alignment horizontal="right" vertical="center"/>
    </xf>
    <xf numFmtId="49" fontId="96" fillId="38" borderId="135" applyProtection="0">
      <alignment horizontal="left" indent="1"/>
      <protection locked="0"/>
    </xf>
    <xf numFmtId="40" fontId="90" fillId="40" borderId="135">
      <alignment vertical="center"/>
    </xf>
    <xf numFmtId="40" fontId="90" fillId="40" borderId="135">
      <alignment vertical="center"/>
    </xf>
    <xf numFmtId="49" fontId="96" fillId="37" borderId="135" applyProtection="0">
      <alignment horizontal="left" indent="1"/>
      <protection locked="0"/>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31" borderId="110" applyNumberFormat="0" applyProtection="0">
      <alignment horizontal="left" vertical="top" indent="1"/>
    </xf>
    <xf numFmtId="49" fontId="96" fillId="37" borderId="135" applyProtection="0">
      <alignment horizontal="left" indent="1"/>
      <protection locked="0"/>
    </xf>
    <xf numFmtId="4" fontId="70" fillId="31" borderId="110" applyNumberFormat="0" applyProtection="0">
      <alignment horizontal="right" vertical="center"/>
    </xf>
    <xf numFmtId="0" fontId="9" fillId="14" borderId="110" applyNumberFormat="0" applyProtection="0">
      <alignment horizontal="left" vertical="center" indent="1"/>
    </xf>
    <xf numFmtId="211" fontId="83" fillId="37" borderId="135">
      <alignment horizontal="center"/>
      <protection locked="0"/>
    </xf>
    <xf numFmtId="0" fontId="9" fillId="14" borderId="110" applyNumberFormat="0" applyProtection="0">
      <alignment horizontal="left" vertical="center" indent="1"/>
    </xf>
    <xf numFmtId="4" fontId="70" fillId="12" borderId="110" applyNumberFormat="0" applyProtection="0">
      <alignment horizontal="left" vertical="center" indent="1"/>
    </xf>
    <xf numFmtId="0" fontId="9" fillId="31" borderId="110" applyNumberFormat="0" applyProtection="0">
      <alignment horizontal="left" vertical="center" indent="1"/>
    </xf>
    <xf numFmtId="211" fontId="83" fillId="37" borderId="135">
      <alignment horizontal="center"/>
      <protection locked="0"/>
    </xf>
    <xf numFmtId="181" fontId="81" fillId="37" borderId="135">
      <protection locked="0"/>
    </xf>
    <xf numFmtId="0" fontId="9" fillId="0" borderId="134" applyFont="0" applyFill="0" applyBorder="0" applyAlignment="0" applyProtection="0"/>
    <xf numFmtId="4" fontId="70" fillId="26" borderId="110" applyNumberFormat="0" applyProtection="0">
      <alignment horizontal="right" vertical="center"/>
    </xf>
    <xf numFmtId="211" fontId="83" fillId="37" borderId="135">
      <alignment horizontal="center"/>
      <protection locked="0"/>
    </xf>
    <xf numFmtId="0" fontId="9" fillId="14" borderId="110" applyNumberFormat="0" applyProtection="0">
      <alignment horizontal="left" vertical="center" indent="1"/>
    </xf>
    <xf numFmtId="211" fontId="83" fillId="37" borderId="135">
      <alignment horizontal="center"/>
      <protection locked="0"/>
    </xf>
    <xf numFmtId="40" fontId="90" fillId="40" borderId="135">
      <alignment vertical="center"/>
    </xf>
    <xf numFmtId="49" fontId="96" fillId="37" borderId="135" applyProtection="0">
      <alignment horizontal="left" indent="1"/>
      <protection locked="0"/>
    </xf>
    <xf numFmtId="0" fontId="9" fillId="40" borderId="130" applyNumberFormat="0" applyFont="0" applyBorder="0" applyAlignment="0" applyProtection="0"/>
    <xf numFmtId="10" fontId="77" fillId="40" borderId="135" applyNumberFormat="0" applyBorder="0" applyAlignment="0" applyProtection="0"/>
    <xf numFmtId="4" fontId="70" fillId="31" borderId="110" applyNumberFormat="0" applyProtection="0">
      <alignment horizontal="right" vertical="center"/>
    </xf>
    <xf numFmtId="0" fontId="9" fillId="48" borderId="131" applyNumberFormat="0" applyAlignment="0" applyProtection="0"/>
    <xf numFmtId="4" fontId="69" fillId="25" borderId="110" applyNumberFormat="0" applyProtection="0">
      <alignment vertical="center"/>
    </xf>
    <xf numFmtId="0" fontId="9" fillId="10" borderId="110" applyNumberFormat="0" applyProtection="0">
      <alignment horizontal="left" vertical="center" indent="1"/>
    </xf>
    <xf numFmtId="0" fontId="9" fillId="16" borderId="110" applyNumberFormat="0" applyProtection="0">
      <alignment horizontal="left" vertical="center" indent="1"/>
    </xf>
    <xf numFmtId="0" fontId="9" fillId="10" borderId="110" applyNumberFormat="0" applyProtection="0">
      <alignment horizontal="left" vertical="center" indent="1"/>
    </xf>
    <xf numFmtId="0" fontId="9" fillId="31" borderId="110" applyNumberFormat="0" applyProtection="0">
      <alignment horizontal="left" vertical="center" indent="1"/>
    </xf>
    <xf numFmtId="0" fontId="9" fillId="40" borderId="130" applyNumberFormat="0" applyFont="0" applyBorder="0" applyAlignment="0" applyProtection="0"/>
    <xf numFmtId="4" fontId="70" fillId="35" borderId="110" applyNumberFormat="0" applyProtection="0">
      <alignment horizontal="left" vertical="center" indent="1"/>
    </xf>
    <xf numFmtId="4" fontId="70" fillId="29" borderId="110" applyNumberFormat="0" applyProtection="0">
      <alignment horizontal="right" vertical="center"/>
    </xf>
    <xf numFmtId="0" fontId="9" fillId="14" borderId="110" applyNumberFormat="0" applyProtection="0">
      <alignment horizontal="left" vertical="center" indent="1"/>
    </xf>
    <xf numFmtId="4" fontId="72" fillId="31" borderId="110" applyNumberFormat="0" applyProtection="0">
      <alignment horizontal="right" vertical="center"/>
    </xf>
    <xf numFmtId="4" fontId="70" fillId="31" borderId="110" applyNumberFormat="0" applyProtection="0">
      <alignment horizontal="right" vertical="center"/>
    </xf>
    <xf numFmtId="4" fontId="70" fillId="31" borderId="110" applyNumberFormat="0" applyProtection="0">
      <alignment horizontal="right" vertical="center"/>
    </xf>
    <xf numFmtId="0" fontId="9" fillId="31" borderId="110" applyNumberFormat="0" applyProtection="0">
      <alignment horizontal="left" vertical="top" indent="1"/>
    </xf>
    <xf numFmtId="0" fontId="68" fillId="25" borderId="110" applyNumberFormat="0" applyProtection="0">
      <alignment horizontal="left" vertical="top" indent="1"/>
    </xf>
    <xf numFmtId="0" fontId="9" fillId="31" borderId="110" applyNumberFormat="0" applyProtection="0">
      <alignment horizontal="left" vertical="center" indent="1"/>
    </xf>
    <xf numFmtId="0" fontId="95" fillId="0" borderId="134">
      <alignment horizontal="left" vertical="center"/>
    </xf>
    <xf numFmtId="49" fontId="96" fillId="37" borderId="135" applyProtection="0">
      <alignment horizontal="left" indent="1"/>
      <protection locked="0"/>
    </xf>
    <xf numFmtId="4" fontId="70" fillId="23" borderId="110" applyNumberFormat="0" applyProtection="0">
      <alignment horizontal="right" vertical="center"/>
    </xf>
    <xf numFmtId="181" fontId="81" fillId="37" borderId="135">
      <protection locked="0"/>
    </xf>
    <xf numFmtId="4" fontId="70" fillId="17" borderId="110" applyNumberFormat="0" applyProtection="0">
      <alignment horizontal="right" vertical="center"/>
    </xf>
    <xf numFmtId="0" fontId="9" fillId="40" borderId="130" applyNumberFormat="0" applyFon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0" fontId="9" fillId="31" borderId="110" applyNumberFormat="0" applyProtection="0">
      <alignment horizontal="left" vertical="center" indent="1"/>
    </xf>
    <xf numFmtId="4" fontId="70" fillId="12" borderId="110" applyNumberFormat="0" applyProtection="0">
      <alignment horizontal="left" vertical="center" indent="1"/>
    </xf>
    <xf numFmtId="0" fontId="9" fillId="31" borderId="110" applyNumberFormat="0" applyProtection="0">
      <alignment horizontal="left" vertical="center" indent="1"/>
    </xf>
    <xf numFmtId="0" fontId="9" fillId="48" borderId="131" applyNumberFormat="0" applyAlignment="0" applyProtection="0"/>
    <xf numFmtId="0" fontId="9" fillId="0" borderId="134" applyFont="0" applyFill="0" applyBorder="0" applyAlignment="0" applyProtection="0"/>
    <xf numFmtId="0" fontId="9" fillId="10" borderId="110" applyNumberFormat="0" applyProtection="0">
      <alignment horizontal="left" vertical="top" indent="1"/>
    </xf>
    <xf numFmtId="0" fontId="9" fillId="16" borderId="110" applyNumberFormat="0" applyProtection="0">
      <alignment horizontal="left" vertical="top" indent="1"/>
    </xf>
    <xf numFmtId="4" fontId="69" fillId="25" borderId="110" applyNumberFormat="0" applyProtection="0">
      <alignment vertical="center"/>
    </xf>
    <xf numFmtId="0" fontId="9" fillId="14" borderId="110" applyNumberFormat="0" applyProtection="0">
      <alignment horizontal="left" vertical="center" indent="1"/>
    </xf>
    <xf numFmtId="0" fontId="9" fillId="40" borderId="130" applyNumberFormat="0" applyFont="0" applyBorder="0" applyAlignment="0" applyProtection="0"/>
    <xf numFmtId="0" fontId="9" fillId="16" borderId="110" applyNumberFormat="0" applyProtection="0">
      <alignment horizontal="left" vertical="center" indent="1"/>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0" fontId="9" fillId="16" borderId="110" applyNumberFormat="0" applyProtection="0">
      <alignment horizontal="left" vertical="top" indent="1"/>
    </xf>
    <xf numFmtId="40" fontId="90" fillId="40" borderId="135">
      <alignment vertical="center"/>
    </xf>
    <xf numFmtId="211" fontId="83" fillId="37" borderId="135">
      <alignment horizontal="center"/>
      <protection locked="0"/>
    </xf>
    <xf numFmtId="0" fontId="9" fillId="31" borderId="110" applyNumberFormat="0" applyProtection="0">
      <alignment horizontal="left" vertical="center" indent="1"/>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0" fontId="77" fillId="40" borderId="135" applyNumberFormat="0" applyBorder="0" applyAlignment="0" applyProtection="0"/>
    <xf numFmtId="4" fontId="70" fillId="10" borderId="110" applyNumberFormat="0" applyProtection="0">
      <alignment horizontal="right" vertical="center"/>
    </xf>
    <xf numFmtId="49" fontId="96" fillId="37" borderId="135" applyProtection="0">
      <alignment horizontal="left" indent="1"/>
      <protection locked="0"/>
    </xf>
    <xf numFmtId="49" fontId="96" fillId="38" borderId="135" applyProtection="0">
      <alignment horizontal="left" indent="1"/>
      <protection locked="0"/>
    </xf>
    <xf numFmtId="0" fontId="95" fillId="0" borderId="134">
      <alignment horizontal="left" vertical="center"/>
    </xf>
    <xf numFmtId="40" fontId="90" fillId="40" borderId="135">
      <alignment vertical="center"/>
    </xf>
    <xf numFmtId="4" fontId="72" fillId="31" borderId="110" applyNumberFormat="0" applyProtection="0">
      <alignment horizontal="right" vertical="center"/>
    </xf>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0" fontId="9" fillId="31" borderId="110" applyNumberFormat="0" applyProtection="0">
      <alignment horizontal="left" vertical="center" indent="1"/>
    </xf>
    <xf numFmtId="4" fontId="70" fillId="31" borderId="110" applyNumberFormat="0" applyProtection="0">
      <alignment horizontal="right" vertical="center"/>
    </xf>
    <xf numFmtId="4" fontId="70" fillId="15" borderId="110" applyNumberFormat="0" applyProtection="0">
      <alignment horizontal="right" vertical="center"/>
    </xf>
    <xf numFmtId="40" fontId="90" fillId="40" borderId="135">
      <alignment vertical="center"/>
    </xf>
    <xf numFmtId="49" fontId="96" fillId="37" borderId="135" applyProtection="0">
      <alignment horizontal="left" indent="1"/>
      <protection locked="0"/>
    </xf>
    <xf numFmtId="0" fontId="9" fillId="14" borderId="110" applyNumberFormat="0" applyProtection="0">
      <alignment horizontal="left" vertical="center" indent="1"/>
    </xf>
    <xf numFmtId="181" fontId="81" fillId="37" borderId="135">
      <protection locked="0"/>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95" fillId="0" borderId="134">
      <alignment horizontal="left" vertical="center"/>
    </xf>
    <xf numFmtId="0" fontId="9" fillId="14"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9" fontId="96" fillId="38" borderId="135" applyProtection="0">
      <alignment horizontal="left" indent="1"/>
      <protection locked="0"/>
    </xf>
    <xf numFmtId="4" fontId="70" fillId="28" borderId="110" applyNumberFormat="0" applyProtection="0">
      <alignment horizontal="right" vertical="center"/>
    </xf>
    <xf numFmtId="0" fontId="9" fillId="48" borderId="131" applyNumberFormat="0" applyAlignment="0" applyProtection="0"/>
    <xf numFmtId="0" fontId="9" fillId="0" borderId="134" applyFont="0" applyFill="0" applyBorder="0" applyAlignment="0" applyProtection="0"/>
    <xf numFmtId="49" fontId="96" fillId="38" borderId="135" applyProtection="0">
      <alignment horizontal="left" indent="1"/>
      <protection locked="0"/>
    </xf>
    <xf numFmtId="40" fontId="90" fillId="40" borderId="135">
      <alignment vertical="center"/>
    </xf>
    <xf numFmtId="0" fontId="70" fillId="12" borderId="110" applyNumberFormat="0" applyProtection="0">
      <alignment horizontal="left" vertical="top" indent="1"/>
    </xf>
    <xf numFmtId="40" fontId="90" fillId="40" borderId="135">
      <alignment vertical="center"/>
    </xf>
    <xf numFmtId="181" fontId="81" fillId="37" borderId="135">
      <protection locked="0"/>
    </xf>
    <xf numFmtId="49" fontId="96" fillId="38" borderId="135" applyProtection="0">
      <alignment horizontal="left" indent="1"/>
      <protection locked="0"/>
    </xf>
    <xf numFmtId="0" fontId="9" fillId="14" borderId="110" applyNumberFormat="0" applyProtection="0">
      <alignment horizontal="left" vertical="center" indent="1"/>
    </xf>
    <xf numFmtId="4" fontId="70" fillId="10" borderId="110" applyNumberFormat="0" applyProtection="0">
      <alignment horizontal="right" vertical="center"/>
    </xf>
    <xf numFmtId="4" fontId="68" fillId="25" borderId="110" applyNumberFormat="0" applyProtection="0">
      <alignment horizontal="left" vertical="center" indent="1"/>
    </xf>
    <xf numFmtId="4" fontId="70" fillId="31" borderId="110" applyNumberFormat="0" applyProtection="0">
      <alignment horizontal="right" vertical="center"/>
    </xf>
    <xf numFmtId="0" fontId="9" fillId="48" borderId="131" applyNumberFormat="0" applyAlignment="0" applyProtection="0"/>
    <xf numFmtId="4" fontId="70" fillId="31" borderId="110" applyNumberFormat="0" applyProtection="0">
      <alignment horizontal="right" vertical="center"/>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 fontId="70" fillId="10" borderId="110" applyNumberFormat="0" applyProtection="0">
      <alignment horizontal="right" vertical="center"/>
    </xf>
    <xf numFmtId="40" fontId="90" fillId="40" borderId="135">
      <alignment vertical="center"/>
    </xf>
    <xf numFmtId="211" fontId="83" fillId="37" borderId="135">
      <alignment horizontal="center"/>
      <protection locked="0"/>
    </xf>
    <xf numFmtId="0" fontId="9" fillId="40" borderId="130" applyNumberFormat="0" applyFont="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40" fontId="90" fillId="40" borderId="135">
      <alignment vertical="center"/>
    </xf>
    <xf numFmtId="0" fontId="9" fillId="16" borderId="110" applyNumberFormat="0" applyProtection="0">
      <alignment horizontal="left" vertical="center" indent="1"/>
    </xf>
    <xf numFmtId="49" fontId="96" fillId="37" borderId="135" applyProtection="0">
      <alignment horizontal="left" indent="1"/>
      <protection locked="0"/>
    </xf>
    <xf numFmtId="181" fontId="81" fillId="37" borderId="135">
      <protection locked="0"/>
    </xf>
    <xf numFmtId="211" fontId="83" fillId="37" borderId="135">
      <alignment horizontal="center"/>
      <protection locked="0"/>
    </xf>
    <xf numFmtId="4" fontId="70" fillId="35"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0" fontId="9" fillId="16" borderId="110" applyNumberFormat="0" applyProtection="0">
      <alignment horizontal="left" vertical="top" indent="1"/>
    </xf>
    <xf numFmtId="0" fontId="9" fillId="31" borderId="110" applyNumberFormat="0" applyProtection="0">
      <alignment horizontal="left" vertical="top" indent="1"/>
    </xf>
    <xf numFmtId="0" fontId="9" fillId="31" borderId="110" applyNumberFormat="0" applyProtection="0">
      <alignment horizontal="left" vertical="center" indent="1"/>
    </xf>
    <xf numFmtId="4" fontId="70" fillId="11" borderId="110" applyNumberFormat="0" applyProtection="0">
      <alignment horizontal="right" vertical="center"/>
    </xf>
    <xf numFmtId="211" fontId="83" fillId="37" borderId="135">
      <alignment horizontal="center"/>
      <protection locked="0"/>
    </xf>
    <xf numFmtId="181" fontId="81" fillId="37" borderId="135">
      <protection locked="0"/>
    </xf>
    <xf numFmtId="0" fontId="9" fillId="31" borderId="110" applyNumberFormat="0" applyProtection="0">
      <alignment horizontal="left" vertical="center" indent="1"/>
    </xf>
    <xf numFmtId="4" fontId="70" fillId="31" borderId="110" applyNumberFormat="0" applyProtection="0">
      <alignment horizontal="right" vertical="center"/>
    </xf>
    <xf numFmtId="181" fontId="81" fillId="37" borderId="135">
      <protection locked="0"/>
    </xf>
    <xf numFmtId="211" fontId="83" fillId="37" borderId="135">
      <alignment horizontal="center"/>
      <protection locked="0"/>
    </xf>
    <xf numFmtId="0" fontId="9" fillId="48" borderId="131" applyNumberFormat="0" applyAlignment="0" applyProtection="0"/>
    <xf numFmtId="0" fontId="9" fillId="16" borderId="110" applyNumberFormat="0" applyProtection="0">
      <alignment horizontal="left" vertical="center" indent="1"/>
    </xf>
    <xf numFmtId="0" fontId="9" fillId="31" borderId="110" applyNumberFormat="0" applyProtection="0">
      <alignment horizontal="left" vertical="center" indent="1"/>
    </xf>
    <xf numFmtId="181" fontId="81" fillId="37" borderId="135">
      <protection locked="0"/>
    </xf>
    <xf numFmtId="0" fontId="70" fillId="10" borderId="110" applyNumberFormat="0" applyProtection="0">
      <alignment horizontal="left" vertical="top" indent="1"/>
    </xf>
    <xf numFmtId="40" fontId="90" fillId="40" borderId="135">
      <alignment vertical="center"/>
    </xf>
    <xf numFmtId="4" fontId="70" fillId="31" borderId="110" applyNumberFormat="0" applyProtection="0">
      <alignment horizontal="right" vertical="center"/>
    </xf>
    <xf numFmtId="0" fontId="9" fillId="48" borderId="131" applyNumberFormat="0" applyAlignment="0" applyProtection="0"/>
    <xf numFmtId="0" fontId="9" fillId="40" borderId="130" applyNumberFormat="0" applyFont="0" applyBorder="0" applyAlignment="0" applyProtection="0"/>
    <xf numFmtId="0" fontId="9" fillId="16" borderId="110" applyNumberFormat="0" applyProtection="0">
      <alignment horizontal="left" vertical="center" indent="1"/>
    </xf>
    <xf numFmtId="10" fontId="77" fillId="40" borderId="135" applyNumberFormat="0" applyBorder="0" applyAlignment="0" applyProtection="0"/>
    <xf numFmtId="4" fontId="72" fillId="31" borderId="110" applyNumberFormat="0" applyProtection="0">
      <alignment horizontal="right" vertical="center"/>
    </xf>
    <xf numFmtId="4" fontId="70" fillId="27" borderId="110" applyNumberFormat="0" applyProtection="0">
      <alignment horizontal="right" vertical="center"/>
    </xf>
    <xf numFmtId="181" fontId="81" fillId="37" borderId="135">
      <protection locked="0"/>
    </xf>
    <xf numFmtId="0" fontId="9" fillId="16" borderId="110" applyNumberFormat="0" applyProtection="0">
      <alignment horizontal="left" vertical="top" indent="1"/>
    </xf>
    <xf numFmtId="0" fontId="95" fillId="0" borderId="134">
      <alignment horizontal="left" vertical="center"/>
    </xf>
    <xf numFmtId="0" fontId="9" fillId="10" borderId="110" applyNumberFormat="0" applyProtection="0">
      <alignment horizontal="left" vertical="center" indent="1"/>
    </xf>
    <xf numFmtId="181" fontId="81" fillId="37" borderId="135">
      <protection locked="0"/>
    </xf>
    <xf numFmtId="0" fontId="9" fillId="31" borderId="110" applyNumberFormat="0" applyProtection="0">
      <alignment horizontal="left" vertical="center" indent="1"/>
    </xf>
    <xf numFmtId="0" fontId="9" fillId="40" borderId="130" applyNumberFormat="0" applyFont="0" applyBorder="0" applyAlignment="0" applyProtection="0"/>
    <xf numFmtId="4" fontId="74" fillId="31" borderId="110" applyNumberFormat="0" applyProtection="0">
      <alignment horizontal="right" vertical="center"/>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9" fillId="10"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0" fontId="9" fillId="31" borderId="110" applyNumberFormat="0" applyProtection="0">
      <alignment horizontal="left" vertical="center" indent="1"/>
    </xf>
    <xf numFmtId="40" fontId="90" fillId="40" borderId="135">
      <alignment vertical="center"/>
    </xf>
    <xf numFmtId="4" fontId="72" fillId="12" borderId="110" applyNumberFormat="0" applyProtection="0">
      <alignment vertical="center"/>
    </xf>
    <xf numFmtId="211" fontId="83" fillId="37" borderId="135">
      <alignment horizontal="center"/>
      <protection locked="0"/>
    </xf>
    <xf numFmtId="4" fontId="70" fillId="10" borderId="110" applyNumberFormat="0" applyProtection="0">
      <alignment horizontal="right" vertical="center"/>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31" borderId="110" applyNumberFormat="0" applyProtection="0">
      <alignment horizontal="left" vertical="center" indent="1"/>
    </xf>
    <xf numFmtId="10" fontId="77" fillId="40" borderId="135" applyNumberFormat="0" applyBorder="0" applyAlignment="0" applyProtection="0"/>
    <xf numFmtId="0" fontId="68" fillId="25" borderId="110" applyNumberFormat="0" applyProtection="0">
      <alignment horizontal="left" vertical="top" indent="1"/>
    </xf>
    <xf numFmtId="181" fontId="81" fillId="37" borderId="135">
      <protection locked="0"/>
    </xf>
    <xf numFmtId="4" fontId="72" fillId="31"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top" indent="1"/>
    </xf>
    <xf numFmtId="0" fontId="9" fillId="10" borderId="110" applyNumberFormat="0" applyProtection="0">
      <alignment horizontal="left" vertical="top" indent="1"/>
    </xf>
    <xf numFmtId="49" fontId="96" fillId="38" borderId="135" applyProtection="0">
      <alignment horizontal="left" indent="1"/>
      <protection locked="0"/>
    </xf>
    <xf numFmtId="0" fontId="9" fillId="16" borderId="110" applyNumberFormat="0" applyProtection="0">
      <alignment horizontal="left" vertical="top" indent="1"/>
    </xf>
    <xf numFmtId="0" fontId="9" fillId="14" borderId="110" applyNumberFormat="0" applyProtection="0">
      <alignment horizontal="left" vertical="center" indent="1"/>
    </xf>
    <xf numFmtId="49" fontId="96" fillId="37" borderId="135" applyProtection="0">
      <alignment horizontal="left" indent="1"/>
      <protection locked="0"/>
    </xf>
    <xf numFmtId="0" fontId="9" fillId="48" borderId="131" applyNumberFormat="0" applyAlignment="0" applyProtection="0"/>
    <xf numFmtId="4" fontId="70" fillId="31" borderId="110" applyNumberFormat="0" applyProtection="0">
      <alignment horizontal="right" vertical="center"/>
    </xf>
    <xf numFmtId="4" fontId="70" fillId="17" borderId="110" applyNumberFormat="0" applyProtection="0">
      <alignment horizontal="righ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4" fontId="70" fillId="12" borderId="110" applyNumberFormat="0" applyProtection="0">
      <alignment horizontal="left" vertical="center" indent="1"/>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10" fontId="77" fillId="40" borderId="135" applyNumberFormat="0" applyBorder="0" applyAlignment="0" applyProtection="0"/>
    <xf numFmtId="0" fontId="9" fillId="40" borderId="130" applyNumberFormat="0" applyFont="0" applyBorder="0" applyAlignment="0" applyProtection="0"/>
    <xf numFmtId="49" fontId="96" fillId="38" borderId="135" applyProtection="0">
      <alignment horizontal="left" indent="1"/>
      <protection locked="0"/>
    </xf>
    <xf numFmtId="4" fontId="70" fillId="24" borderId="110" applyNumberFormat="0" applyProtection="0">
      <alignment horizontal="right" vertical="center"/>
    </xf>
    <xf numFmtId="0" fontId="9" fillId="16" borderId="110" applyNumberFormat="0" applyProtection="0">
      <alignment horizontal="left" vertical="center" indent="1"/>
    </xf>
    <xf numFmtId="49" fontId="96" fillId="37" borderId="135" applyProtection="0">
      <alignment horizontal="left" indent="1"/>
      <protection locked="0"/>
    </xf>
    <xf numFmtId="4" fontId="72" fillId="31" borderId="110" applyNumberFormat="0" applyProtection="0">
      <alignment horizontal="right" vertical="center"/>
    </xf>
    <xf numFmtId="4" fontId="70" fillId="35"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top" indent="1"/>
    </xf>
    <xf numFmtId="0" fontId="9" fillId="16" borderId="110" applyNumberFormat="0" applyProtection="0">
      <alignment horizontal="left" vertical="top" indent="1"/>
    </xf>
    <xf numFmtId="4" fontId="70" fillId="31" borderId="110" applyNumberFormat="0" applyProtection="0">
      <alignment horizontal="right" vertical="center"/>
    </xf>
    <xf numFmtId="40" fontId="90" fillId="40" borderId="135">
      <alignment vertical="center"/>
    </xf>
    <xf numFmtId="4" fontId="69" fillId="25" borderId="110" applyNumberFormat="0" applyProtection="0">
      <alignment vertical="center"/>
    </xf>
    <xf numFmtId="211" fontId="83" fillId="37" borderId="135">
      <alignment horizontal="center"/>
      <protection locked="0"/>
    </xf>
    <xf numFmtId="49" fontId="96" fillId="37" borderId="135" applyProtection="0">
      <alignment horizontal="left" indent="1"/>
      <protection locked="0"/>
    </xf>
    <xf numFmtId="4" fontId="70" fillId="31" borderId="110" applyNumberFormat="0" applyProtection="0">
      <alignment horizontal="right" vertical="center"/>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211" fontId="83" fillId="37" borderId="135">
      <alignment horizontal="center"/>
      <protection locked="0"/>
    </xf>
    <xf numFmtId="40" fontId="90" fillId="40" borderId="135">
      <alignment vertical="center"/>
    </xf>
    <xf numFmtId="0" fontId="70" fillId="12" borderId="110" applyNumberFormat="0" applyProtection="0">
      <alignment horizontal="left" vertical="top" indent="1"/>
    </xf>
    <xf numFmtId="211" fontId="83" fillId="37" borderId="135">
      <alignment horizontal="center"/>
      <protection locked="0"/>
    </xf>
    <xf numFmtId="0" fontId="9" fillId="14" borderId="110" applyNumberFormat="0" applyProtection="0">
      <alignment horizontal="left" vertical="center" indent="1"/>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40" borderId="130" applyNumberFormat="0" applyFont="0" applyBorder="0" applyAlignment="0" applyProtection="0"/>
    <xf numFmtId="0" fontId="9" fillId="0" borderId="134" applyFont="0" applyFill="0" applyBorder="0" applyAlignment="0" applyProtection="0"/>
    <xf numFmtId="4" fontId="70" fillId="11" borderId="110" applyNumberFormat="0" applyProtection="0">
      <alignment horizontal="right" vertical="center"/>
    </xf>
    <xf numFmtId="49" fontId="96" fillId="38" borderId="135" applyProtection="0">
      <alignment horizontal="left" indent="1"/>
      <protection locked="0"/>
    </xf>
    <xf numFmtId="4" fontId="70" fillId="31" borderId="110" applyNumberFormat="0" applyProtection="0">
      <alignment horizontal="right" vertical="center"/>
    </xf>
    <xf numFmtId="4" fontId="70" fillId="12" borderId="110" applyNumberFormat="0" applyProtection="0">
      <alignment vertical="center"/>
    </xf>
    <xf numFmtId="0" fontId="9" fillId="14" borderId="110" applyNumberFormat="0" applyProtection="0">
      <alignment horizontal="left" vertical="center" indent="1"/>
    </xf>
    <xf numFmtId="0" fontId="9" fillId="14" borderId="110" applyNumberFormat="0" applyProtection="0">
      <alignment horizontal="left" vertical="top" indent="1"/>
    </xf>
    <xf numFmtId="0" fontId="95" fillId="0" borderId="134">
      <alignment horizontal="left" vertical="center"/>
    </xf>
    <xf numFmtId="4" fontId="70" fillId="10" borderId="110" applyNumberFormat="0" applyProtection="0">
      <alignment horizontal="right" vertical="center"/>
    </xf>
    <xf numFmtId="4" fontId="70" fillId="12" borderId="110" applyNumberFormat="0" applyProtection="0">
      <alignment horizontal="left" vertical="center" indent="1"/>
    </xf>
    <xf numFmtId="10" fontId="77" fillId="40" borderId="135" applyNumberFormat="0" applyBorder="0" applyAlignment="0" applyProtection="0"/>
    <xf numFmtId="40" fontId="90" fillId="19" borderId="107">
      <alignment vertical="center"/>
    </xf>
    <xf numFmtId="40" fontId="90" fillId="40" borderId="135">
      <alignment vertical="center"/>
    </xf>
    <xf numFmtId="10" fontId="77" fillId="40" borderId="135" applyNumberFormat="0" applyBorder="0" applyAlignment="0" applyProtection="0"/>
    <xf numFmtId="0" fontId="9" fillId="14"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0" fontId="90" fillId="40" borderId="135">
      <alignment vertical="center"/>
    </xf>
    <xf numFmtId="211" fontId="83" fillId="37" borderId="135">
      <alignment horizontal="center"/>
      <protection locked="0"/>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0" fontId="90" fillId="40" borderId="135">
      <alignment vertical="center"/>
    </xf>
    <xf numFmtId="211" fontId="83" fillId="37" borderId="135">
      <alignment horizontal="center"/>
      <protection locked="0"/>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211" fontId="83" fillId="37" borderId="135">
      <alignment horizontal="center"/>
      <protection locked="0"/>
    </xf>
    <xf numFmtId="4" fontId="69" fillId="25" borderId="110" applyNumberFormat="0" applyProtection="0">
      <alignment vertical="center"/>
    </xf>
    <xf numFmtId="0" fontId="9" fillId="10" borderId="110" applyNumberFormat="0" applyProtection="0">
      <alignment horizontal="left" vertical="top" indent="1"/>
    </xf>
    <xf numFmtId="4" fontId="70" fillId="17" borderId="110" applyNumberFormat="0" applyProtection="0">
      <alignment horizontal="right" vertical="center"/>
    </xf>
    <xf numFmtId="4" fontId="70" fillId="24"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211" fontId="83" fillId="37" borderId="135">
      <alignment horizontal="center"/>
      <protection locked="0"/>
    </xf>
    <xf numFmtId="0" fontId="9" fillId="16" borderId="110" applyNumberFormat="0" applyProtection="0">
      <alignment horizontal="left" vertical="top" indent="1"/>
    </xf>
    <xf numFmtId="0" fontId="9" fillId="48" borderId="131" applyNumberFormat="0" applyAlignment="0" applyProtection="0"/>
    <xf numFmtId="49" fontId="96" fillId="38" borderId="135" applyProtection="0">
      <alignment horizontal="left" indent="1"/>
      <protection locked="0"/>
    </xf>
    <xf numFmtId="49" fontId="96" fillId="37" borderId="135" applyProtection="0">
      <alignment horizontal="left" indent="1"/>
      <protection locked="0"/>
    </xf>
    <xf numFmtId="40" fontId="90" fillId="40" borderId="135">
      <alignment vertical="center"/>
    </xf>
    <xf numFmtId="211" fontId="83" fillId="37" borderId="135">
      <alignment horizontal="center"/>
      <protection locked="0"/>
    </xf>
    <xf numFmtId="49" fontId="96" fillId="38" borderId="135" applyProtection="0">
      <alignment horizontal="left" indent="1"/>
      <protection locked="0"/>
    </xf>
    <xf numFmtId="0" fontId="95" fillId="0" borderId="134">
      <alignment horizontal="left" vertical="center"/>
    </xf>
    <xf numFmtId="181" fontId="81" fillId="37" borderId="135">
      <protection locked="0"/>
    </xf>
    <xf numFmtId="4" fontId="70" fillId="10" borderId="110" applyNumberFormat="0" applyProtection="0">
      <alignment horizontal="right" vertical="center"/>
    </xf>
    <xf numFmtId="0" fontId="9" fillId="14" borderId="110" applyNumberFormat="0" applyProtection="0">
      <alignment horizontal="left" vertical="center" indent="1"/>
    </xf>
    <xf numFmtId="0" fontId="9" fillId="31" borderId="110" applyNumberFormat="0" applyProtection="0">
      <alignment horizontal="left" vertical="center" indent="1"/>
    </xf>
    <xf numFmtId="40" fontId="90" fillId="40" borderId="135">
      <alignment vertical="center"/>
    </xf>
    <xf numFmtId="40" fontId="90" fillId="40" borderId="135">
      <alignment vertical="center"/>
    </xf>
    <xf numFmtId="211" fontId="83" fillId="37" borderId="135">
      <alignment horizontal="center"/>
      <protection locked="0"/>
    </xf>
    <xf numFmtId="0" fontId="9" fillId="40" borderId="130" applyNumberFormat="0" applyFont="0" applyBorder="0" applyAlignment="0" applyProtection="0"/>
    <xf numFmtId="10" fontId="77" fillId="40" borderId="135" applyNumberFormat="0" applyBorder="0" applyAlignment="0" applyProtection="0"/>
    <xf numFmtId="49" fontId="96" fillId="37" borderId="135" applyProtection="0">
      <alignment horizontal="left" indent="1"/>
      <protection locked="0"/>
    </xf>
    <xf numFmtId="0" fontId="68" fillId="25" borderId="110" applyNumberFormat="0" applyProtection="0">
      <alignment horizontal="left" vertical="top" indent="1"/>
    </xf>
    <xf numFmtId="4" fontId="72" fillId="31" borderId="110" applyNumberFormat="0" applyProtection="0">
      <alignment horizontal="right" vertical="center"/>
    </xf>
    <xf numFmtId="0" fontId="9" fillId="31" borderId="110" applyNumberFormat="0" applyProtection="0">
      <alignment horizontal="left" vertical="center" indent="1"/>
    </xf>
    <xf numFmtId="49" fontId="96" fillId="38" borderId="135" applyProtection="0">
      <alignment horizontal="left" indent="1"/>
      <protection locked="0"/>
    </xf>
    <xf numFmtId="0" fontId="9" fillId="31" borderId="110" applyNumberFormat="0" applyProtection="0">
      <alignment horizontal="left" vertical="center" indent="1"/>
    </xf>
    <xf numFmtId="0" fontId="9" fillId="14" borderId="110" applyNumberFormat="0" applyProtection="0">
      <alignment horizontal="left" vertical="center" indent="1"/>
    </xf>
    <xf numFmtId="4" fontId="70" fillId="24" borderId="110" applyNumberFormat="0" applyProtection="0">
      <alignment horizontal="right" vertical="center"/>
    </xf>
    <xf numFmtId="0" fontId="9" fillId="16" borderId="110" applyNumberFormat="0" applyProtection="0">
      <alignment horizontal="left" vertical="top" indent="1"/>
    </xf>
    <xf numFmtId="0" fontId="9" fillId="31"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10" fontId="77" fillId="40" borderId="135" applyNumberFormat="0" applyBorder="0" applyAlignment="0" applyProtection="0"/>
    <xf numFmtId="10" fontId="77" fillId="40" borderId="135" applyNumberFormat="0" applyBorder="0" applyAlignment="0" applyProtection="0"/>
    <xf numFmtId="4" fontId="70" fillId="27" borderId="110" applyNumberFormat="0" applyProtection="0">
      <alignment horizontal="right" vertical="center"/>
    </xf>
    <xf numFmtId="4" fontId="70" fillId="10" borderId="110" applyNumberFormat="0" applyProtection="0">
      <alignment horizontal="right" vertical="center"/>
    </xf>
    <xf numFmtId="4" fontId="70" fillId="12" borderId="110" applyNumberFormat="0" applyProtection="0">
      <alignment vertical="center"/>
    </xf>
    <xf numFmtId="0" fontId="9" fillId="10" borderId="110" applyNumberFormat="0" applyProtection="0">
      <alignment horizontal="left" vertical="center" indent="1"/>
    </xf>
    <xf numFmtId="4" fontId="70" fillId="31" borderId="110" applyNumberFormat="0" applyProtection="0">
      <alignment horizontal="right" vertical="center"/>
    </xf>
    <xf numFmtId="4" fontId="70" fillId="11" borderId="110" applyNumberFormat="0" applyProtection="0">
      <alignment horizontal="right" vertical="center"/>
    </xf>
    <xf numFmtId="0" fontId="9" fillId="10" borderId="110" applyNumberFormat="0" applyProtection="0">
      <alignment horizontal="left" vertical="center" indent="1"/>
    </xf>
    <xf numFmtId="10" fontId="77" fillId="40" borderId="135" applyNumberFormat="0" applyBorder="0" applyAlignment="0" applyProtection="0"/>
    <xf numFmtId="40" fontId="90" fillId="40" borderId="135">
      <alignment vertical="center"/>
    </xf>
    <xf numFmtId="4" fontId="70" fillId="31" borderId="110" applyNumberFormat="0" applyProtection="0">
      <alignment horizontal="right" vertical="center"/>
    </xf>
    <xf numFmtId="4" fontId="70" fillId="23" borderId="110" applyNumberFormat="0" applyProtection="0">
      <alignment horizontal="right" vertical="center"/>
    </xf>
    <xf numFmtId="4" fontId="70" fillId="26" borderId="110" applyNumberFormat="0" applyProtection="0">
      <alignment horizontal="right" vertical="center"/>
    </xf>
    <xf numFmtId="4" fontId="70" fillId="28" borderId="110" applyNumberFormat="0" applyProtection="0">
      <alignment horizontal="right" vertical="center"/>
    </xf>
    <xf numFmtId="0" fontId="9" fillId="16" borderId="110" applyNumberFormat="0" applyProtection="0">
      <alignment horizontal="left" vertical="top" indent="1"/>
    </xf>
    <xf numFmtId="0" fontId="9" fillId="31" borderId="110" applyNumberFormat="0" applyProtection="0">
      <alignment horizontal="left" vertical="center" indent="1"/>
    </xf>
    <xf numFmtId="4" fontId="70" fillId="31" borderId="110" applyNumberFormat="0" applyProtection="0">
      <alignment horizontal="right" vertical="center"/>
    </xf>
    <xf numFmtId="0" fontId="95" fillId="0" borderId="134">
      <alignment horizontal="left" vertical="center"/>
    </xf>
    <xf numFmtId="0" fontId="9" fillId="14" borderId="110" applyNumberFormat="0" applyProtection="0">
      <alignment horizontal="left" vertical="center" indent="1"/>
    </xf>
    <xf numFmtId="0" fontId="9" fillId="16" borderId="110" applyNumberFormat="0" applyProtection="0">
      <alignment horizontal="left" vertical="top" indent="1"/>
    </xf>
    <xf numFmtId="211" fontId="83" fillId="37" borderId="135">
      <alignment horizontal="center"/>
      <protection locked="0"/>
    </xf>
    <xf numFmtId="4" fontId="70" fillId="31" borderId="110" applyNumberFormat="0" applyProtection="0">
      <alignment horizontal="right" vertical="center"/>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24" borderId="110" applyNumberFormat="0" applyProtection="0">
      <alignment horizontal="right" vertical="center"/>
    </xf>
    <xf numFmtId="4" fontId="70" fillId="17" borderId="110" applyNumberFormat="0" applyProtection="0">
      <alignment horizontal="right" vertical="center"/>
    </xf>
    <xf numFmtId="4" fontId="70" fillId="10" borderId="110" applyNumberFormat="0" applyProtection="0">
      <alignment horizontal="right" vertical="center"/>
    </xf>
    <xf numFmtId="0" fontId="9" fillId="10" borderId="110" applyNumberFormat="0" applyProtection="0">
      <alignment horizontal="left" vertical="top" indent="1"/>
    </xf>
    <xf numFmtId="0" fontId="9" fillId="0" borderId="134" applyFont="0" applyFill="0" applyBorder="0" applyAlignment="0" applyProtection="0"/>
    <xf numFmtId="0" fontId="9" fillId="16" borderId="110" applyNumberFormat="0" applyProtection="0">
      <alignment horizontal="left" vertical="top" indent="1"/>
    </xf>
    <xf numFmtId="0" fontId="9" fillId="16" borderId="110" applyNumberFormat="0" applyProtection="0">
      <alignment horizontal="left" vertical="top" indent="1"/>
    </xf>
    <xf numFmtId="4" fontId="72" fillId="31" borderId="110" applyNumberFormat="0" applyProtection="0">
      <alignment horizontal="right" vertical="center"/>
    </xf>
    <xf numFmtId="4" fontId="70" fillId="23" borderId="110" applyNumberFormat="0" applyProtection="0">
      <alignment horizontal="right" vertical="center"/>
    </xf>
    <xf numFmtId="4" fontId="70" fillId="12" borderId="110" applyNumberFormat="0" applyProtection="0">
      <alignment horizontal="left" vertical="center" indent="1"/>
    </xf>
    <xf numFmtId="0" fontId="9" fillId="14" borderId="110" applyNumberFormat="0" applyProtection="0">
      <alignment horizontal="left" vertical="center" indent="1"/>
    </xf>
    <xf numFmtId="4" fontId="70" fillId="10" borderId="110" applyNumberFormat="0" applyProtection="0">
      <alignment horizontal="right" vertical="center"/>
    </xf>
    <xf numFmtId="4" fontId="70" fillId="12" borderId="110" applyNumberFormat="0" applyProtection="0">
      <alignment horizontal="left" vertical="center" indent="1"/>
    </xf>
    <xf numFmtId="4" fontId="70" fillId="10" borderId="110" applyNumberFormat="0" applyProtection="0">
      <alignment horizontal="right" vertical="center"/>
    </xf>
    <xf numFmtId="10" fontId="77" fillId="40" borderId="135" applyNumberFormat="0" applyBorder="0" applyAlignment="0" applyProtection="0"/>
    <xf numFmtId="0" fontId="9" fillId="14" borderId="110" applyNumberFormat="0" applyProtection="0">
      <alignment horizontal="left" vertical="center" indent="1"/>
    </xf>
    <xf numFmtId="0" fontId="9" fillId="40" borderId="130" applyNumberFormat="0" applyFont="0" applyBorder="0" applyAlignment="0" applyProtection="0"/>
    <xf numFmtId="4" fontId="70" fillId="31" borderId="110" applyNumberFormat="0" applyProtection="0">
      <alignment horizontal="right" vertical="center"/>
    </xf>
    <xf numFmtId="40" fontId="90" fillId="19" borderId="107">
      <alignment vertical="center"/>
    </xf>
    <xf numFmtId="4" fontId="70" fillId="11" borderId="110" applyNumberFormat="0" applyProtection="0">
      <alignment horizontal="right" vertical="center"/>
    </xf>
    <xf numFmtId="0" fontId="68" fillId="25" borderId="110" applyNumberFormat="0" applyProtection="0">
      <alignment horizontal="left" vertical="top" indent="1"/>
    </xf>
    <xf numFmtId="0" fontId="9" fillId="10" borderId="110" applyNumberFormat="0" applyProtection="0">
      <alignment horizontal="left" vertical="top" indent="1"/>
    </xf>
    <xf numFmtId="4" fontId="70" fillId="31" borderId="110" applyNumberFormat="0" applyProtection="0">
      <alignment horizontal="right" vertical="center"/>
    </xf>
    <xf numFmtId="4" fontId="70" fillId="10" borderId="110" applyNumberFormat="0" applyProtection="0">
      <alignment horizontal="right" vertical="center"/>
    </xf>
    <xf numFmtId="211" fontId="83" fillId="37" borderId="135">
      <alignment horizontal="center"/>
      <protection locked="0"/>
    </xf>
    <xf numFmtId="4" fontId="68" fillId="25" borderId="110" applyNumberFormat="0" applyProtection="0">
      <alignment vertical="center"/>
    </xf>
    <xf numFmtId="0" fontId="9" fillId="16" borderId="110" applyNumberFormat="0" applyProtection="0">
      <alignment horizontal="left" vertical="top" indent="1"/>
    </xf>
    <xf numFmtId="0" fontId="9" fillId="10" borderId="110" applyNumberFormat="0" applyProtection="0">
      <alignment horizontal="left" vertical="center" indent="1"/>
    </xf>
    <xf numFmtId="4" fontId="70" fillId="15" borderId="110" applyNumberFormat="0" applyProtection="0">
      <alignment horizontal="right" vertical="center"/>
    </xf>
    <xf numFmtId="4" fontId="69" fillId="25" borderId="110" applyNumberFormat="0" applyProtection="0">
      <alignment vertical="center"/>
    </xf>
    <xf numFmtId="0" fontId="9" fillId="48" borderId="131" applyNumberFormat="0" applyAlignment="0" applyProtection="0"/>
    <xf numFmtId="10" fontId="77" fillId="40" borderId="135" applyNumberFormat="0" applyBorder="0" applyAlignment="0" applyProtection="0"/>
    <xf numFmtId="211" fontId="83" fillId="37" borderId="135">
      <alignment horizontal="center"/>
      <protection locked="0"/>
    </xf>
    <xf numFmtId="10" fontId="77" fillId="40" borderId="135" applyNumberFormat="0" applyBorder="0" applyAlignment="0" applyProtection="0"/>
    <xf numFmtId="40" fontId="90" fillId="40" borderId="135">
      <alignment vertical="center"/>
    </xf>
    <xf numFmtId="4" fontId="70" fillId="35" borderId="110" applyNumberFormat="0" applyProtection="0">
      <alignment horizontal="left" vertical="center" indent="1"/>
    </xf>
    <xf numFmtId="0" fontId="9" fillId="10" borderId="110" applyNumberFormat="0" applyProtection="0">
      <alignment horizontal="left" vertical="center" indent="1"/>
    </xf>
    <xf numFmtId="4" fontId="70" fillId="10" borderId="110" applyNumberFormat="0" applyProtection="0">
      <alignment horizontal="right" vertical="center"/>
    </xf>
    <xf numFmtId="0" fontId="9" fillId="16" borderId="110" applyNumberFormat="0" applyProtection="0">
      <alignment horizontal="left" vertical="top" indent="1"/>
    </xf>
    <xf numFmtId="49" fontId="96" fillId="38" borderId="135" applyProtection="0">
      <alignment horizontal="left" indent="1"/>
      <protection locked="0"/>
    </xf>
    <xf numFmtId="4" fontId="70" fillId="28" borderId="110" applyNumberFormat="0" applyProtection="0">
      <alignment horizontal="right" vertical="center"/>
    </xf>
    <xf numFmtId="4" fontId="70" fillId="10" borderId="110" applyNumberFormat="0" applyProtection="0">
      <alignment horizontal="right" vertical="center"/>
    </xf>
    <xf numFmtId="211" fontId="83" fillId="37" borderId="135">
      <alignment horizontal="center"/>
      <protection locked="0"/>
    </xf>
    <xf numFmtId="4" fontId="68" fillId="25" borderId="110" applyNumberFormat="0" applyProtection="0">
      <alignment vertical="center"/>
    </xf>
    <xf numFmtId="4" fontId="68" fillId="25" borderId="110" applyNumberFormat="0" applyProtection="0">
      <alignment horizontal="left" vertical="center" indent="1"/>
    </xf>
    <xf numFmtId="4" fontId="70" fillId="15" borderId="110" applyNumberFormat="0" applyProtection="0">
      <alignment horizontal="right" vertical="center"/>
    </xf>
    <xf numFmtId="4" fontId="70" fillId="26"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0" fontId="9" fillId="16" borderId="110" applyNumberFormat="0" applyProtection="0">
      <alignment horizontal="left" vertical="center" indent="1"/>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4" fontId="74" fillId="31" borderId="110" applyNumberFormat="0" applyProtection="0">
      <alignment horizontal="right" vertical="center"/>
    </xf>
    <xf numFmtId="4" fontId="70" fillId="31"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4" fontId="70" fillId="31" borderId="110" applyNumberFormat="0" applyProtection="0">
      <alignment horizontal="right" vertical="center"/>
    </xf>
    <xf numFmtId="4" fontId="72" fillId="31" borderId="110" applyNumberFormat="0" applyProtection="0">
      <alignment horizontal="right" vertical="center"/>
    </xf>
    <xf numFmtId="4" fontId="70" fillId="12" borderId="110" applyNumberFormat="0" applyProtection="0">
      <alignment horizontal="left" vertical="center" indent="1"/>
    </xf>
    <xf numFmtId="0" fontId="9" fillId="16" borderId="110" applyNumberFormat="0" applyProtection="0">
      <alignment horizontal="left" vertical="top"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0" fontId="90" fillId="40" borderId="135">
      <alignment vertical="center"/>
    </xf>
    <xf numFmtId="10" fontId="77" fillId="40" borderId="135" applyNumberForma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0" fontId="9" fillId="16" borderId="110" applyNumberFormat="0" applyProtection="0">
      <alignment horizontal="left" vertical="top" indent="1"/>
    </xf>
    <xf numFmtId="4" fontId="70" fillId="10" borderId="110" applyNumberFormat="0" applyProtection="0">
      <alignment horizontal="right" vertical="center"/>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7" borderId="135" applyProtection="0">
      <alignment horizontal="left" indent="1"/>
      <protection locked="0"/>
    </xf>
    <xf numFmtId="40" fontId="90" fillId="40" borderId="135">
      <alignment vertical="center"/>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10" fontId="77" fillId="40" borderId="135" applyNumberFormat="0" applyBorder="0" applyAlignment="0" applyProtection="0"/>
    <xf numFmtId="4" fontId="68" fillId="25" borderId="110" applyNumberFormat="0" applyProtection="0">
      <alignment vertical="center"/>
    </xf>
    <xf numFmtId="4" fontId="68" fillId="25" borderId="110" applyNumberFormat="0" applyProtection="0">
      <alignment horizontal="left" vertical="center" indent="1"/>
    </xf>
    <xf numFmtId="4" fontId="70" fillId="11" borderId="110" applyNumberFormat="0" applyProtection="0">
      <alignment horizontal="right" vertical="center"/>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0" fontId="70" fillId="10" borderId="110" applyNumberFormat="0" applyProtection="0">
      <alignment horizontal="left" vertical="top" indent="1"/>
    </xf>
    <xf numFmtId="4" fontId="74" fillId="31" borderId="110" applyNumberFormat="0" applyProtection="0">
      <alignment horizontal="right" vertical="center"/>
    </xf>
    <xf numFmtId="4" fontId="70" fillId="31" borderId="110" applyNumberFormat="0" applyProtection="0">
      <alignment horizontal="right" vertical="center"/>
    </xf>
    <xf numFmtId="0" fontId="9" fillId="10" borderId="110" applyNumberFormat="0" applyProtection="0">
      <alignment horizontal="left" vertical="center" indent="1"/>
    </xf>
    <xf numFmtId="4" fontId="70" fillId="31" borderId="110" applyNumberFormat="0" applyProtection="0">
      <alignment horizontal="right" vertical="center"/>
    </xf>
    <xf numFmtId="4" fontId="70" fillId="31" borderId="110" applyNumberFormat="0" applyProtection="0">
      <alignment horizontal="right" vertical="center"/>
    </xf>
    <xf numFmtId="4" fontId="72" fillId="31" borderId="110" applyNumberFormat="0" applyProtection="0">
      <alignment horizontal="right" vertical="center"/>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0" borderId="110" applyNumberFormat="0" applyProtection="0">
      <alignment horizontal="right" vertical="center"/>
    </xf>
    <xf numFmtId="4" fontId="70" fillId="10" borderId="110" applyNumberFormat="0" applyProtection="0">
      <alignment horizontal="right" vertical="center"/>
    </xf>
    <xf numFmtId="0" fontId="9" fillId="14" borderId="110" applyNumberFormat="0" applyProtection="0">
      <alignment horizontal="left" vertical="center" indent="1"/>
    </xf>
    <xf numFmtId="0" fontId="9" fillId="16" borderId="110" applyNumberFormat="0" applyProtection="0">
      <alignment horizontal="left" vertical="center" indent="1"/>
    </xf>
    <xf numFmtId="0" fontId="9" fillId="14" borderId="110" applyNumberFormat="0" applyProtection="0">
      <alignment horizontal="left" vertical="center" indent="1"/>
    </xf>
    <xf numFmtId="0" fontId="9" fillId="48" borderId="131" applyNumberFormat="0" applyAlignment="0" applyProtection="0"/>
    <xf numFmtId="0" fontId="9" fillId="14" borderId="110" applyNumberFormat="0" applyProtection="0">
      <alignment horizontal="left" vertical="top" indent="1"/>
    </xf>
    <xf numFmtId="0" fontId="9" fillId="14" borderId="110" applyNumberFormat="0" applyProtection="0">
      <alignment horizontal="left" vertical="center" indent="1"/>
    </xf>
    <xf numFmtId="0" fontId="9" fillId="40" borderId="130" applyNumberFormat="0" applyFont="0" applyBorder="0" applyAlignment="0" applyProtection="0"/>
    <xf numFmtId="40" fontId="90" fillId="40" borderId="135">
      <alignment vertical="center"/>
    </xf>
    <xf numFmtId="0" fontId="9" fillId="31" borderId="110" applyNumberFormat="0" applyProtection="0">
      <alignment horizontal="left" vertical="center" indent="1"/>
    </xf>
    <xf numFmtId="0" fontId="70" fillId="12" borderId="110" applyNumberFormat="0" applyProtection="0">
      <alignment horizontal="left" vertical="top" indent="1"/>
    </xf>
    <xf numFmtId="0" fontId="9" fillId="16" borderId="110" applyNumberFormat="0" applyProtection="0">
      <alignment horizontal="left" vertical="center" indent="1"/>
    </xf>
    <xf numFmtId="0" fontId="9" fillId="40" borderId="130" applyNumberFormat="0" applyFont="0" applyBorder="0" applyAlignment="0" applyProtection="0"/>
    <xf numFmtId="49" fontId="96" fillId="37" borderId="135" applyProtection="0">
      <alignment horizontal="left" indent="1"/>
      <protection locked="0"/>
    </xf>
    <xf numFmtId="0" fontId="95" fillId="0" borderId="134">
      <alignment horizontal="left" vertical="center"/>
    </xf>
    <xf numFmtId="4" fontId="70" fillId="28" borderId="110" applyNumberFormat="0" applyProtection="0">
      <alignment horizontal="right" vertical="center"/>
    </xf>
    <xf numFmtId="0" fontId="9" fillId="40" borderId="130" applyNumberFormat="0" applyFont="0" applyBorder="0" applyAlignment="0" applyProtection="0"/>
    <xf numFmtId="4" fontId="70" fillId="27" borderId="110" applyNumberFormat="0" applyProtection="0">
      <alignment horizontal="right" vertical="center"/>
    </xf>
    <xf numFmtId="49" fontId="96" fillId="37" borderId="135" applyProtection="0">
      <alignment horizontal="left" indent="1"/>
      <protection locked="0"/>
    </xf>
    <xf numFmtId="0" fontId="9" fillId="31" borderId="110" applyNumberFormat="0" applyProtection="0">
      <alignment horizontal="left" vertical="center" indent="1"/>
    </xf>
    <xf numFmtId="0" fontId="95" fillId="0" borderId="134">
      <alignment horizontal="left" vertical="center"/>
    </xf>
    <xf numFmtId="0" fontId="9" fillId="16" borderId="110" applyNumberFormat="0" applyProtection="0">
      <alignment horizontal="left" vertical="top" indent="1"/>
    </xf>
    <xf numFmtId="0" fontId="9" fillId="16" borderId="110" applyNumberFormat="0" applyProtection="0">
      <alignment horizontal="left" vertical="top" indent="1"/>
    </xf>
    <xf numFmtId="181" fontId="81" fillId="37" borderId="135">
      <protection locked="0"/>
    </xf>
    <xf numFmtId="0" fontId="9" fillId="16" borderId="110" applyNumberFormat="0" applyProtection="0">
      <alignment horizontal="left" vertical="center" indent="1"/>
    </xf>
    <xf numFmtId="4" fontId="72" fillId="12" borderId="110" applyNumberFormat="0" applyProtection="0">
      <alignment vertical="center"/>
    </xf>
    <xf numFmtId="10" fontId="77" fillId="40" borderId="135" applyNumberFormat="0" applyBorder="0" applyAlignment="0" applyProtection="0"/>
    <xf numFmtId="0" fontId="9" fillId="31" borderId="110" applyNumberFormat="0" applyProtection="0">
      <alignment horizontal="left" vertical="center" indent="1"/>
    </xf>
    <xf numFmtId="211" fontId="83" fillId="37" borderId="135">
      <alignment horizontal="center"/>
      <protection locked="0"/>
    </xf>
    <xf numFmtId="4" fontId="70" fillId="10" borderId="110" applyNumberFormat="0" applyProtection="0">
      <alignment horizontal="right" vertical="center"/>
    </xf>
    <xf numFmtId="0" fontId="70" fillId="10" borderId="110" applyNumberFormat="0" applyProtection="0">
      <alignment horizontal="left" vertical="top" indent="1"/>
    </xf>
    <xf numFmtId="40" fontId="90" fillId="40" borderId="135">
      <alignment vertical="center"/>
    </xf>
    <xf numFmtId="49" fontId="96" fillId="38" borderId="135" applyProtection="0">
      <alignment horizontal="left" indent="1"/>
      <protection locked="0"/>
    </xf>
    <xf numFmtId="211" fontId="83" fillId="37" borderId="135">
      <alignment horizontal="center"/>
      <protection locked="0"/>
    </xf>
    <xf numFmtId="4" fontId="70" fillId="29" borderId="110" applyNumberFormat="0" applyProtection="0">
      <alignment horizontal="right" vertical="center"/>
    </xf>
    <xf numFmtId="49" fontId="96" fillId="38" borderId="135" applyProtection="0">
      <alignment horizontal="left" indent="1"/>
      <protection locked="0"/>
    </xf>
    <xf numFmtId="40" fontId="90" fillId="40" borderId="135">
      <alignment vertical="center"/>
    </xf>
    <xf numFmtId="40" fontId="90" fillId="40" borderId="135">
      <alignment vertical="center"/>
    </xf>
    <xf numFmtId="49" fontId="96" fillId="37" borderId="135" applyProtection="0">
      <alignment horizontal="left" indent="1"/>
      <protection locked="0"/>
    </xf>
    <xf numFmtId="0" fontId="9" fillId="14" borderId="110" applyNumberFormat="0" applyProtection="0">
      <alignment horizontal="left" vertical="center" indent="1"/>
    </xf>
    <xf numFmtId="4" fontId="70" fillId="10" borderId="110" applyNumberFormat="0" applyProtection="0">
      <alignment horizontal="right" vertical="center"/>
    </xf>
    <xf numFmtId="0" fontId="9" fillId="31" borderId="110" applyNumberFormat="0" applyProtection="0">
      <alignment horizontal="left" vertical="top" indent="1"/>
    </xf>
    <xf numFmtId="49" fontId="96" fillId="37" borderId="135" applyProtection="0">
      <alignment horizontal="left" indent="1"/>
      <protection locked="0"/>
    </xf>
    <xf numFmtId="4" fontId="70" fillId="31" borderId="110" applyNumberFormat="0" applyProtection="0">
      <alignment horizontal="right" vertical="center"/>
    </xf>
    <xf numFmtId="0" fontId="9" fillId="14" borderId="110" applyNumberFormat="0" applyProtection="0">
      <alignment horizontal="left" vertical="center" indent="1"/>
    </xf>
    <xf numFmtId="211" fontId="83" fillId="37" borderId="135">
      <alignment horizontal="center"/>
      <protection locked="0"/>
    </xf>
    <xf numFmtId="0" fontId="9" fillId="14" borderId="110" applyNumberFormat="0" applyProtection="0">
      <alignment horizontal="left" vertical="center" indent="1"/>
    </xf>
    <xf numFmtId="4" fontId="70" fillId="12" borderId="110" applyNumberFormat="0" applyProtection="0">
      <alignment horizontal="left" vertical="center" indent="1"/>
    </xf>
    <xf numFmtId="0" fontId="9" fillId="31" borderId="110" applyNumberFormat="0" applyProtection="0">
      <alignment horizontal="left" vertical="center" indent="1"/>
    </xf>
    <xf numFmtId="211" fontId="83" fillId="37" borderId="135">
      <alignment horizontal="center"/>
      <protection locked="0"/>
    </xf>
    <xf numFmtId="181" fontId="81" fillId="37" borderId="135">
      <protection locked="0"/>
    </xf>
    <xf numFmtId="0" fontId="9" fillId="0" borderId="134" applyFont="0" applyFill="0" applyBorder="0" applyAlignment="0" applyProtection="0"/>
    <xf numFmtId="4" fontId="70" fillId="26" borderId="110" applyNumberFormat="0" applyProtection="0">
      <alignment horizontal="right" vertical="center"/>
    </xf>
    <xf numFmtId="211" fontId="83" fillId="37" borderId="135">
      <alignment horizontal="center"/>
      <protection locked="0"/>
    </xf>
    <xf numFmtId="0" fontId="9" fillId="14" borderId="110" applyNumberFormat="0" applyProtection="0">
      <alignment horizontal="left" vertical="center" indent="1"/>
    </xf>
    <xf numFmtId="211" fontId="83" fillId="37" borderId="135">
      <alignment horizontal="center"/>
      <protection locked="0"/>
    </xf>
    <xf numFmtId="40" fontId="90" fillId="40" borderId="135">
      <alignment vertical="center"/>
    </xf>
    <xf numFmtId="49" fontId="96" fillId="37" borderId="135" applyProtection="0">
      <alignment horizontal="left" indent="1"/>
      <protection locked="0"/>
    </xf>
    <xf numFmtId="0" fontId="9" fillId="40" borderId="130" applyNumberFormat="0" applyFont="0" applyBorder="0" applyAlignment="0" applyProtection="0"/>
    <xf numFmtId="10" fontId="77" fillId="40" borderId="135" applyNumberFormat="0" applyBorder="0" applyAlignment="0" applyProtection="0"/>
    <xf numFmtId="4" fontId="70" fillId="31" borderId="110" applyNumberFormat="0" applyProtection="0">
      <alignment horizontal="right" vertical="center"/>
    </xf>
    <xf numFmtId="0" fontId="9" fillId="48" borderId="131" applyNumberFormat="0" applyAlignment="0" applyProtection="0"/>
    <xf numFmtId="4" fontId="69" fillId="25" borderId="110" applyNumberFormat="0" applyProtection="0">
      <alignment vertical="center"/>
    </xf>
    <xf numFmtId="0" fontId="9" fillId="10" borderId="110" applyNumberFormat="0" applyProtection="0">
      <alignment horizontal="left" vertical="center" indent="1"/>
    </xf>
    <xf numFmtId="0" fontId="9" fillId="16" borderId="110" applyNumberFormat="0" applyProtection="0">
      <alignment horizontal="left" vertical="center" indent="1"/>
    </xf>
    <xf numFmtId="0" fontId="9" fillId="10" borderId="110" applyNumberFormat="0" applyProtection="0">
      <alignment horizontal="left" vertical="center" indent="1"/>
    </xf>
    <xf numFmtId="0" fontId="9" fillId="31" borderId="110" applyNumberFormat="0" applyProtection="0">
      <alignment horizontal="left" vertical="center" indent="1"/>
    </xf>
    <xf numFmtId="0" fontId="9" fillId="40" borderId="130" applyNumberFormat="0" applyFont="0" applyBorder="0" applyAlignment="0" applyProtection="0"/>
    <xf numFmtId="4" fontId="70" fillId="35" borderId="110" applyNumberFormat="0" applyProtection="0">
      <alignment horizontal="left" vertical="center" indent="1"/>
    </xf>
    <xf numFmtId="4" fontId="70" fillId="29" borderId="110" applyNumberFormat="0" applyProtection="0">
      <alignment horizontal="right" vertical="center"/>
    </xf>
    <xf numFmtId="0" fontId="9" fillId="14" borderId="110" applyNumberFormat="0" applyProtection="0">
      <alignment horizontal="left" vertical="center" indent="1"/>
    </xf>
    <xf numFmtId="4" fontId="72" fillId="31" borderId="110" applyNumberFormat="0" applyProtection="0">
      <alignment horizontal="right" vertical="center"/>
    </xf>
    <xf numFmtId="4" fontId="70" fillId="31" borderId="110" applyNumberFormat="0" applyProtection="0">
      <alignment horizontal="right" vertical="center"/>
    </xf>
    <xf numFmtId="4" fontId="70" fillId="31" borderId="110" applyNumberFormat="0" applyProtection="0">
      <alignment horizontal="right" vertical="center"/>
    </xf>
    <xf numFmtId="0" fontId="9" fillId="31" borderId="110" applyNumberFormat="0" applyProtection="0">
      <alignment horizontal="left" vertical="top" indent="1"/>
    </xf>
    <xf numFmtId="0" fontId="68" fillId="25" borderId="110" applyNumberFormat="0" applyProtection="0">
      <alignment horizontal="left" vertical="top" indent="1"/>
    </xf>
    <xf numFmtId="0" fontId="9" fillId="31" borderId="110" applyNumberFormat="0" applyProtection="0">
      <alignment horizontal="left" vertical="center" indent="1"/>
    </xf>
    <xf numFmtId="0" fontId="95" fillId="0" borderId="134">
      <alignment horizontal="left" vertical="center"/>
    </xf>
    <xf numFmtId="49" fontId="96" fillId="37" borderId="135" applyProtection="0">
      <alignment horizontal="left" indent="1"/>
      <protection locked="0"/>
    </xf>
    <xf numFmtId="4" fontId="70" fillId="23" borderId="110" applyNumberFormat="0" applyProtection="0">
      <alignment horizontal="right" vertical="center"/>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0" fontId="90" fillId="40" borderId="135">
      <alignment vertical="center"/>
    </xf>
    <xf numFmtId="211" fontId="83" fillId="37" borderId="135">
      <alignment horizontal="center"/>
      <protection locked="0"/>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0" fontId="90" fillId="40" borderId="135">
      <alignment vertical="center"/>
    </xf>
    <xf numFmtId="211" fontId="83" fillId="37" borderId="135">
      <alignment horizontal="center"/>
      <protection locked="0"/>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4" fontId="70" fillId="31" borderId="110" applyNumberFormat="0" applyProtection="0">
      <alignment horizontal="right" vertical="center"/>
    </xf>
    <xf numFmtId="181" fontId="81" fillId="37" borderId="135">
      <protection locked="0"/>
    </xf>
    <xf numFmtId="211" fontId="83" fillId="37" borderId="135">
      <alignment horizontal="center"/>
      <protection locked="0"/>
    </xf>
    <xf numFmtId="0" fontId="9" fillId="48" borderId="131" applyNumberFormat="0" applyAlignment="0" applyProtection="0"/>
    <xf numFmtId="0" fontId="9" fillId="16" borderId="110" applyNumberFormat="0" applyProtection="0">
      <alignment horizontal="left" vertical="center" indent="1"/>
    </xf>
    <xf numFmtId="0" fontId="9" fillId="31" borderId="110" applyNumberFormat="0" applyProtection="0">
      <alignment horizontal="left" vertical="center" indent="1"/>
    </xf>
    <xf numFmtId="181" fontId="81" fillId="37" borderId="135">
      <protection locked="0"/>
    </xf>
    <xf numFmtId="0" fontId="70" fillId="10" borderId="110" applyNumberFormat="0" applyProtection="0">
      <alignment horizontal="left" vertical="top" indent="1"/>
    </xf>
    <xf numFmtId="40" fontId="90" fillId="40" borderId="135">
      <alignment vertical="center"/>
    </xf>
    <xf numFmtId="4" fontId="70" fillId="31" borderId="110" applyNumberFormat="0" applyProtection="0">
      <alignment horizontal="right" vertical="center"/>
    </xf>
    <xf numFmtId="0" fontId="9" fillId="48" borderId="131" applyNumberFormat="0" applyAlignment="0" applyProtection="0"/>
    <xf numFmtId="0" fontId="9" fillId="40" borderId="130" applyNumberFormat="0" applyFont="0" applyBorder="0" applyAlignment="0" applyProtection="0"/>
    <xf numFmtId="0" fontId="9" fillId="16" borderId="110" applyNumberFormat="0" applyProtection="0">
      <alignment horizontal="left" vertical="center" indent="1"/>
    </xf>
    <xf numFmtId="10" fontId="77" fillId="40" borderId="135" applyNumberFormat="0" applyBorder="0" applyAlignment="0" applyProtection="0"/>
    <xf numFmtId="4" fontId="72" fillId="31" borderId="110" applyNumberFormat="0" applyProtection="0">
      <alignment horizontal="right" vertical="center"/>
    </xf>
    <xf numFmtId="4" fontId="70" fillId="27" borderId="110" applyNumberFormat="0" applyProtection="0">
      <alignment horizontal="right" vertical="center"/>
    </xf>
    <xf numFmtId="181" fontId="81" fillId="37" borderId="135">
      <protection locked="0"/>
    </xf>
    <xf numFmtId="0" fontId="9" fillId="16" borderId="110" applyNumberFormat="0" applyProtection="0">
      <alignment horizontal="left" vertical="top" indent="1"/>
    </xf>
    <xf numFmtId="0" fontId="95" fillId="0" borderId="134">
      <alignment horizontal="left" vertical="center"/>
    </xf>
    <xf numFmtId="0" fontId="9" fillId="10" borderId="110" applyNumberFormat="0" applyProtection="0">
      <alignment horizontal="left" vertical="center" indent="1"/>
    </xf>
    <xf numFmtId="181" fontId="81" fillId="37" borderId="135">
      <protection locked="0"/>
    </xf>
    <xf numFmtId="0" fontId="9" fillId="31" borderId="110" applyNumberFormat="0" applyProtection="0">
      <alignment horizontal="left" vertical="center" indent="1"/>
    </xf>
    <xf numFmtId="0" fontId="9" fillId="40" borderId="130" applyNumberFormat="0" applyFont="0" applyBorder="0" applyAlignment="0" applyProtection="0"/>
    <xf numFmtId="4" fontId="74" fillId="31" borderId="110" applyNumberFormat="0" applyProtection="0">
      <alignment horizontal="right" vertical="center"/>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0" fontId="9" fillId="10"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0" fontId="9" fillId="31" borderId="110" applyNumberFormat="0" applyProtection="0">
      <alignment horizontal="left" vertical="center" indent="1"/>
    </xf>
    <xf numFmtId="40" fontId="90" fillId="40" borderId="135">
      <alignment vertical="center"/>
    </xf>
    <xf numFmtId="4" fontId="72" fillId="12" borderId="110" applyNumberFormat="0" applyProtection="0">
      <alignment vertical="center"/>
    </xf>
    <xf numFmtId="211" fontId="83" fillId="37" borderId="135">
      <alignment horizontal="center"/>
      <protection locked="0"/>
    </xf>
    <xf numFmtId="4" fontId="70" fillId="10" borderId="110" applyNumberFormat="0" applyProtection="0">
      <alignment horizontal="right" vertical="center"/>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31" borderId="110" applyNumberFormat="0" applyProtection="0">
      <alignment horizontal="left" vertical="center" indent="1"/>
    </xf>
    <xf numFmtId="10" fontId="77" fillId="40" borderId="135" applyNumberFormat="0" applyBorder="0" applyAlignment="0" applyProtection="0"/>
    <xf numFmtId="0" fontId="68" fillId="25" borderId="110" applyNumberFormat="0" applyProtection="0">
      <alignment horizontal="left" vertical="top" indent="1"/>
    </xf>
    <xf numFmtId="181" fontId="81" fillId="37" borderId="135">
      <protection locked="0"/>
    </xf>
    <xf numFmtId="4" fontId="72" fillId="31"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top" indent="1"/>
    </xf>
    <xf numFmtId="0" fontId="9" fillId="10" borderId="110" applyNumberFormat="0" applyProtection="0">
      <alignment horizontal="left" vertical="top" indent="1"/>
    </xf>
    <xf numFmtId="49" fontId="96" fillId="38" borderId="135" applyProtection="0">
      <alignment horizontal="left" indent="1"/>
      <protection locked="0"/>
    </xf>
    <xf numFmtId="0" fontId="9" fillId="16" borderId="110" applyNumberFormat="0" applyProtection="0">
      <alignment horizontal="left" vertical="top" indent="1"/>
    </xf>
    <xf numFmtId="0" fontId="9" fillId="14" borderId="110" applyNumberFormat="0" applyProtection="0">
      <alignment horizontal="left" vertical="center" indent="1"/>
    </xf>
    <xf numFmtId="49" fontId="96" fillId="37" borderId="135" applyProtection="0">
      <alignment horizontal="left" indent="1"/>
      <protection locked="0"/>
    </xf>
    <xf numFmtId="0" fontId="9" fillId="48" borderId="131" applyNumberFormat="0" applyAlignment="0" applyProtection="0"/>
    <xf numFmtId="4" fontId="70" fillId="31" borderId="110" applyNumberFormat="0" applyProtection="0">
      <alignment horizontal="right" vertical="center"/>
    </xf>
    <xf numFmtId="4" fontId="70" fillId="17" borderId="110" applyNumberFormat="0" applyProtection="0">
      <alignment horizontal="righ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4" fontId="70" fillId="12" borderId="110" applyNumberFormat="0" applyProtection="0">
      <alignment horizontal="left" vertical="center" indent="1"/>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10" fontId="77" fillId="40" borderId="135" applyNumberFormat="0" applyBorder="0" applyAlignment="0" applyProtection="0"/>
    <xf numFmtId="0" fontId="9" fillId="40" borderId="130" applyNumberFormat="0" applyFont="0" applyBorder="0" applyAlignment="0" applyProtection="0"/>
    <xf numFmtId="49" fontId="96" fillId="38" borderId="135" applyProtection="0">
      <alignment horizontal="left" indent="1"/>
      <protection locked="0"/>
    </xf>
    <xf numFmtId="4" fontId="70" fillId="24" borderId="110" applyNumberFormat="0" applyProtection="0">
      <alignment horizontal="right" vertical="center"/>
    </xf>
    <xf numFmtId="0" fontId="9" fillId="16" borderId="110" applyNumberFormat="0" applyProtection="0">
      <alignment horizontal="left" vertical="center" indent="1"/>
    </xf>
    <xf numFmtId="49" fontId="96" fillId="37" borderId="135" applyProtection="0">
      <alignment horizontal="left" indent="1"/>
      <protection locked="0"/>
    </xf>
    <xf numFmtId="4" fontId="72" fillId="31" borderId="110" applyNumberFormat="0" applyProtection="0">
      <alignment horizontal="right" vertical="center"/>
    </xf>
    <xf numFmtId="4" fontId="70" fillId="35"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top" indent="1"/>
    </xf>
    <xf numFmtId="0" fontId="9" fillId="16" borderId="110" applyNumberFormat="0" applyProtection="0">
      <alignment horizontal="left" vertical="top" indent="1"/>
    </xf>
    <xf numFmtId="4" fontId="70" fillId="31" borderId="110" applyNumberFormat="0" applyProtection="0">
      <alignment horizontal="right" vertical="center"/>
    </xf>
    <xf numFmtId="40" fontId="90" fillId="40" borderId="135">
      <alignment vertical="center"/>
    </xf>
    <xf numFmtId="4" fontId="69" fillId="25" borderId="110" applyNumberFormat="0" applyProtection="0">
      <alignment vertical="center"/>
    </xf>
    <xf numFmtId="211" fontId="83" fillId="37" borderId="135">
      <alignment horizontal="center"/>
      <protection locked="0"/>
    </xf>
    <xf numFmtId="49" fontId="96" fillId="37" borderId="135" applyProtection="0">
      <alignment horizontal="left" indent="1"/>
      <protection locked="0"/>
    </xf>
    <xf numFmtId="4" fontId="70" fillId="31" borderId="110" applyNumberFormat="0" applyProtection="0">
      <alignment horizontal="right" vertical="center"/>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211" fontId="83" fillId="37" borderId="135">
      <alignment horizontal="center"/>
      <protection locked="0"/>
    </xf>
    <xf numFmtId="40" fontId="90" fillId="40" borderId="135">
      <alignment vertical="center"/>
    </xf>
    <xf numFmtId="0" fontId="70" fillId="12" borderId="110" applyNumberFormat="0" applyProtection="0">
      <alignment horizontal="left" vertical="top" indent="1"/>
    </xf>
    <xf numFmtId="211" fontId="83" fillId="37" borderId="135">
      <alignment horizontal="center"/>
      <protection locked="0"/>
    </xf>
    <xf numFmtId="0" fontId="9" fillId="14" borderId="110" applyNumberFormat="0" applyProtection="0">
      <alignment horizontal="left" vertical="center" indent="1"/>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40" borderId="130" applyNumberFormat="0" applyFont="0" applyBorder="0" applyAlignment="0" applyProtection="0"/>
    <xf numFmtId="0" fontId="9" fillId="0" borderId="134" applyFont="0" applyFill="0" applyBorder="0" applyAlignment="0" applyProtection="0"/>
    <xf numFmtId="4" fontId="70" fillId="11" borderId="110" applyNumberFormat="0" applyProtection="0">
      <alignment horizontal="right" vertical="center"/>
    </xf>
    <xf numFmtId="49" fontId="96" fillId="38" borderId="135" applyProtection="0">
      <alignment horizontal="left" indent="1"/>
      <protection locked="0"/>
    </xf>
    <xf numFmtId="4" fontId="70" fillId="31" borderId="110" applyNumberFormat="0" applyProtection="0">
      <alignment horizontal="right" vertical="center"/>
    </xf>
    <xf numFmtId="4" fontId="70" fillId="12" borderId="110" applyNumberFormat="0" applyProtection="0">
      <alignment vertical="center"/>
    </xf>
    <xf numFmtId="0" fontId="9" fillId="14" borderId="110" applyNumberFormat="0" applyProtection="0">
      <alignment horizontal="left" vertical="center" indent="1"/>
    </xf>
    <xf numFmtId="0" fontId="9" fillId="14" borderId="110" applyNumberFormat="0" applyProtection="0">
      <alignment horizontal="left" vertical="top" indent="1"/>
    </xf>
    <xf numFmtId="0" fontId="95" fillId="0" borderId="134">
      <alignment horizontal="left" vertical="center"/>
    </xf>
    <xf numFmtId="4" fontId="70" fillId="10" borderId="110" applyNumberFormat="0" applyProtection="0">
      <alignment horizontal="right" vertical="center"/>
    </xf>
    <xf numFmtId="4" fontId="70" fillId="12" borderId="110" applyNumberFormat="0" applyProtection="0">
      <alignment horizontal="left" vertical="center" indent="1"/>
    </xf>
    <xf numFmtId="10" fontId="77" fillId="40" borderId="135" applyNumberFormat="0" applyBorder="0" applyAlignment="0" applyProtection="0"/>
    <xf numFmtId="40" fontId="90" fillId="19" borderId="107">
      <alignment vertical="center"/>
    </xf>
    <xf numFmtId="40" fontId="90" fillId="40" borderId="135">
      <alignment vertical="center"/>
    </xf>
    <xf numFmtId="10" fontId="77" fillId="40" borderId="135" applyNumberFormat="0" applyBorder="0" applyAlignment="0" applyProtection="0"/>
    <xf numFmtId="0" fontId="9" fillId="14"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0" fontId="90" fillId="40" borderId="135">
      <alignment vertical="center"/>
    </xf>
    <xf numFmtId="211" fontId="83" fillId="37" borderId="135">
      <alignment horizontal="center"/>
      <protection locked="0"/>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19" borderId="107">
      <alignment vertical="center"/>
    </xf>
    <xf numFmtId="4" fontId="68" fillId="25" borderId="110" applyNumberFormat="0" applyProtection="0">
      <alignment vertical="center"/>
    </xf>
    <xf numFmtId="4" fontId="69" fillId="25" borderId="110" applyNumberFormat="0" applyProtection="0">
      <alignment vertical="center"/>
    </xf>
    <xf numFmtId="4" fontId="68" fillId="25" borderId="110" applyNumberFormat="0" applyProtection="0">
      <alignment horizontal="left" vertical="center" indent="1"/>
    </xf>
    <xf numFmtId="0" fontId="68" fillId="25" borderId="110" applyNumberFormat="0" applyProtection="0">
      <alignment horizontal="left" vertical="top" indent="1"/>
    </xf>
    <xf numFmtId="4" fontId="70" fillId="15" borderId="110" applyNumberFormat="0" applyProtection="0">
      <alignment horizontal="right" vertical="center"/>
    </xf>
    <xf numFmtId="4" fontId="70" fillId="11" borderId="110" applyNumberFormat="0" applyProtection="0">
      <alignment horizontal="right" vertical="center"/>
    </xf>
    <xf numFmtId="4" fontId="70" fillId="23" borderId="110" applyNumberFormat="0" applyProtection="0">
      <alignment horizontal="right" vertical="center"/>
    </xf>
    <xf numFmtId="4" fontId="70" fillId="24" borderId="110" applyNumberFormat="0" applyProtection="0">
      <alignment horizontal="right" vertical="center"/>
    </xf>
    <xf numFmtId="4" fontId="70" fillId="26" borderId="110" applyNumberFormat="0" applyProtection="0">
      <alignment horizontal="right" vertical="center"/>
    </xf>
    <xf numFmtId="4" fontId="70" fillId="27" borderId="110" applyNumberFormat="0" applyProtection="0">
      <alignment horizontal="right" vertical="center"/>
    </xf>
    <xf numFmtId="4" fontId="70" fillId="17" borderId="110" applyNumberFormat="0" applyProtection="0">
      <alignment horizontal="right" vertical="center"/>
    </xf>
    <xf numFmtId="4" fontId="70" fillId="28" borderId="110" applyNumberFormat="0" applyProtection="0">
      <alignment horizontal="right" vertical="center"/>
    </xf>
    <xf numFmtId="4" fontId="70" fillId="29" borderId="110" applyNumberFormat="0" applyProtection="0">
      <alignment horizontal="right" vertical="center"/>
    </xf>
    <xf numFmtId="4" fontId="70" fillId="10" borderId="110" applyNumberFormat="0" applyProtection="0">
      <alignment horizontal="right" vertical="center"/>
    </xf>
    <xf numFmtId="0" fontId="9" fillId="16" borderId="110" applyNumberFormat="0" applyProtection="0">
      <alignment horizontal="left" vertical="center" indent="1"/>
    </xf>
    <xf numFmtId="0" fontId="9" fillId="16" borderId="110" applyNumberFormat="0" applyProtection="0">
      <alignment horizontal="left" vertical="top" indent="1"/>
    </xf>
    <xf numFmtId="0" fontId="9" fillId="10" borderId="110" applyNumberFormat="0" applyProtection="0">
      <alignment horizontal="left" vertical="center" indent="1"/>
    </xf>
    <xf numFmtId="0" fontId="9" fillId="10" borderId="110" applyNumberFormat="0" applyProtection="0">
      <alignment horizontal="left" vertical="top" indent="1"/>
    </xf>
    <xf numFmtId="0" fontId="9" fillId="14" borderId="110" applyNumberFormat="0" applyProtection="0">
      <alignment horizontal="left" vertical="center" indent="1"/>
    </xf>
    <xf numFmtId="0" fontId="9" fillId="14" borderId="110" applyNumberFormat="0" applyProtection="0">
      <alignment horizontal="left" vertical="top" indent="1"/>
    </xf>
    <xf numFmtId="0" fontId="9" fillId="31" borderId="110" applyNumberFormat="0" applyProtection="0">
      <alignment horizontal="left" vertical="center" indent="1"/>
    </xf>
    <xf numFmtId="0" fontId="9" fillId="31" borderId="110" applyNumberFormat="0" applyProtection="0">
      <alignment horizontal="left" vertical="top" indent="1"/>
    </xf>
    <xf numFmtId="0" fontId="9" fillId="13" borderId="135" applyNumberFormat="0">
      <protection locked="0"/>
    </xf>
    <xf numFmtId="4" fontId="70" fillId="12" borderId="110" applyNumberFormat="0" applyProtection="0">
      <alignment vertical="center"/>
    </xf>
    <xf numFmtId="4" fontId="72" fillId="12" borderId="110" applyNumberFormat="0" applyProtection="0">
      <alignment vertical="center"/>
    </xf>
    <xf numFmtId="4" fontId="70" fillId="12" borderId="110" applyNumberFormat="0" applyProtection="0">
      <alignment horizontal="left" vertical="center" indent="1"/>
    </xf>
    <xf numFmtId="0" fontId="70" fillId="12" borderId="110" applyNumberFormat="0" applyProtection="0">
      <alignment horizontal="left" vertical="top" indent="1"/>
    </xf>
    <xf numFmtId="4" fontId="70" fillId="31" borderId="110" applyNumberFormat="0" applyProtection="0">
      <alignment horizontal="right" vertical="center"/>
    </xf>
    <xf numFmtId="4" fontId="72" fillId="31" borderId="110" applyNumberFormat="0" applyProtection="0">
      <alignment horizontal="right" vertical="center"/>
    </xf>
    <xf numFmtId="4" fontId="70" fillId="35" borderId="110" applyNumberFormat="0" applyProtection="0">
      <alignment horizontal="left" vertical="center" indent="1"/>
    </xf>
    <xf numFmtId="0" fontId="70" fillId="10" borderId="110" applyNumberFormat="0" applyProtection="0">
      <alignment horizontal="left" vertical="top" indent="1"/>
    </xf>
    <xf numFmtId="4" fontId="74"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6" borderId="110" applyNumberFormat="0" applyProtection="0">
      <alignment horizontal="left" vertical="center" indent="1"/>
    </xf>
    <xf numFmtId="4" fontId="70" fillId="31" borderId="110" applyNumberFormat="0" applyProtection="0">
      <alignment horizontal="right" vertical="center"/>
    </xf>
    <xf numFmtId="4" fontId="72" fillId="31" borderId="110" applyNumberFormat="0" applyProtection="0">
      <alignment horizontal="right" vertical="center"/>
    </xf>
    <xf numFmtId="0" fontId="9" fillId="10" borderId="110" applyNumberFormat="0" applyProtection="0">
      <alignment horizontal="left" vertical="center" indent="1"/>
    </xf>
    <xf numFmtId="0" fontId="9" fillId="14" borderId="110" applyNumberFormat="0" applyProtection="0">
      <alignment horizontal="left" vertical="center" indent="1"/>
    </xf>
    <xf numFmtId="0" fontId="9" fillId="31" borderId="110" applyNumberFormat="0" applyProtection="0">
      <alignment horizontal="left" vertical="center" indent="1"/>
    </xf>
    <xf numFmtId="4" fontId="70" fillId="12" borderId="110" applyNumberFormat="0" applyProtection="0">
      <alignment horizontal="left" vertical="center" indent="1"/>
    </xf>
    <xf numFmtId="40" fontId="90" fillId="40" borderId="135">
      <alignment vertical="center"/>
    </xf>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40" fontId="90" fillId="40" borderId="135">
      <alignment vertical="center"/>
    </xf>
    <xf numFmtId="211" fontId="83" fillId="37" borderId="135">
      <alignment horizontal="center"/>
      <protection locked="0"/>
    </xf>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0" fontId="9" fillId="0" borderId="134" applyFont="0" applyFill="0" applyBorder="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0" fontId="95" fillId="0" borderId="134">
      <alignment horizontal="left" vertical="center"/>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0" fontId="9" fillId="40" borderId="130" applyNumberFormat="0" applyFont="0" applyBorder="0" applyAlignment="0" applyProtection="0"/>
    <xf numFmtId="0" fontId="9" fillId="40" borderId="130" applyNumberFormat="0" applyFont="0" applyBorder="0" applyAlignment="0" applyProtection="0"/>
    <xf numFmtId="10" fontId="77" fillId="40" borderId="135" applyNumberFormat="0" applyBorder="0" applyAlignment="0" applyProtection="0"/>
    <xf numFmtId="0" fontId="9" fillId="48" borderId="131" applyNumberFormat="0" applyAlignment="0" applyProtection="0"/>
    <xf numFmtId="181" fontId="81" fillId="37" borderId="135">
      <protection locked="0"/>
    </xf>
    <xf numFmtId="49" fontId="96" fillId="38" borderId="135" applyProtection="0">
      <alignment horizontal="left" indent="1"/>
      <protection locked="0"/>
    </xf>
    <xf numFmtId="49" fontId="96" fillId="37" borderId="135" applyProtection="0">
      <alignment horizontal="left" indent="1"/>
      <protection locked="0"/>
    </xf>
    <xf numFmtId="10" fontId="77" fillId="40" borderId="135" applyNumberFormat="0" applyBorder="0" applyAlignment="0" applyProtection="0"/>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0" borderId="134" applyFont="0" applyFill="0" applyBorder="0" applyAlignment="0" applyProtection="0"/>
    <xf numFmtId="49" fontId="96" fillId="38" borderId="135" applyProtection="0">
      <alignment horizontal="left" indent="1"/>
      <protection locked="0"/>
    </xf>
    <xf numFmtId="211" fontId="83" fillId="37" borderId="135">
      <alignment horizontal="center"/>
      <protection locked="0"/>
    </xf>
    <xf numFmtId="0" fontId="95" fillId="0" borderId="134">
      <alignment horizontal="left" vertical="center"/>
    </xf>
    <xf numFmtId="181" fontId="81" fillId="37" borderId="135">
      <protection locked="0"/>
    </xf>
    <xf numFmtId="0" fontId="9" fillId="16" borderId="110" applyNumberFormat="0" applyProtection="0">
      <alignment horizontal="left" vertical="top" indent="1"/>
    </xf>
    <xf numFmtId="4" fontId="70" fillId="10" borderId="110" applyNumberFormat="0" applyProtection="0">
      <alignment horizontal="right" vertical="center"/>
    </xf>
    <xf numFmtId="0" fontId="9" fillId="14" borderId="110" applyNumberFormat="0" applyProtection="0">
      <alignment horizontal="left" vertical="center" indent="1"/>
    </xf>
    <xf numFmtId="4" fontId="70" fillId="31" borderId="110" applyNumberFormat="0" applyProtection="0">
      <alignment horizontal="right" vertical="center"/>
    </xf>
    <xf numFmtId="0" fontId="9" fillId="31" borderId="110" applyNumberFormat="0" applyProtection="0">
      <alignment horizontal="left" vertical="center" indent="1"/>
    </xf>
    <xf numFmtId="40" fontId="90" fillId="40" borderId="135">
      <alignment vertical="center"/>
    </xf>
    <xf numFmtId="211" fontId="83" fillId="37" borderId="135">
      <alignment horizontal="center"/>
      <protection locked="0"/>
    </xf>
    <xf numFmtId="40" fontId="90" fillId="40" borderId="135">
      <alignment vertical="center"/>
    </xf>
    <xf numFmtId="211" fontId="83" fillId="37" borderId="135">
      <alignment horizontal="center"/>
      <protection locked="0"/>
    </xf>
    <xf numFmtId="10" fontId="77" fillId="40" borderId="135" applyNumberFormat="0" applyBorder="0" applyAlignment="0" applyProtection="0"/>
    <xf numFmtId="0" fontId="9" fillId="40" borderId="130" applyNumberFormat="0" applyFont="0" applyBorder="0" applyAlignment="0" applyProtection="0"/>
    <xf numFmtId="0" fontId="9" fillId="40" borderId="130" applyNumberFormat="0" applyFont="0" applyBorder="0" applyAlignment="0" applyProtection="0"/>
    <xf numFmtId="0" fontId="9" fillId="48" borderId="131" applyNumberFormat="0" applyAlignment="0" applyProtection="0"/>
    <xf numFmtId="10" fontId="77" fillId="40" borderId="135" applyNumberFormat="0" applyBorder="0" applyAlignment="0" applyProtection="0"/>
    <xf numFmtId="49" fontId="96" fillId="37" borderId="135" applyProtection="0">
      <alignment horizontal="left" indent="1"/>
      <protection locked="0"/>
    </xf>
    <xf numFmtId="4" fontId="68" fillId="30" borderId="136" applyNumberFormat="0" applyProtection="0">
      <alignment horizontal="left" vertical="center" indent="1"/>
    </xf>
    <xf numFmtId="0" fontId="95" fillId="0" borderId="138" applyNumberFormat="0" applyAlignment="0" applyProtection="0">
      <alignment horizontal="left" vertical="center"/>
    </xf>
    <xf numFmtId="0" fontId="92" fillId="46" borderId="137" applyFont="0" applyFill="0" applyBorder="0"/>
    <xf numFmtId="168" fontId="1" fillId="0" borderId="0" applyFont="0" applyFill="0" applyBorder="0" applyAlignment="0" applyProtection="0"/>
  </cellStyleXfs>
  <cellXfs count="1111">
    <xf numFmtId="0" fontId="0" fillId="0" borderId="0" xfId="0"/>
    <xf numFmtId="0" fontId="0" fillId="2" borderId="0" xfId="0" applyFill="1"/>
    <xf numFmtId="0" fontId="2" fillId="2" borderId="0" xfId="0" applyFont="1" applyFill="1"/>
    <xf numFmtId="0" fontId="0" fillId="2" borderId="14" xfId="0" applyFill="1" applyBorder="1"/>
    <xf numFmtId="0" fontId="2" fillId="2" borderId="14" xfId="0" applyFont="1" applyFill="1" applyBorder="1"/>
    <xf numFmtId="0" fontId="2" fillId="2" borderId="30" xfId="0" applyFont="1" applyFill="1" applyBorder="1"/>
    <xf numFmtId="0" fontId="0" fillId="2" borderId="30" xfId="0" applyFill="1" applyBorder="1"/>
    <xf numFmtId="0" fontId="4" fillId="4" borderId="2" xfId="0" applyFont="1" applyFill="1" applyBorder="1" applyAlignment="1">
      <alignment horizontal="center" vertical="center" wrapText="1"/>
    </xf>
    <xf numFmtId="0" fontId="0" fillId="2" borderId="0" xfId="0" applyFill="1" applyAlignment="1">
      <alignment horizontal="center"/>
    </xf>
    <xf numFmtId="0" fontId="2" fillId="2" borderId="0" xfId="0" applyFont="1" applyFill="1" applyAlignment="1">
      <alignment horizontal="center"/>
    </xf>
    <xf numFmtId="0" fontId="16" fillId="2" borderId="0" xfId="0" applyFont="1" applyFill="1"/>
    <xf numFmtId="0" fontId="17" fillId="2" borderId="0" xfId="0" applyFont="1" applyFill="1" applyAlignment="1">
      <alignment horizontal="right"/>
    </xf>
    <xf numFmtId="0" fontId="18" fillId="5" borderId="0" xfId="0" applyFont="1" applyFill="1" applyAlignment="1">
      <alignment vertical="center"/>
    </xf>
    <xf numFmtId="0" fontId="18" fillId="5" borderId="0" xfId="0" applyFont="1" applyFill="1" applyAlignment="1">
      <alignment horizontal="center" vertical="center"/>
    </xf>
    <xf numFmtId="0" fontId="0" fillId="2" borderId="53" xfId="0" applyFill="1" applyBorder="1"/>
    <xf numFmtId="0" fontId="0" fillId="2" borderId="62" xfId="0" applyFill="1" applyBorder="1"/>
    <xf numFmtId="0" fontId="0" fillId="2" borderId="9" xfId="0" applyFill="1" applyBorder="1"/>
    <xf numFmtId="0" fontId="0" fillId="2" borderId="8" xfId="0" applyFill="1" applyBorder="1"/>
    <xf numFmtId="0" fontId="0" fillId="2" borderId="38" xfId="0" applyFill="1" applyBorder="1"/>
    <xf numFmtId="0" fontId="18" fillId="2" borderId="0" xfId="0" applyFont="1" applyFill="1" applyAlignment="1">
      <alignment vertical="center"/>
    </xf>
    <xf numFmtId="0" fontId="5" fillId="2" borderId="0" xfId="0" applyFont="1" applyFill="1" applyAlignment="1">
      <alignment horizontal="left" vertical="center" indent="3"/>
    </xf>
    <xf numFmtId="189" fontId="5" fillId="2" borderId="0" xfId="1" applyNumberFormat="1" applyFont="1" applyFill="1" applyBorder="1" applyAlignment="1">
      <alignment horizontal="right" vertical="center" indent="1"/>
    </xf>
    <xf numFmtId="0" fontId="5" fillId="2" borderId="0" xfId="0" applyFont="1" applyFill="1" applyAlignment="1">
      <alignment horizontal="right" vertical="center" indent="1"/>
    </xf>
    <xf numFmtId="189" fontId="7" fillId="2" borderId="0" xfId="1" applyNumberFormat="1" applyFont="1" applyFill="1" applyBorder="1" applyAlignment="1">
      <alignment horizontal="right" vertical="center" indent="1"/>
    </xf>
    <xf numFmtId="3" fontId="7" fillId="2" borderId="0" xfId="0" applyNumberFormat="1" applyFont="1" applyFill="1" applyAlignment="1">
      <alignment horizontal="right" vertical="center" indent="1"/>
    </xf>
    <xf numFmtId="0" fontId="4" fillId="2" borderId="2" xfId="0" applyFont="1" applyFill="1" applyBorder="1" applyAlignment="1">
      <alignment horizontal="right" vertical="center" wrapText="1"/>
    </xf>
    <xf numFmtId="0" fontId="21" fillId="2" borderId="79" xfId="0" applyFont="1" applyFill="1" applyBorder="1" applyAlignment="1">
      <alignment horizontal="left" vertical="center"/>
    </xf>
    <xf numFmtId="0" fontId="21" fillId="2" borderId="79" xfId="0" applyFont="1" applyFill="1" applyBorder="1" applyAlignment="1">
      <alignment horizontal="right" vertical="center" wrapText="1"/>
    </xf>
    <xf numFmtId="0" fontId="21" fillId="2" borderId="80" xfId="0" applyFont="1" applyFill="1" applyBorder="1" applyAlignment="1">
      <alignment horizontal="left" vertical="center"/>
    </xf>
    <xf numFmtId="0" fontId="21" fillId="2" borderId="80" xfId="0" applyFont="1" applyFill="1" applyBorder="1" applyAlignment="1">
      <alignment horizontal="right" vertical="center" wrapText="1"/>
    </xf>
    <xf numFmtId="0" fontId="4" fillId="4" borderId="2" xfId="0" applyFont="1" applyFill="1" applyBorder="1" applyAlignment="1">
      <alignment horizontal="center" vertical="center"/>
    </xf>
    <xf numFmtId="0" fontId="4" fillId="2" borderId="2" xfId="0" applyFont="1" applyFill="1" applyBorder="1" applyAlignment="1">
      <alignment horizontal="left" vertical="center" indent="1"/>
    </xf>
    <xf numFmtId="0" fontId="26" fillId="2" borderId="74" xfId="6" applyFont="1" applyFill="1" applyBorder="1" applyAlignment="1" applyProtection="1">
      <alignment vertical="center"/>
      <protection hidden="1"/>
    </xf>
    <xf numFmtId="173" fontId="10" fillId="0" borderId="16" xfId="5" applyNumberFormat="1" applyFont="1" applyBorder="1" applyAlignment="1">
      <alignment horizontal="right" vertical="center"/>
    </xf>
    <xf numFmtId="169" fontId="25" fillId="2" borderId="28" xfId="5" applyNumberFormat="1" applyFont="1" applyFill="1" applyBorder="1" applyAlignment="1">
      <alignment horizontal="right" vertical="center"/>
    </xf>
    <xf numFmtId="174" fontId="25" fillId="2" borderId="28" xfId="5" applyNumberFormat="1" applyFont="1" applyFill="1" applyBorder="1" applyAlignment="1">
      <alignment horizontal="center" vertical="center"/>
    </xf>
    <xf numFmtId="0" fontId="24" fillId="2" borderId="0" xfId="0" applyFont="1" applyFill="1"/>
    <xf numFmtId="3" fontId="24" fillId="2" borderId="0" xfId="0" applyNumberFormat="1" applyFont="1" applyFill="1"/>
    <xf numFmtId="191" fontId="30" fillId="2" borderId="28" xfId="1" applyNumberFormat="1" applyFont="1" applyFill="1" applyBorder="1" applyAlignment="1" applyProtection="1">
      <alignment horizontal="left" vertical="center"/>
      <protection hidden="1"/>
    </xf>
    <xf numFmtId="0" fontId="0" fillId="2" borderId="0" xfId="0" applyFill="1" applyAlignment="1">
      <alignment vertical="center"/>
    </xf>
    <xf numFmtId="0" fontId="4" fillId="2" borderId="0" xfId="0" applyFont="1" applyFill="1" applyAlignment="1">
      <alignment vertical="center"/>
    </xf>
    <xf numFmtId="181" fontId="3" fillId="2" borderId="0" xfId="1" applyNumberFormat="1" applyFont="1" applyFill="1" applyBorder="1" applyAlignment="1">
      <alignment vertical="center"/>
    </xf>
    <xf numFmtId="180" fontId="3" fillId="2" borderId="0" xfId="1" applyNumberFormat="1" applyFont="1" applyFill="1" applyBorder="1" applyAlignment="1">
      <alignment vertical="center"/>
    </xf>
    <xf numFmtId="0" fontId="5" fillId="2" borderId="34" xfId="0" applyFont="1" applyFill="1" applyBorder="1" applyAlignment="1">
      <alignment horizontal="left" indent="1"/>
    </xf>
    <xf numFmtId="0" fontId="5" fillId="2" borderId="13" xfId="0" applyFont="1" applyFill="1" applyBorder="1" applyAlignment="1">
      <alignment horizontal="left" indent="1"/>
    </xf>
    <xf numFmtId="0" fontId="5" fillId="2" borderId="36" xfId="0" applyFont="1" applyFill="1" applyBorder="1" applyAlignment="1">
      <alignment horizontal="left" indent="1"/>
    </xf>
    <xf numFmtId="0" fontId="5" fillId="2" borderId="0" xfId="0" applyFont="1" applyFill="1" applyAlignment="1">
      <alignment horizontal="left" indent="1"/>
    </xf>
    <xf numFmtId="1" fontId="13" fillId="2" borderId="13" xfId="0" quotePrefix="1" applyNumberFormat="1" applyFont="1" applyFill="1" applyBorder="1" applyAlignment="1">
      <alignment horizontal="right"/>
    </xf>
    <xf numFmtId="0" fontId="5" fillId="2" borderId="35" xfId="0" applyFont="1" applyFill="1" applyBorder="1" applyAlignment="1">
      <alignment horizontal="left" indent="1"/>
    </xf>
    <xf numFmtId="0" fontId="7" fillId="2" borderId="13" xfId="0" applyFont="1" applyFill="1" applyBorder="1" applyAlignment="1">
      <alignment horizontal="left" indent="1"/>
    </xf>
    <xf numFmtId="14" fontId="4" fillId="4" borderId="2" xfId="0" applyNumberFormat="1" applyFont="1" applyFill="1" applyBorder="1" applyAlignment="1">
      <alignment horizontal="right" vertical="center"/>
    </xf>
    <xf numFmtId="0" fontId="12" fillId="0" borderId="1" xfId="0" applyFont="1" applyBorder="1" applyAlignment="1">
      <alignment vertical="center" wrapText="1"/>
    </xf>
    <xf numFmtId="0" fontId="16" fillId="2" borderId="0" xfId="0" applyFont="1" applyFill="1" applyAlignment="1">
      <alignment vertical="center" wrapText="1"/>
    </xf>
    <xf numFmtId="0" fontId="33" fillId="2" borderId="0" xfId="0" applyFont="1" applyFill="1" applyAlignment="1">
      <alignment horizontal="right"/>
    </xf>
    <xf numFmtId="0" fontId="34" fillId="2" borderId="0" xfId="0" applyFont="1" applyFill="1"/>
    <xf numFmtId="0" fontId="35" fillId="2" borderId="0" xfId="0" applyFont="1" applyFill="1" applyAlignment="1">
      <alignment vertical="center"/>
    </xf>
    <xf numFmtId="0" fontId="35" fillId="2" borderId="0" xfId="0" applyFont="1" applyFill="1"/>
    <xf numFmtId="0" fontId="37" fillId="2" borderId="0" xfId="0" applyFont="1" applyFill="1"/>
    <xf numFmtId="0" fontId="28" fillId="2" borderId="0" xfId="0" applyFont="1" applyFill="1"/>
    <xf numFmtId="0" fontId="38" fillId="2" borderId="0" xfId="0" applyFont="1" applyFill="1" applyAlignment="1">
      <alignment wrapText="1"/>
    </xf>
    <xf numFmtId="0" fontId="38" fillId="2" borderId="0" xfId="0" applyFont="1" applyFill="1"/>
    <xf numFmtId="0" fontId="6" fillId="2" borderId="0" xfId="0" applyFont="1" applyFill="1" applyAlignment="1">
      <alignment horizontal="right"/>
    </xf>
    <xf numFmtId="176" fontId="25" fillId="2" borderId="54" xfId="6" applyNumberFormat="1" applyFont="1" applyFill="1" applyBorder="1" applyAlignment="1">
      <alignment horizontal="center" vertical="center" wrapText="1"/>
    </xf>
    <xf numFmtId="17" fontId="25" fillId="2" borderId="54" xfId="6" quotePrefix="1" applyNumberFormat="1" applyFont="1" applyFill="1" applyBorder="1" applyAlignment="1">
      <alignment horizontal="center" vertical="center" wrapText="1"/>
    </xf>
    <xf numFmtId="49" fontId="25" fillId="2" borderId="54" xfId="6" applyNumberFormat="1" applyFont="1" applyFill="1" applyBorder="1" applyAlignment="1">
      <alignment horizontal="center" vertical="center" wrapText="1"/>
    </xf>
    <xf numFmtId="0" fontId="39" fillId="2" borderId="0" xfId="0" applyFont="1" applyFill="1"/>
    <xf numFmtId="0" fontId="40" fillId="2" borderId="0" xfId="0" applyFont="1" applyFill="1"/>
    <xf numFmtId="176" fontId="25" fillId="2" borderId="28" xfId="6" applyNumberFormat="1" applyFont="1" applyFill="1" applyBorder="1" applyAlignment="1">
      <alignment horizontal="left" vertical="center" wrapText="1"/>
    </xf>
    <xf numFmtId="173" fontId="25" fillId="4" borderId="1" xfId="0" applyNumberFormat="1" applyFont="1" applyFill="1" applyBorder="1" applyAlignment="1">
      <alignment horizontal="right"/>
    </xf>
    <xf numFmtId="0" fontId="25" fillId="4" borderId="2" xfId="0" applyFont="1" applyFill="1" applyBorder="1" applyAlignment="1">
      <alignment vertical="center" wrapText="1"/>
    </xf>
    <xf numFmtId="49" fontId="28" fillId="2" borderId="4" xfId="0" applyNumberFormat="1" applyFont="1" applyFill="1" applyBorder="1" applyAlignment="1">
      <alignment horizontal="left" vertical="center" wrapText="1" indent="1"/>
    </xf>
    <xf numFmtId="49" fontId="28" fillId="2" borderId="5" xfId="0" applyNumberFormat="1" applyFont="1" applyFill="1" applyBorder="1" applyAlignment="1">
      <alignment horizontal="left" vertical="center" wrapText="1" indent="1"/>
    </xf>
    <xf numFmtId="0" fontId="25" fillId="2" borderId="2" xfId="0" applyFont="1" applyFill="1" applyBorder="1" applyAlignment="1">
      <alignment vertical="center" wrapText="1"/>
    </xf>
    <xf numFmtId="169" fontId="25" fillId="2" borderId="2" xfId="0" applyNumberFormat="1" applyFont="1" applyFill="1" applyBorder="1" applyAlignment="1">
      <alignment horizontal="right" vertical="center" wrapText="1"/>
    </xf>
    <xf numFmtId="180" fontId="25" fillId="2" borderId="2" xfId="0" applyNumberFormat="1" applyFont="1" applyFill="1" applyBorder="1" applyAlignment="1">
      <alignment horizontal="right" vertical="center" wrapText="1"/>
    </xf>
    <xf numFmtId="49" fontId="25" fillId="2" borderId="2" xfId="0" applyNumberFormat="1" applyFont="1" applyFill="1" applyBorder="1" applyAlignment="1">
      <alignment horizontal="left" vertical="center" wrapText="1"/>
    </xf>
    <xf numFmtId="169" fontId="26" fillId="2" borderId="74" xfId="1" applyNumberFormat="1" applyFont="1" applyFill="1" applyBorder="1" applyAlignment="1" applyProtection="1">
      <alignment vertical="center"/>
      <protection hidden="1"/>
    </xf>
    <xf numFmtId="169" fontId="30" fillId="2" borderId="28" xfId="1" applyNumberFormat="1" applyFont="1" applyFill="1" applyBorder="1" applyAlignment="1" applyProtection="1">
      <alignment vertical="center"/>
      <protection hidden="1"/>
    </xf>
    <xf numFmtId="0" fontId="32" fillId="2" borderId="47" xfId="5" applyFont="1" applyFill="1" applyBorder="1" applyAlignment="1">
      <alignment vertical="center" wrapText="1"/>
    </xf>
    <xf numFmtId="178" fontId="32" fillId="7" borderId="47" xfId="5" applyNumberFormat="1" applyFont="1" applyFill="1" applyBorder="1" applyAlignment="1">
      <alignment horizontal="right" vertical="center"/>
    </xf>
    <xf numFmtId="179" fontId="28" fillId="2" borderId="5" xfId="5" applyNumberFormat="1" applyFont="1" applyFill="1" applyBorder="1" applyAlignment="1">
      <alignment horizontal="left" vertical="center" wrapText="1" indent="1"/>
    </xf>
    <xf numFmtId="179" fontId="28" fillId="2" borderId="5" xfId="5" applyNumberFormat="1" applyFont="1" applyFill="1" applyBorder="1" applyAlignment="1">
      <alignment horizontal="left" vertical="center" indent="1"/>
    </xf>
    <xf numFmtId="0" fontId="32" fillId="2" borderId="5" xfId="5" applyFont="1" applyFill="1" applyBorder="1" applyAlignment="1">
      <alignment vertical="center" wrapText="1"/>
    </xf>
    <xf numFmtId="0" fontId="32" fillId="2" borderId="5" xfId="5" applyFont="1" applyFill="1" applyBorder="1" applyAlignment="1">
      <alignment vertical="center"/>
    </xf>
    <xf numFmtId="174" fontId="25" fillId="2" borderId="28" xfId="5" applyNumberFormat="1" applyFont="1" applyFill="1" applyBorder="1" applyAlignment="1">
      <alignment horizontal="left" vertical="center"/>
    </xf>
    <xf numFmtId="166" fontId="28" fillId="2" borderId="68" xfId="0" applyNumberFormat="1" applyFont="1" applyFill="1" applyBorder="1" applyAlignment="1">
      <alignment horizontal="left" vertical="center" wrapText="1" indent="1"/>
    </xf>
    <xf numFmtId="166" fontId="28" fillId="6" borderId="68" xfId="0" applyNumberFormat="1" applyFont="1" applyFill="1" applyBorder="1" applyAlignment="1">
      <alignment horizontal="left" vertical="center" indent="1"/>
    </xf>
    <xf numFmtId="166" fontId="28" fillId="2" borderId="68" xfId="0" applyNumberFormat="1" applyFont="1" applyFill="1" applyBorder="1" applyAlignment="1">
      <alignment horizontal="left" vertical="center" indent="1"/>
    </xf>
    <xf numFmtId="0" fontId="32" fillId="2" borderId="68" xfId="0" applyFont="1" applyFill="1" applyBorder="1" applyAlignment="1">
      <alignment vertical="center" wrapText="1"/>
    </xf>
    <xf numFmtId="0" fontId="32" fillId="2" borderId="68" xfId="0" applyFont="1" applyFill="1" applyBorder="1" applyAlignment="1">
      <alignment vertical="center"/>
    </xf>
    <xf numFmtId="169" fontId="28" fillId="2" borderId="68" xfId="0" applyNumberFormat="1" applyFont="1" applyFill="1" applyBorder="1" applyAlignment="1">
      <alignment horizontal="left" vertical="center" wrapText="1" indent="1"/>
    </xf>
    <xf numFmtId="169" fontId="28" fillId="2" borderId="68" xfId="0" applyNumberFormat="1" applyFont="1" applyFill="1" applyBorder="1" applyAlignment="1">
      <alignment horizontal="left" vertical="center" indent="1"/>
    </xf>
    <xf numFmtId="169" fontId="32" fillId="2" borderId="68" xfId="0" applyNumberFormat="1" applyFont="1" applyFill="1" applyBorder="1" applyAlignment="1">
      <alignment vertical="center" wrapText="1"/>
    </xf>
    <xf numFmtId="169" fontId="32" fillId="2" borderId="68" xfId="0" applyNumberFormat="1" applyFont="1" applyFill="1" applyBorder="1" applyAlignment="1">
      <alignment vertical="center"/>
    </xf>
    <xf numFmtId="166" fontId="42" fillId="2" borderId="72" xfId="0" applyNumberFormat="1" applyFont="1" applyFill="1" applyBorder="1" applyAlignment="1">
      <alignment horizontal="center" vertical="center" wrapText="1"/>
    </xf>
    <xf numFmtId="166" fontId="32" fillId="2" borderId="6" xfId="0" applyNumberFormat="1" applyFont="1" applyFill="1" applyBorder="1" applyAlignment="1">
      <alignment vertical="center"/>
    </xf>
    <xf numFmtId="166" fontId="28" fillId="2" borderId="5" xfId="0" applyNumberFormat="1" applyFont="1" applyFill="1" applyBorder="1" applyAlignment="1">
      <alignment horizontal="left" vertical="center" indent="1"/>
    </xf>
    <xf numFmtId="166" fontId="32" fillId="2" borderId="5" xfId="0" applyNumberFormat="1" applyFont="1" applyFill="1" applyBorder="1" applyAlignment="1">
      <alignment vertical="center"/>
    </xf>
    <xf numFmtId="0" fontId="45" fillId="2" borderId="0" xfId="0" applyFont="1" applyFill="1"/>
    <xf numFmtId="166" fontId="25" fillId="2" borderId="2" xfId="0" applyNumberFormat="1" applyFont="1" applyFill="1" applyBorder="1" applyAlignment="1">
      <alignment horizontal="center" vertical="center"/>
    </xf>
    <xf numFmtId="166" fontId="42" fillId="2" borderId="2" xfId="0" applyNumberFormat="1" applyFont="1" applyFill="1" applyBorder="1" applyAlignment="1">
      <alignment horizontal="center" vertical="center" wrapText="1"/>
    </xf>
    <xf numFmtId="166" fontId="42" fillId="2" borderId="2" xfId="0" applyNumberFormat="1" applyFont="1" applyFill="1" applyBorder="1" applyAlignment="1">
      <alignment horizontal="center" vertical="center"/>
    </xf>
    <xf numFmtId="179" fontId="42" fillId="2" borderId="2" xfId="0" applyNumberFormat="1" applyFont="1" applyFill="1" applyBorder="1" applyAlignment="1">
      <alignment horizontal="center" vertical="center" wrapText="1"/>
    </xf>
    <xf numFmtId="0" fontId="43" fillId="0" borderId="19" xfId="6" applyFont="1" applyBorder="1"/>
    <xf numFmtId="179" fontId="43" fillId="0" borderId="19" xfId="12" applyNumberFormat="1" applyFont="1" applyFill="1" applyBorder="1" applyAlignment="1"/>
    <xf numFmtId="166" fontId="35" fillId="0" borderId="19" xfId="6" applyNumberFormat="1" applyFont="1" applyBorder="1" applyAlignment="1">
      <alignment horizontal="left" indent="1"/>
    </xf>
    <xf numFmtId="179" fontId="35" fillId="0" borderId="19" xfId="12" applyNumberFormat="1" applyFont="1" applyFill="1" applyBorder="1" applyAlignment="1">
      <alignment horizontal="center"/>
    </xf>
    <xf numFmtId="179" fontId="35" fillId="0" borderId="19" xfId="12" applyNumberFormat="1" applyFont="1" applyFill="1" applyBorder="1" applyAlignment="1">
      <alignment horizontal="right" vertical="center"/>
    </xf>
    <xf numFmtId="179" fontId="46" fillId="0" borderId="19" xfId="12" applyNumberFormat="1" applyFont="1" applyFill="1" applyBorder="1" applyAlignment="1">
      <alignment horizontal="center"/>
    </xf>
    <xf numFmtId="179" fontId="43" fillId="0" borderId="19" xfId="12" applyNumberFormat="1" applyFont="1" applyFill="1" applyBorder="1" applyAlignment="1">
      <alignment horizontal="right" vertical="center"/>
    </xf>
    <xf numFmtId="179" fontId="43" fillId="0" borderId="19" xfId="12" applyNumberFormat="1" applyFont="1" applyFill="1" applyBorder="1" applyAlignment="1">
      <alignment horizontal="center"/>
    </xf>
    <xf numFmtId="166" fontId="43" fillId="0" borderId="19" xfId="6" applyNumberFormat="1" applyFont="1" applyBorder="1" applyAlignment="1">
      <alignment horizontal="left" indent="1"/>
    </xf>
    <xf numFmtId="179" fontId="43" fillId="0" borderId="19" xfId="12" applyNumberFormat="1" applyFont="1" applyFill="1" applyBorder="1" applyAlignment="1">
      <alignment vertical="center"/>
    </xf>
    <xf numFmtId="179" fontId="43" fillId="2" borderId="19" xfId="12" applyNumberFormat="1" applyFont="1" applyFill="1" applyBorder="1" applyAlignment="1">
      <alignment vertical="center"/>
    </xf>
    <xf numFmtId="0" fontId="44" fillId="0" borderId="17" xfId="6" applyFont="1" applyBorder="1" applyAlignment="1">
      <alignment vertical="center"/>
    </xf>
    <xf numFmtId="179" fontId="44" fillId="0" borderId="17" xfId="12" applyNumberFormat="1" applyFont="1" applyFill="1" applyBorder="1" applyAlignment="1">
      <alignment vertical="center"/>
    </xf>
    <xf numFmtId="179" fontId="44" fillId="0" borderId="17" xfId="12" applyNumberFormat="1" applyFont="1" applyFill="1" applyBorder="1" applyAlignment="1">
      <alignment horizontal="center" vertical="center"/>
    </xf>
    <xf numFmtId="179" fontId="44" fillId="2" borderId="17" xfId="12" applyNumberFormat="1" applyFont="1" applyFill="1" applyBorder="1" applyAlignment="1">
      <alignment vertical="center"/>
    </xf>
    <xf numFmtId="0" fontId="47" fillId="2" borderId="0" xfId="0" applyFont="1" applyFill="1" applyAlignment="1">
      <alignment horizontal="right"/>
    </xf>
    <xf numFmtId="179" fontId="43" fillId="0" borderId="19" xfId="6" applyNumberFormat="1" applyFont="1" applyBorder="1"/>
    <xf numFmtId="179" fontId="43" fillId="0" borderId="19" xfId="0" applyNumberFormat="1" applyFont="1" applyBorder="1" applyAlignment="1">
      <alignment horizontal="right" vertical="center"/>
    </xf>
    <xf numFmtId="179" fontId="35" fillId="0" borderId="19" xfId="6" applyNumberFormat="1" applyFont="1" applyBorder="1" applyAlignment="1">
      <alignment horizontal="left" indent="1"/>
    </xf>
    <xf numFmtId="179" fontId="35" fillId="0" borderId="19" xfId="0" applyNumberFormat="1" applyFont="1" applyBorder="1" applyAlignment="1">
      <alignment horizontal="right" vertical="center"/>
    </xf>
    <xf numFmtId="179" fontId="44" fillId="0" borderId="17" xfId="6" applyNumberFormat="1" applyFont="1" applyBorder="1" applyAlignment="1">
      <alignment vertical="center"/>
    </xf>
    <xf numFmtId="179" fontId="44" fillId="0" borderId="17" xfId="0" applyNumberFormat="1" applyFont="1" applyBorder="1" applyAlignment="1">
      <alignment vertical="center"/>
    </xf>
    <xf numFmtId="49" fontId="30" fillId="0" borderId="57" xfId="0" applyNumberFormat="1" applyFont="1" applyBorder="1" applyAlignment="1">
      <alignment horizontal="center" vertical="center"/>
    </xf>
    <xf numFmtId="49" fontId="30" fillId="0" borderId="59" xfId="0" applyNumberFormat="1" applyFont="1" applyBorder="1" applyAlignment="1">
      <alignment horizontal="center" vertical="center"/>
    </xf>
    <xf numFmtId="0" fontId="32" fillId="0" borderId="51" xfId="0" applyFont="1" applyBorder="1" applyAlignment="1">
      <alignment horizontal="left" vertical="center" wrapText="1"/>
    </xf>
    <xf numFmtId="0" fontId="28" fillId="0" borderId="33" xfId="0" applyFont="1" applyBorder="1" applyAlignment="1">
      <alignment horizontal="left" vertical="center" wrapText="1" indent="1"/>
    </xf>
    <xf numFmtId="0" fontId="28" fillId="0" borderId="32" xfId="0" applyFont="1" applyBorder="1" applyAlignment="1">
      <alignment horizontal="left" vertical="center" wrapText="1" indent="1"/>
    </xf>
    <xf numFmtId="0" fontId="32" fillId="0" borderId="32" xfId="0" applyFont="1" applyBorder="1" applyAlignment="1">
      <alignment horizontal="left" vertical="center" wrapText="1"/>
    </xf>
    <xf numFmtId="0" fontId="28" fillId="0" borderId="44" xfId="0" applyFont="1" applyBorder="1" applyAlignment="1">
      <alignment horizontal="left" vertical="center" wrapText="1" indent="1"/>
    </xf>
    <xf numFmtId="0" fontId="30" fillId="0" borderId="50" xfId="0" applyFont="1" applyBorder="1" applyAlignment="1">
      <alignment horizontal="left" vertical="center" wrapText="1" indent="1"/>
    </xf>
    <xf numFmtId="181" fontId="25" fillId="3" borderId="17" xfId="1" applyNumberFormat="1" applyFont="1" applyFill="1" applyBorder="1" applyAlignment="1" applyProtection="1">
      <alignment horizontal="center" vertical="center"/>
    </xf>
    <xf numFmtId="0" fontId="35" fillId="0" borderId="60" xfId="0" applyFont="1" applyBorder="1" applyAlignment="1">
      <alignment vertical="center" wrapText="1"/>
    </xf>
    <xf numFmtId="0" fontId="35" fillId="0" borderId="63" xfId="0" applyFont="1" applyBorder="1" applyAlignment="1">
      <alignment horizontal="center" vertical="center" wrapText="1"/>
    </xf>
    <xf numFmtId="0" fontId="35" fillId="0" borderId="63" xfId="0" applyFont="1" applyBorder="1" applyAlignment="1">
      <alignment vertical="center" wrapText="1"/>
    </xf>
    <xf numFmtId="0" fontId="40" fillId="2" borderId="31" xfId="0" applyFont="1" applyFill="1" applyBorder="1"/>
    <xf numFmtId="0" fontId="24" fillId="0" borderId="44" xfId="0" applyFont="1" applyBorder="1"/>
    <xf numFmtId="0" fontId="24" fillId="0" borderId="22" xfId="0" applyFont="1" applyBorder="1" applyAlignment="1">
      <alignment horizontal="center"/>
    </xf>
    <xf numFmtId="0" fontId="24" fillId="0" borderId="22" xfId="0" applyFont="1" applyBorder="1"/>
    <xf numFmtId="0" fontId="40" fillId="2" borderId="16" xfId="0" applyFont="1" applyFill="1" applyBorder="1"/>
    <xf numFmtId="0" fontId="28" fillId="0" borderId="51" xfId="0" applyFont="1" applyBorder="1" applyAlignment="1">
      <alignment horizontal="left" indent="1"/>
    </xf>
    <xf numFmtId="0" fontId="28" fillId="0" borderId="33" xfId="0" applyFont="1" applyBorder="1" applyAlignment="1">
      <alignment horizontal="left" indent="1"/>
    </xf>
    <xf numFmtId="0" fontId="28" fillId="0" borderId="39" xfId="0" applyFont="1" applyBorder="1" applyAlignment="1">
      <alignment horizontal="left" indent="1"/>
    </xf>
    <xf numFmtId="0" fontId="30" fillId="0" borderId="50" xfId="0" applyFont="1" applyBorder="1" applyAlignment="1">
      <alignment horizontal="left" vertical="center" wrapText="1"/>
    </xf>
    <xf numFmtId="183" fontId="30" fillId="0" borderId="22" xfId="1" applyNumberFormat="1" applyFont="1" applyFill="1" applyBorder="1" applyAlignment="1" applyProtection="1">
      <alignment horizontal="center" vertical="center"/>
    </xf>
    <xf numFmtId="168" fontId="25" fillId="0" borderId="22" xfId="1" applyFont="1" applyFill="1" applyBorder="1" applyAlignment="1">
      <alignment horizontal="right" vertical="center" indent="1"/>
    </xf>
    <xf numFmtId="188" fontId="25" fillId="0" borderId="16" xfId="1" quotePrefix="1" applyNumberFormat="1" applyFont="1" applyFill="1" applyBorder="1" applyAlignment="1">
      <alignment horizontal="right" vertical="center"/>
    </xf>
    <xf numFmtId="0" fontId="40" fillId="2" borderId="61" xfId="0" applyFont="1" applyFill="1" applyBorder="1"/>
    <xf numFmtId="0" fontId="35" fillId="0" borderId="14" xfId="0" applyFont="1" applyBorder="1" applyAlignment="1">
      <alignment horizontal="center" vertical="center" wrapText="1"/>
    </xf>
    <xf numFmtId="0" fontId="35" fillId="0" borderId="14" xfId="0" applyFont="1" applyBorder="1" applyAlignment="1">
      <alignment vertical="center" wrapText="1"/>
    </xf>
    <xf numFmtId="0" fontId="40" fillId="2" borderId="14" xfId="0" applyFont="1" applyFill="1" applyBorder="1"/>
    <xf numFmtId="0" fontId="40" fillId="2" borderId="62" xfId="0" applyFont="1" applyFill="1" applyBorder="1"/>
    <xf numFmtId="0" fontId="35" fillId="0" borderId="14" xfId="0" applyFont="1" applyBorder="1" applyAlignment="1">
      <alignment horizontal="center" vertical="center"/>
    </xf>
    <xf numFmtId="0" fontId="35" fillId="0" borderId="14" xfId="0" applyFont="1" applyBorder="1" applyAlignment="1">
      <alignment vertical="center"/>
    </xf>
    <xf numFmtId="0" fontId="40" fillId="2" borderId="46" xfId="0" applyFont="1" applyFill="1" applyBorder="1"/>
    <xf numFmtId="0" fontId="40" fillId="2" borderId="14" xfId="0" applyFont="1" applyFill="1" applyBorder="1" applyAlignment="1">
      <alignment horizontal="center"/>
    </xf>
    <xf numFmtId="0" fontId="28" fillId="4" borderId="64" xfId="0" applyFont="1" applyFill="1" applyBorder="1" applyAlignment="1">
      <alignment horizontal="left" vertical="center" wrapText="1" indent="1"/>
    </xf>
    <xf numFmtId="0" fontId="28" fillId="4" borderId="64" xfId="0" applyFont="1" applyFill="1" applyBorder="1" applyAlignment="1">
      <alignment horizontal="center" vertical="center" wrapText="1"/>
    </xf>
    <xf numFmtId="0" fontId="28" fillId="4" borderId="65" xfId="0" applyFont="1" applyFill="1" applyBorder="1" applyAlignment="1">
      <alignment horizontal="left" vertical="center" wrapText="1" indent="1"/>
    </xf>
    <xf numFmtId="0" fontId="28" fillId="4" borderId="65" xfId="0" applyFont="1" applyFill="1" applyBorder="1" applyAlignment="1">
      <alignment horizontal="center" vertical="center" wrapText="1"/>
    </xf>
    <xf numFmtId="0" fontId="28" fillId="4" borderId="66" xfId="0" applyFont="1" applyFill="1" applyBorder="1" applyAlignment="1">
      <alignment horizontal="left" vertical="center" wrapText="1" indent="1"/>
    </xf>
    <xf numFmtId="0" fontId="28" fillId="4" borderId="66" xfId="0" applyFont="1" applyFill="1" applyBorder="1" applyAlignment="1">
      <alignment horizontal="center" vertical="center" wrapText="1"/>
    </xf>
    <xf numFmtId="0" fontId="35" fillId="0" borderId="14" xfId="0" applyFont="1" applyBorder="1"/>
    <xf numFmtId="0" fontId="23" fillId="2" borderId="0" xfId="0" applyFont="1" applyFill="1"/>
    <xf numFmtId="0" fontId="23" fillId="2" borderId="0" xfId="0" applyFont="1" applyFill="1" applyAlignment="1">
      <alignment horizontal="right"/>
    </xf>
    <xf numFmtId="0" fontId="25" fillId="2" borderId="28" xfId="0" applyFont="1" applyFill="1" applyBorder="1" applyAlignment="1">
      <alignment horizontal="center" vertical="center"/>
    </xf>
    <xf numFmtId="0" fontId="28" fillId="2" borderId="6" xfId="0" applyFont="1" applyFill="1" applyBorder="1" applyAlignment="1">
      <alignment horizontal="left" vertical="center" wrapText="1"/>
    </xf>
    <xf numFmtId="0" fontId="28" fillId="2" borderId="5" xfId="0" applyFont="1" applyFill="1" applyBorder="1" applyAlignment="1">
      <alignment vertical="center" wrapText="1"/>
    </xf>
    <xf numFmtId="0" fontId="28" fillId="2" borderId="7" xfId="0" applyFont="1" applyFill="1" applyBorder="1" applyAlignment="1">
      <alignment vertical="center" wrapText="1"/>
    </xf>
    <xf numFmtId="0" fontId="25" fillId="2" borderId="74" xfId="0" applyFont="1" applyFill="1" applyBorder="1" applyAlignment="1">
      <alignment vertical="center" wrapText="1"/>
    </xf>
    <xf numFmtId="164" fontId="32" fillId="2" borderId="0" xfId="0" quotePrefix="1" applyNumberFormat="1" applyFont="1" applyFill="1"/>
    <xf numFmtId="164" fontId="32" fillId="2" borderId="0" xfId="0" quotePrefix="1" applyNumberFormat="1" applyFont="1" applyFill="1" applyAlignment="1">
      <alignment horizontal="right"/>
    </xf>
    <xf numFmtId="0" fontId="28" fillId="2" borderId="6" xfId="0" applyFont="1" applyFill="1" applyBorder="1" applyAlignment="1">
      <alignment horizontal="left" vertical="center"/>
    </xf>
    <xf numFmtId="0" fontId="28" fillId="2" borderId="5" xfId="0" applyFont="1" applyFill="1" applyBorder="1" applyAlignment="1">
      <alignment horizontal="left" vertical="center"/>
    </xf>
    <xf numFmtId="0" fontId="28" fillId="2" borderId="7" xfId="0" applyFont="1" applyFill="1" applyBorder="1" applyAlignment="1">
      <alignment horizontal="left" vertical="center"/>
    </xf>
    <xf numFmtId="0" fontId="25" fillId="2" borderId="2" xfId="0" applyFont="1" applyFill="1" applyBorder="1" applyAlignment="1">
      <alignment vertical="center"/>
    </xf>
    <xf numFmtId="0" fontId="30" fillId="0" borderId="26" xfId="0" applyFont="1" applyBorder="1" applyAlignment="1">
      <alignment horizontal="center" vertical="center"/>
    </xf>
    <xf numFmtId="0" fontId="30" fillId="0" borderId="26" xfId="0" applyFont="1" applyBorder="1" applyAlignment="1">
      <alignment vertical="center"/>
    </xf>
    <xf numFmtId="0" fontId="30" fillId="0" borderId="26" xfId="0" applyFont="1" applyBorder="1" applyAlignment="1">
      <alignment horizontal="right" vertical="center"/>
    </xf>
    <xf numFmtId="0" fontId="37" fillId="0" borderId="31" xfId="0" applyFont="1" applyBorder="1"/>
    <xf numFmtId="186" fontId="37" fillId="0" borderId="31" xfId="0" applyNumberFormat="1" applyFont="1" applyBorder="1"/>
    <xf numFmtId="0" fontId="37" fillId="0" borderId="14" xfId="0" applyFont="1" applyBorder="1"/>
    <xf numFmtId="9" fontId="37" fillId="0" borderId="14" xfId="2" applyFont="1" applyFill="1" applyBorder="1"/>
    <xf numFmtId="186" fontId="37" fillId="0" borderId="14" xfId="0" applyNumberFormat="1" applyFont="1" applyBorder="1"/>
    <xf numFmtId="0" fontId="49" fillId="0" borderId="14" xfId="0" applyFont="1" applyBorder="1"/>
    <xf numFmtId="1" fontId="37" fillId="0" borderId="14" xfId="0" applyNumberFormat="1" applyFont="1" applyBorder="1"/>
    <xf numFmtId="0" fontId="25" fillId="0" borderId="0" xfId="0" applyFont="1" applyAlignment="1">
      <alignment horizontal="center" vertical="center" wrapText="1"/>
    </xf>
    <xf numFmtId="175" fontId="25" fillId="2" borderId="0" xfId="5" applyNumberFormat="1" applyFont="1" applyFill="1" applyAlignment="1" applyProtection="1">
      <alignment horizontal="center" vertical="center" wrapText="1"/>
      <protection locked="0"/>
    </xf>
    <xf numFmtId="181" fontId="32" fillId="2" borderId="6" xfId="1" applyNumberFormat="1" applyFont="1" applyFill="1" applyBorder="1" applyAlignment="1" applyProtection="1">
      <alignment horizontal="left" vertical="center" wrapText="1" indent="1"/>
    </xf>
    <xf numFmtId="181" fontId="32" fillId="2" borderId="5" xfId="1" applyNumberFormat="1" applyFont="1" applyFill="1" applyBorder="1" applyAlignment="1" applyProtection="1">
      <alignment horizontal="left" vertical="center" wrapText="1" indent="1"/>
    </xf>
    <xf numFmtId="181" fontId="28" fillId="6" borderId="5" xfId="1" applyNumberFormat="1" applyFont="1" applyFill="1" applyBorder="1" applyAlignment="1">
      <alignment horizontal="left" vertical="center" wrapText="1"/>
    </xf>
    <xf numFmtId="181" fontId="28" fillId="2" borderId="5" xfId="1" applyNumberFormat="1" applyFont="1" applyFill="1" applyBorder="1" applyAlignment="1" applyProtection="1">
      <alignment horizontal="left" vertical="center" wrapText="1"/>
    </xf>
    <xf numFmtId="181" fontId="28" fillId="7" borderId="5" xfId="1" applyNumberFormat="1" applyFont="1" applyFill="1" applyBorder="1" applyAlignment="1">
      <alignment horizontal="left" vertical="center" wrapText="1"/>
    </xf>
    <xf numFmtId="181" fontId="28" fillId="7" borderId="0" xfId="1" applyNumberFormat="1" applyFont="1" applyFill="1" applyBorder="1" applyAlignment="1">
      <alignment horizontal="left" vertical="center" wrapText="1"/>
    </xf>
    <xf numFmtId="181" fontId="28" fillId="6" borderId="6" xfId="1" applyNumberFormat="1" applyFont="1" applyFill="1" applyBorder="1" applyAlignment="1">
      <alignment horizontal="left" vertical="center" wrapText="1"/>
    </xf>
    <xf numFmtId="181" fontId="28" fillId="2" borderId="5" xfId="1" applyNumberFormat="1" applyFont="1" applyFill="1" applyBorder="1" applyAlignment="1">
      <alignment horizontal="left" vertical="center" wrapText="1"/>
    </xf>
    <xf numFmtId="181" fontId="32" fillId="6" borderId="5" xfId="1" applyNumberFormat="1" applyFont="1" applyFill="1" applyBorder="1" applyAlignment="1">
      <alignment horizontal="left" vertical="center" wrapText="1"/>
    </xf>
    <xf numFmtId="0" fontId="28" fillId="4" borderId="5" xfId="0" applyFont="1" applyFill="1" applyBorder="1" applyAlignment="1">
      <alignment horizontal="left" vertical="center" indent="3"/>
    </xf>
    <xf numFmtId="189" fontId="28" fillId="4" borderId="5" xfId="1" applyNumberFormat="1" applyFont="1" applyFill="1" applyBorder="1" applyAlignment="1">
      <alignment horizontal="right" vertical="center" indent="1"/>
    </xf>
    <xf numFmtId="0" fontId="52" fillId="5" borderId="0" xfId="0" applyFont="1" applyFill="1" applyAlignment="1">
      <alignment vertical="center"/>
    </xf>
    <xf numFmtId="0" fontId="52" fillId="5" borderId="0" xfId="0" applyFont="1" applyFill="1" applyAlignment="1">
      <alignment horizontal="center" vertical="center"/>
    </xf>
    <xf numFmtId="0" fontId="53" fillId="4" borderId="67" xfId="0" applyFont="1" applyFill="1" applyBorder="1" applyAlignment="1">
      <alignment horizontal="center" vertical="center" wrapText="1"/>
    </xf>
    <xf numFmtId="0" fontId="53" fillId="4" borderId="67" xfId="0" applyFont="1" applyFill="1" applyBorder="1" applyAlignment="1">
      <alignment horizontal="right" vertical="center" wrapText="1" indent="2"/>
    </xf>
    <xf numFmtId="0" fontId="28" fillId="4" borderId="6" xfId="0" applyFont="1" applyFill="1" applyBorder="1" applyAlignment="1">
      <alignment horizontal="left" vertical="center" indent="3"/>
    </xf>
    <xf numFmtId="189" fontId="28" fillId="4" borderId="6" xfId="1" applyNumberFormat="1" applyFont="1" applyFill="1" applyBorder="1" applyAlignment="1">
      <alignment horizontal="right" vertical="center" indent="1"/>
    </xf>
    <xf numFmtId="3" fontId="28" fillId="2" borderId="68" xfId="0" applyNumberFormat="1" applyFont="1" applyFill="1" applyBorder="1" applyAlignment="1">
      <alignment horizontal="right" vertical="center" indent="1"/>
    </xf>
    <xf numFmtId="0" fontId="28" fillId="4" borderId="69" xfId="0" applyFont="1" applyFill="1" applyBorder="1" applyAlignment="1">
      <alignment horizontal="left" vertical="center" indent="3"/>
    </xf>
    <xf numFmtId="166" fontId="28" fillId="4" borderId="69" xfId="1" applyNumberFormat="1" applyFont="1" applyFill="1" applyBorder="1" applyAlignment="1">
      <alignment horizontal="right" vertical="center" indent="1"/>
    </xf>
    <xf numFmtId="0" fontId="53" fillId="4" borderId="67" xfId="0" applyFont="1" applyFill="1" applyBorder="1" applyAlignment="1">
      <alignment horizontal="center" vertical="center"/>
    </xf>
    <xf numFmtId="189" fontId="53" fillId="4" borderId="67" xfId="1" applyNumberFormat="1" applyFont="1" applyFill="1" applyBorder="1" applyAlignment="1">
      <alignment horizontal="right" vertical="center" indent="1"/>
    </xf>
    <xf numFmtId="189" fontId="53" fillId="2" borderId="67" xfId="1" applyNumberFormat="1" applyFont="1" applyFill="1" applyBorder="1" applyAlignment="1">
      <alignment horizontal="right" vertical="center" indent="1"/>
    </xf>
    <xf numFmtId="0" fontId="53" fillId="4" borderId="67" xfId="0" applyFont="1" applyFill="1" applyBorder="1" applyAlignment="1">
      <alignment horizontal="left" vertical="center" indent="3"/>
    </xf>
    <xf numFmtId="0" fontId="53" fillId="2" borderId="67" xfId="0" applyFont="1" applyFill="1" applyBorder="1" applyAlignment="1">
      <alignment horizontal="center" vertical="center" wrapText="1"/>
    </xf>
    <xf numFmtId="0" fontId="28" fillId="4" borderId="48" xfId="0" applyFont="1" applyFill="1" applyBorder="1" applyAlignment="1">
      <alignment horizontal="left" vertical="center" indent="3"/>
    </xf>
    <xf numFmtId="189" fontId="28" fillId="4" borderId="48" xfId="1" applyNumberFormat="1" applyFont="1" applyFill="1" applyBorder="1" applyAlignment="1">
      <alignment horizontal="right" vertical="center" indent="1"/>
    </xf>
    <xf numFmtId="0" fontId="28" fillId="2" borderId="96" xfId="0" applyFont="1" applyFill="1" applyBorder="1" applyAlignment="1">
      <alignment horizontal="right" vertical="center" indent="1"/>
    </xf>
    <xf numFmtId="189" fontId="25" fillId="4" borderId="47" xfId="1" applyNumberFormat="1" applyFont="1" applyFill="1" applyBorder="1" applyAlignment="1">
      <alignment horizontal="right" vertical="center" indent="1"/>
    </xf>
    <xf numFmtId="189" fontId="25" fillId="4" borderId="48" xfId="1" applyNumberFormat="1" applyFont="1" applyFill="1" applyBorder="1" applyAlignment="1">
      <alignment horizontal="right" vertical="center" indent="1"/>
    </xf>
    <xf numFmtId="0" fontId="53" fillId="4" borderId="86" xfId="0" applyFont="1" applyFill="1" applyBorder="1" applyAlignment="1">
      <alignment vertical="center" wrapText="1"/>
    </xf>
    <xf numFmtId="189" fontId="24" fillId="4" borderId="5" xfId="1" applyNumberFormat="1" applyFont="1" applyFill="1" applyBorder="1" applyAlignment="1">
      <alignment horizontal="right" vertical="center" indent="1"/>
    </xf>
    <xf numFmtId="189" fontId="24" fillId="4" borderId="7" xfId="1" applyNumberFormat="1" applyFont="1" applyFill="1" applyBorder="1" applyAlignment="1">
      <alignment horizontal="right" vertical="center" indent="1"/>
    </xf>
    <xf numFmtId="189" fontId="24" fillId="4" borderId="48" xfId="1" applyNumberFormat="1" applyFont="1" applyFill="1" applyBorder="1" applyAlignment="1">
      <alignment horizontal="right" vertical="center" indent="1"/>
    </xf>
    <xf numFmtId="3" fontId="24" fillId="0" borderId="68" xfId="0" applyNumberFormat="1" applyFont="1" applyBorder="1" applyAlignment="1">
      <alignment horizontal="right" vertical="center" indent="1"/>
    </xf>
    <xf numFmtId="3" fontId="24" fillId="0" borderId="96" xfId="0" applyNumberFormat="1" applyFont="1" applyBorder="1" applyAlignment="1">
      <alignment horizontal="right" vertical="center" indent="1"/>
    </xf>
    <xf numFmtId="0" fontId="50" fillId="5" borderId="0" xfId="0" applyFont="1" applyFill="1" applyAlignment="1">
      <alignment vertical="center"/>
    </xf>
    <xf numFmtId="0" fontId="55" fillId="5" borderId="0" xfId="0" applyFont="1" applyFill="1" applyAlignment="1">
      <alignment vertical="center"/>
    </xf>
    <xf numFmtId="0" fontId="55" fillId="5" borderId="0" xfId="0" applyFont="1" applyFill="1" applyAlignment="1">
      <alignment horizontal="center" vertical="center"/>
    </xf>
    <xf numFmtId="0" fontId="25" fillId="4" borderId="2"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2" xfId="0" applyFont="1" applyFill="1" applyBorder="1" applyAlignment="1">
      <alignment horizontal="center" vertical="center" wrapText="1"/>
    </xf>
    <xf numFmtId="183" fontId="25" fillId="2" borderId="2" xfId="1" applyNumberFormat="1" applyFont="1" applyFill="1" applyBorder="1" applyAlignment="1">
      <alignment horizontal="right" vertical="center" wrapText="1"/>
    </xf>
    <xf numFmtId="0" fontId="56" fillId="2" borderId="79" xfId="0" applyFont="1" applyFill="1" applyBorder="1" applyAlignment="1">
      <alignment horizontal="left" vertical="center"/>
    </xf>
    <xf numFmtId="185" fontId="56" fillId="2" borderId="79" xfId="0" applyNumberFormat="1" applyFont="1" applyFill="1" applyBorder="1" applyAlignment="1">
      <alignment vertical="center" wrapText="1"/>
    </xf>
    <xf numFmtId="185" fontId="56" fillId="2" borderId="79" xfId="0" applyNumberFormat="1" applyFont="1" applyFill="1" applyBorder="1" applyAlignment="1">
      <alignment horizontal="right" vertical="center" wrapText="1"/>
    </xf>
    <xf numFmtId="0" fontId="32"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2"/>
    </xf>
    <xf numFmtId="0" fontId="28"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1"/>
    </xf>
    <xf numFmtId="0" fontId="56" fillId="2" borderId="80" xfId="0" applyFont="1" applyFill="1" applyBorder="1" applyAlignment="1">
      <alignment horizontal="left" vertical="center"/>
    </xf>
    <xf numFmtId="185" fontId="56" fillId="2" borderId="80" xfId="0" applyNumberFormat="1" applyFont="1" applyFill="1" applyBorder="1" applyAlignment="1">
      <alignment vertical="center" wrapText="1"/>
    </xf>
    <xf numFmtId="185" fontId="56" fillId="2" borderId="80" xfId="0" applyNumberFormat="1" applyFont="1" applyFill="1" applyBorder="1" applyAlignment="1">
      <alignment horizontal="right" vertical="center" wrapText="1"/>
    </xf>
    <xf numFmtId="0" fontId="28" fillId="4" borderId="72" xfId="0" applyFont="1" applyFill="1" applyBorder="1" applyAlignment="1">
      <alignment horizontal="left" vertical="center" wrapText="1" indent="2"/>
    </xf>
    <xf numFmtId="0" fontId="31" fillId="2" borderId="2" xfId="0" applyFont="1" applyFill="1" applyBorder="1" applyAlignment="1">
      <alignment horizontal="center" vertical="center" wrapText="1"/>
    </xf>
    <xf numFmtId="0" fontId="28" fillId="2" borderId="1" xfId="0" applyFont="1" applyFill="1" applyBorder="1" applyAlignment="1">
      <alignment horizontal="left" vertical="center" wrapText="1" indent="2"/>
    </xf>
    <xf numFmtId="0" fontId="32" fillId="4" borderId="2" xfId="0" applyFont="1" applyFill="1" applyBorder="1" applyAlignment="1">
      <alignment horizontal="left" vertical="center" wrapText="1" indent="1"/>
    </xf>
    <xf numFmtId="0" fontId="28" fillId="4" borderId="2" xfId="0" applyFont="1" applyFill="1" applyBorder="1" applyAlignment="1">
      <alignment horizontal="left" vertical="center" wrapText="1" indent="2"/>
    </xf>
    <xf numFmtId="0" fontId="25" fillId="4" borderId="2" xfId="0" applyFont="1" applyFill="1" applyBorder="1" applyAlignment="1">
      <alignment horizontal="left" vertical="center"/>
    </xf>
    <xf numFmtId="185" fontId="25" fillId="4" borderId="2" xfId="0" applyNumberFormat="1" applyFont="1" applyFill="1" applyBorder="1" applyAlignment="1">
      <alignment horizontal="right" vertical="center"/>
    </xf>
    <xf numFmtId="166" fontId="44" fillId="2" borderId="0" xfId="0" applyNumberFormat="1" applyFont="1" applyFill="1" applyAlignment="1">
      <alignment horizontal="left" vertical="center"/>
    </xf>
    <xf numFmtId="179" fontId="44" fillId="2" borderId="0" xfId="0" applyNumberFormat="1" applyFont="1" applyFill="1" applyAlignment="1">
      <alignment horizontal="left" vertical="center" wrapText="1"/>
    </xf>
    <xf numFmtId="0" fontId="25" fillId="2" borderId="9" xfId="0" applyFont="1" applyFill="1" applyBorder="1" applyAlignment="1">
      <alignment horizontal="center" vertical="center"/>
    </xf>
    <xf numFmtId="169" fontId="57" fillId="2" borderId="72" xfId="3" applyNumberFormat="1" applyFont="1" applyFill="1" applyBorder="1" applyAlignment="1">
      <alignment horizontal="right" vertical="center"/>
    </xf>
    <xf numFmtId="169" fontId="25" fillId="2" borderId="2" xfId="3" applyNumberFormat="1" applyFont="1" applyFill="1" applyBorder="1" applyAlignment="1">
      <alignment horizontal="right" vertical="center"/>
    </xf>
    <xf numFmtId="170" fontId="51" fillId="2" borderId="2" xfId="3" applyNumberFormat="1" applyFont="1" applyFill="1" applyBorder="1" applyAlignment="1">
      <alignment horizontal="right" vertical="center"/>
    </xf>
    <xf numFmtId="0" fontId="28" fillId="0" borderId="6"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5" fillId="0" borderId="28" xfId="0" applyFont="1" applyBorder="1" applyAlignment="1">
      <alignment vertical="center" wrapText="1"/>
    </xf>
    <xf numFmtId="190" fontId="5" fillId="2" borderId="6" xfId="1" applyNumberFormat="1" applyFont="1" applyFill="1" applyBorder="1" applyAlignment="1">
      <alignment horizontal="right" vertical="center"/>
    </xf>
    <xf numFmtId="190" fontId="5" fillId="2" borderId="35" xfId="0" applyNumberFormat="1" applyFont="1" applyFill="1" applyBorder="1" applyAlignment="1">
      <alignment horizontal="right" vertical="center"/>
    </xf>
    <xf numFmtId="190" fontId="5" fillId="2" borderId="7" xfId="1" applyNumberFormat="1" applyFont="1" applyFill="1" applyBorder="1" applyAlignment="1">
      <alignment horizontal="right" vertical="center" wrapText="1"/>
    </xf>
    <xf numFmtId="0" fontId="24" fillId="2" borderId="5" xfId="0" applyFont="1" applyFill="1" applyBorder="1" applyAlignment="1">
      <alignment horizontal="left" vertical="center" wrapText="1"/>
    </xf>
    <xf numFmtId="168" fontId="25" fillId="0" borderId="44" xfId="1" applyFont="1" applyFill="1" applyBorder="1" applyAlignment="1" applyProtection="1">
      <alignment horizontal="right" vertical="center" indent="1"/>
    </xf>
    <xf numFmtId="0" fontId="35" fillId="2" borderId="31" xfId="0" applyFont="1" applyFill="1" applyBorder="1" applyAlignment="1">
      <alignment horizontal="center" vertical="center" wrapText="1"/>
    </xf>
    <xf numFmtId="0" fontId="35" fillId="2" borderId="31" xfId="0" applyFont="1" applyFill="1" applyBorder="1" applyAlignment="1">
      <alignment horizontal="justify" vertical="center" wrapText="1"/>
    </xf>
    <xf numFmtId="0" fontId="53" fillId="4" borderId="67" xfId="0" applyFont="1" applyFill="1" applyBorder="1" applyAlignment="1">
      <alignment horizontal="right" vertical="center" wrapText="1"/>
    </xf>
    <xf numFmtId="0" fontId="23" fillId="0" borderId="73" xfId="6" applyFont="1" applyBorder="1" applyAlignment="1">
      <alignment horizontal="right"/>
    </xf>
    <xf numFmtId="0" fontId="25" fillId="2" borderId="28" xfId="0" applyFont="1" applyFill="1" applyBorder="1" applyAlignment="1">
      <alignment horizontal="center" vertical="center" wrapText="1"/>
    </xf>
    <xf numFmtId="49" fontId="25" fillId="2" borderId="28" xfId="0" applyNumberFormat="1" applyFont="1" applyFill="1" applyBorder="1" applyAlignment="1">
      <alignment horizontal="center" vertical="center" wrapText="1"/>
    </xf>
    <xf numFmtId="0" fontId="25" fillId="2" borderId="0" xfId="0" applyFont="1" applyFill="1" applyAlignment="1">
      <alignment horizontal="center" vertical="center" wrapText="1"/>
    </xf>
    <xf numFmtId="17" fontId="25" fillId="2" borderId="44" xfId="0" applyNumberFormat="1" applyFont="1" applyFill="1" applyBorder="1" applyAlignment="1">
      <alignment horizontal="center" vertical="center" wrapText="1"/>
    </xf>
    <xf numFmtId="17" fontId="25" fillId="2" borderId="22" xfId="0" applyNumberFormat="1" applyFont="1" applyFill="1" applyBorder="1" applyAlignment="1">
      <alignment horizontal="center" vertical="center" wrapText="1"/>
    </xf>
    <xf numFmtId="49" fontId="25" fillId="2" borderId="0" xfId="0" applyNumberFormat="1" applyFont="1" applyFill="1" applyAlignment="1">
      <alignment horizontal="center" vertical="center" wrapText="1"/>
    </xf>
    <xf numFmtId="49" fontId="25" fillId="2" borderId="44" xfId="0" applyNumberFormat="1" applyFont="1" applyFill="1" applyBorder="1" applyAlignment="1">
      <alignment horizontal="center" vertical="center" wrapText="1"/>
    </xf>
    <xf numFmtId="49" fontId="25" fillId="2" borderId="22" xfId="0" applyNumberFormat="1" applyFont="1" applyFill="1" applyBorder="1" applyAlignment="1">
      <alignment horizontal="center" vertical="center" wrapText="1"/>
    </xf>
    <xf numFmtId="169" fontId="23" fillId="2" borderId="0" xfId="0" applyNumberFormat="1" applyFont="1" applyFill="1" applyAlignment="1">
      <alignment horizontal="left" vertical="center" wrapText="1"/>
    </xf>
    <xf numFmtId="0" fontId="24" fillId="2" borderId="0" xfId="0" applyFont="1" applyFill="1" applyAlignment="1">
      <alignment horizontal="left" vertical="center" wrapText="1"/>
    </xf>
    <xf numFmtId="169" fontId="24" fillId="2" borderId="32" xfId="3" applyNumberFormat="1" applyFont="1" applyFill="1" applyBorder="1" applyAlignment="1">
      <alignment horizontal="right" vertical="center"/>
    </xf>
    <xf numFmtId="169" fontId="24" fillId="2" borderId="21" xfId="3" applyNumberFormat="1" applyFont="1" applyFill="1" applyBorder="1" applyAlignment="1">
      <alignment horizontal="right" vertical="center"/>
    </xf>
    <xf numFmtId="1" fontId="24" fillId="2" borderId="0" xfId="3" applyNumberFormat="1" applyFont="1" applyFill="1" applyBorder="1" applyAlignment="1">
      <alignment horizontal="right" vertical="center"/>
    </xf>
    <xf numFmtId="1" fontId="24" fillId="2" borderId="0" xfId="0" applyNumberFormat="1" applyFont="1" applyFill="1" applyAlignment="1">
      <alignment horizontal="right" vertical="center" wrapText="1"/>
    </xf>
    <xf numFmtId="169" fontId="24" fillId="2" borderId="19" xfId="3" applyNumberFormat="1" applyFont="1" applyFill="1" applyBorder="1" applyAlignment="1">
      <alignment horizontal="right" vertical="center"/>
    </xf>
    <xf numFmtId="170" fontId="24" fillId="2" borderId="0" xfId="3" applyNumberFormat="1" applyFont="1" applyFill="1" applyBorder="1" applyAlignment="1">
      <alignment horizontal="right" vertical="center"/>
    </xf>
    <xf numFmtId="169" fontId="24" fillId="2" borderId="22" xfId="3" applyNumberFormat="1" applyFont="1" applyFill="1" applyBorder="1" applyAlignment="1">
      <alignment horizontal="right" vertical="center"/>
    </xf>
    <xf numFmtId="169" fontId="24" fillId="2" borderId="0" xfId="3" applyNumberFormat="1" applyFont="1" applyFill="1" applyBorder="1" applyAlignment="1">
      <alignment horizontal="right" vertical="center"/>
    </xf>
    <xf numFmtId="169" fontId="24" fillId="2" borderId="44" xfId="3" applyNumberFormat="1" applyFont="1" applyFill="1" applyBorder="1" applyAlignment="1">
      <alignment horizontal="right" vertical="center"/>
    </xf>
    <xf numFmtId="169" fontId="24" fillId="2" borderId="24" xfId="3" applyNumberFormat="1" applyFont="1" applyFill="1" applyBorder="1" applyAlignment="1">
      <alignment horizontal="right" vertical="center"/>
    </xf>
    <xf numFmtId="169" fontId="25" fillId="2" borderId="50" xfId="3" applyNumberFormat="1" applyFont="1" applyFill="1" applyBorder="1" applyAlignment="1">
      <alignment horizontal="right" vertical="center"/>
    </xf>
    <xf numFmtId="169" fontId="25" fillId="2" borderId="26" xfId="3" applyNumberFormat="1" applyFont="1" applyFill="1" applyBorder="1" applyAlignment="1">
      <alignment horizontal="right" vertical="center"/>
    </xf>
    <xf numFmtId="170" fontId="30" fillId="2" borderId="95" xfId="3" applyNumberFormat="1" applyFont="1" applyFill="1" applyBorder="1" applyAlignment="1">
      <alignment horizontal="right" vertical="center"/>
    </xf>
    <xf numFmtId="169" fontId="30" fillId="2" borderId="50" xfId="3" applyNumberFormat="1" applyFont="1" applyFill="1" applyBorder="1" applyAlignment="1">
      <alignment horizontal="right" vertical="center"/>
    </xf>
    <xf numFmtId="169" fontId="30" fillId="2" borderId="26" xfId="3" applyNumberFormat="1" applyFont="1" applyFill="1" applyBorder="1" applyAlignment="1">
      <alignment horizontal="right" vertical="center"/>
    </xf>
    <xf numFmtId="0" fontId="24" fillId="2" borderId="53" xfId="0" applyFont="1" applyFill="1" applyBorder="1"/>
    <xf numFmtId="0" fontId="50" fillId="2" borderId="0" xfId="0" applyFont="1" applyFill="1" applyAlignment="1">
      <alignment horizontal="center" vertical="center"/>
    </xf>
    <xf numFmtId="0" fontId="24" fillId="2" borderId="97" xfId="0" applyFont="1" applyFill="1" applyBorder="1"/>
    <xf numFmtId="169" fontId="57" fillId="2" borderId="4" xfId="3" applyNumberFormat="1" applyFont="1" applyFill="1" applyBorder="1" applyAlignment="1">
      <alignment horizontal="right" vertical="center"/>
    </xf>
    <xf numFmtId="170" fontId="57" fillId="2" borderId="6" xfId="3" applyNumberFormat="1" applyFont="1" applyFill="1" applyBorder="1" applyAlignment="1">
      <alignment vertical="center"/>
    </xf>
    <xf numFmtId="0" fontId="57" fillId="2" borderId="53" xfId="0" applyFont="1" applyFill="1" applyBorder="1" applyAlignment="1">
      <alignment horizontal="center" vertical="center"/>
    </xf>
    <xf numFmtId="170" fontId="57" fillId="2" borderId="4" xfId="3" applyNumberFormat="1" applyFont="1" applyFill="1" applyBorder="1" applyAlignment="1">
      <alignment vertical="center"/>
    </xf>
    <xf numFmtId="169" fontId="57" fillId="2" borderId="5" xfId="3" applyNumberFormat="1" applyFont="1" applyFill="1" applyBorder="1" applyAlignment="1">
      <alignment horizontal="right" vertical="center"/>
    </xf>
    <xf numFmtId="170" fontId="39" fillId="2" borderId="5" xfId="3" applyNumberFormat="1" applyFont="1" applyFill="1" applyBorder="1" applyAlignment="1">
      <alignment vertical="center"/>
    </xf>
    <xf numFmtId="0" fontId="57" fillId="2" borderId="9" xfId="0" applyFont="1" applyFill="1" applyBorder="1" applyAlignment="1">
      <alignment horizontal="center" vertical="center"/>
    </xf>
    <xf numFmtId="170" fontId="57" fillId="2" borderId="5" xfId="3" applyNumberFormat="1" applyFont="1" applyFill="1" applyBorder="1" applyAlignment="1">
      <alignment vertical="center"/>
    </xf>
    <xf numFmtId="169" fontId="39" fillId="2" borderId="5" xfId="3" applyNumberFormat="1" applyFont="1" applyFill="1" applyBorder="1" applyAlignment="1">
      <alignment horizontal="right" vertical="center"/>
    </xf>
    <xf numFmtId="170" fontId="39" fillId="2" borderId="9" xfId="3" applyNumberFormat="1" applyFont="1" applyFill="1" applyBorder="1" applyAlignment="1">
      <alignment vertical="center"/>
    </xf>
    <xf numFmtId="169" fontId="39" fillId="2" borderId="5" xfId="3" applyNumberFormat="1" applyFont="1" applyFill="1" applyBorder="1" applyAlignment="1">
      <alignment vertical="center"/>
    </xf>
    <xf numFmtId="169" fontId="39" fillId="2" borderId="7" xfId="3" applyNumberFormat="1" applyFont="1" applyFill="1" applyBorder="1" applyAlignment="1">
      <alignment horizontal="right" vertical="center"/>
    </xf>
    <xf numFmtId="170" fontId="39" fillId="2" borderId="7" xfId="3" applyNumberFormat="1" applyFont="1" applyFill="1" applyBorder="1" applyAlignment="1">
      <alignment vertical="center"/>
    </xf>
    <xf numFmtId="169" fontId="39" fillId="2" borderId="72" xfId="3" applyNumberFormat="1" applyFont="1" applyFill="1" applyBorder="1" applyAlignment="1">
      <alignment vertical="center"/>
    </xf>
    <xf numFmtId="170" fontId="39" fillId="2" borderId="72" xfId="3" applyNumberFormat="1" applyFont="1" applyFill="1" applyBorder="1" applyAlignment="1">
      <alignment horizontal="right" vertical="center"/>
    </xf>
    <xf numFmtId="170" fontId="57" fillId="2" borderId="98" xfId="3" applyNumberFormat="1" applyFont="1" applyFill="1" applyBorder="1" applyAlignment="1">
      <alignment vertical="center"/>
    </xf>
    <xf numFmtId="170" fontId="57" fillId="2" borderId="99" xfId="3" applyNumberFormat="1" applyFont="1" applyFill="1" applyBorder="1" applyAlignment="1">
      <alignment vertical="center"/>
    </xf>
    <xf numFmtId="169" fontId="57" fillId="2" borderId="72" xfId="3" applyNumberFormat="1" applyFont="1" applyFill="1" applyBorder="1" applyAlignment="1">
      <alignment horizontal="right" vertical="center" wrapText="1"/>
    </xf>
    <xf numFmtId="170" fontId="57" fillId="2" borderId="72" xfId="3" applyNumberFormat="1" applyFont="1" applyFill="1" applyBorder="1" applyAlignment="1">
      <alignment vertical="center" wrapText="1"/>
    </xf>
    <xf numFmtId="0" fontId="50" fillId="2" borderId="0" xfId="0" applyFont="1" applyFill="1" applyAlignment="1" applyProtection="1">
      <alignment horizontal="center" vertical="center"/>
      <protection locked="0"/>
    </xf>
    <xf numFmtId="170" fontId="25" fillId="2" borderId="2" xfId="3" applyNumberFormat="1" applyFont="1" applyFill="1" applyBorder="1" applyAlignment="1">
      <alignment horizontal="right" vertical="center"/>
    </xf>
    <xf numFmtId="0" fontId="24" fillId="2" borderId="9" xfId="3" applyNumberFormat="1" applyFont="1" applyFill="1" applyBorder="1" applyAlignment="1">
      <alignment vertical="center"/>
    </xf>
    <xf numFmtId="0" fontId="57" fillId="0" borderId="4" xfId="0" applyFont="1" applyBorder="1" applyAlignment="1">
      <alignment horizontal="left" vertical="center" wrapText="1"/>
    </xf>
    <xf numFmtId="0" fontId="57" fillId="0" borderId="5" xfId="0" applyFont="1" applyBorder="1" applyAlignment="1">
      <alignment horizontal="left" vertical="center" wrapText="1"/>
    </xf>
    <xf numFmtId="0" fontId="39" fillId="0" borderId="5" xfId="0" applyFont="1" applyBorder="1" applyAlignment="1">
      <alignment horizontal="left" vertical="center" wrapText="1" indent="1"/>
    </xf>
    <xf numFmtId="0" fontId="39" fillId="0" borderId="72" xfId="0" applyFont="1" applyBorder="1" applyAlignment="1">
      <alignment horizontal="left" vertical="center" wrapText="1" indent="1"/>
    </xf>
    <xf numFmtId="0" fontId="57" fillId="0" borderId="72" xfId="0" applyFont="1" applyBorder="1" applyAlignment="1">
      <alignment horizontal="left" vertical="center"/>
    </xf>
    <xf numFmtId="0" fontId="25" fillId="0" borderId="2" xfId="0" applyFont="1" applyBorder="1" applyAlignment="1">
      <alignment horizontal="left" vertical="center" wrapText="1"/>
    </xf>
    <xf numFmtId="0" fontId="57" fillId="2" borderId="0" xfId="0" applyFont="1" applyFill="1" applyAlignment="1">
      <alignment vertical="center"/>
    </xf>
    <xf numFmtId="0" fontId="31" fillId="3" borderId="76" xfId="0" applyFont="1" applyFill="1" applyBorder="1" applyAlignment="1" applyProtection="1">
      <alignment horizontal="center" vertical="center" wrapText="1"/>
      <protection locked="0"/>
    </xf>
    <xf numFmtId="0" fontId="31" fillId="3" borderId="77" xfId="0" applyFont="1" applyFill="1" applyBorder="1" applyAlignment="1" applyProtection="1">
      <alignment horizontal="center" vertical="center" wrapText="1"/>
      <protection locked="0"/>
    </xf>
    <xf numFmtId="181" fontId="31" fillId="3" borderId="78" xfId="1" applyNumberFormat="1" applyFont="1" applyFill="1" applyBorder="1" applyAlignment="1">
      <alignment horizontal="left" vertical="center" wrapText="1" indent="1"/>
    </xf>
    <xf numFmtId="0" fontId="59" fillId="2" borderId="0" xfId="0" applyFont="1" applyFill="1" applyAlignment="1">
      <alignment horizontal="right"/>
    </xf>
    <xf numFmtId="0" fontId="24" fillId="2" borderId="72" xfId="0" applyFont="1" applyFill="1" applyBorder="1" applyAlignment="1">
      <alignment horizontal="left" vertical="center" wrapText="1"/>
    </xf>
    <xf numFmtId="0" fontId="26" fillId="2" borderId="71" xfId="6" applyFont="1" applyFill="1" applyBorder="1" applyAlignment="1" applyProtection="1">
      <alignment horizontal="center" vertical="center"/>
      <protection hidden="1"/>
    </xf>
    <xf numFmtId="0" fontId="32" fillId="2" borderId="13" xfId="0" applyFont="1" applyFill="1" applyBorder="1" applyAlignment="1">
      <alignment horizontal="left" indent="1"/>
    </xf>
    <xf numFmtId="185" fontId="32" fillId="2" borderId="13" xfId="0" applyNumberFormat="1" applyFont="1" applyFill="1" applyBorder="1" applyAlignment="1">
      <alignment horizontal="right" vertical="center"/>
    </xf>
    <xf numFmtId="0" fontId="28" fillId="2" borderId="13" xfId="0" applyFont="1" applyFill="1" applyBorder="1" applyAlignment="1">
      <alignment horizontal="left" indent="1"/>
    </xf>
    <xf numFmtId="0" fontId="28" fillId="8" borderId="47" xfId="0" applyFont="1" applyFill="1" applyBorder="1" applyAlignment="1">
      <alignment horizontal="right" vertical="center"/>
    </xf>
    <xf numFmtId="0" fontId="28" fillId="8" borderId="5" xfId="0" applyFont="1" applyFill="1" applyBorder="1" applyAlignment="1">
      <alignment horizontal="right" vertical="center"/>
    </xf>
    <xf numFmtId="0" fontId="28" fillId="8" borderId="48" xfId="0" applyFont="1" applyFill="1" applyBorder="1" applyAlignment="1">
      <alignment horizontal="right" vertical="center"/>
    </xf>
    <xf numFmtId="0" fontId="37" fillId="8" borderId="28" xfId="0" applyFont="1" applyFill="1" applyBorder="1" applyAlignment="1">
      <alignment horizontal="right"/>
    </xf>
    <xf numFmtId="189" fontId="53" fillId="8" borderId="67" xfId="1" applyNumberFormat="1" applyFont="1" applyFill="1" applyBorder="1" applyAlignment="1">
      <alignment horizontal="right" vertical="center" indent="1"/>
    </xf>
    <xf numFmtId="0" fontId="28" fillId="0" borderId="31" xfId="0" applyFont="1" applyBorder="1" applyAlignment="1">
      <alignment vertical="center"/>
    </xf>
    <xf numFmtId="186" fontId="28" fillId="0" borderId="31" xfId="0" applyNumberFormat="1" applyFont="1" applyBorder="1" applyAlignment="1">
      <alignment vertical="center"/>
    </xf>
    <xf numFmtId="0" fontId="28" fillId="0" borderId="31" xfId="0" applyFont="1" applyBorder="1" applyAlignment="1">
      <alignment horizontal="left" vertical="center" indent="2"/>
    </xf>
    <xf numFmtId="0" fontId="28" fillId="0" borderId="14" xfId="0" applyFont="1" applyBorder="1" applyAlignment="1">
      <alignment vertical="center"/>
    </xf>
    <xf numFmtId="186" fontId="28" fillId="0" borderId="14" xfId="0" applyNumberFormat="1" applyFont="1" applyBorder="1" applyAlignment="1">
      <alignment vertical="center"/>
    </xf>
    <xf numFmtId="0" fontId="28" fillId="0" borderId="30" xfId="0" applyFont="1" applyBorder="1"/>
    <xf numFmtId="186" fontId="28" fillId="0" borderId="30" xfId="0" applyNumberFormat="1" applyFont="1" applyBorder="1"/>
    <xf numFmtId="0" fontId="40" fillId="2" borderId="0" xfId="0" applyFont="1" applyFill="1" applyAlignment="1">
      <alignment vertical="center"/>
    </xf>
    <xf numFmtId="187" fontId="40" fillId="2" borderId="0" xfId="0" applyNumberFormat="1" applyFont="1" applyFill="1"/>
    <xf numFmtId="0" fontId="40" fillId="2" borderId="0" xfId="0" applyFont="1" applyFill="1" applyAlignment="1">
      <alignment wrapText="1"/>
    </xf>
    <xf numFmtId="0" fontId="14" fillId="2" borderId="0" xfId="0" applyFont="1" applyFill="1" applyAlignment="1">
      <alignment vertical="center"/>
    </xf>
    <xf numFmtId="181" fontId="41" fillId="2" borderId="0" xfId="0" applyNumberFormat="1" applyFont="1" applyFill="1" applyAlignment="1" applyProtection="1">
      <alignment horizontal="center" wrapText="1"/>
      <protection locked="0"/>
    </xf>
    <xf numFmtId="181" fontId="28" fillId="2" borderId="0" xfId="15" applyNumberFormat="1" applyFont="1" applyFill="1" applyBorder="1" applyAlignment="1"/>
    <xf numFmtId="181" fontId="32" fillId="2" borderId="0" xfId="15" applyNumberFormat="1" applyFont="1" applyFill="1" applyBorder="1" applyAlignment="1">
      <alignment horizontal="center"/>
    </xf>
    <xf numFmtId="0" fontId="14" fillId="2" borderId="0" xfId="41" applyFont="1" applyFill="1" applyAlignment="1">
      <alignment vertical="center"/>
    </xf>
    <xf numFmtId="181" fontId="41" fillId="2" borderId="0" xfId="15" applyNumberFormat="1" applyFont="1" applyFill="1" applyBorder="1" applyAlignment="1">
      <alignment horizontal="center"/>
    </xf>
    <xf numFmtId="0" fontId="41" fillId="6" borderId="0" xfId="0" applyFont="1" applyFill="1" applyAlignment="1">
      <alignment horizontal="left" vertical="center" wrapText="1" indent="2"/>
    </xf>
    <xf numFmtId="0" fontId="41" fillId="2" borderId="0" xfId="0" applyFont="1" applyFill="1"/>
    <xf numFmtId="169" fontId="31" fillId="2" borderId="2" xfId="0" applyNumberFormat="1" applyFont="1" applyFill="1" applyBorder="1" applyAlignment="1">
      <alignment horizontal="right" vertical="center"/>
    </xf>
    <xf numFmtId="179" fontId="43" fillId="2" borderId="68" xfId="0" applyNumberFormat="1" applyFont="1" applyFill="1" applyBorder="1" applyAlignment="1">
      <alignment horizontal="left" vertical="center" wrapText="1"/>
    </xf>
    <xf numFmtId="179" fontId="44" fillId="2" borderId="17" xfId="0" applyNumberFormat="1" applyFont="1" applyFill="1" applyBorder="1" applyAlignment="1">
      <alignment horizontal="left" vertical="center" wrapText="1"/>
    </xf>
    <xf numFmtId="169" fontId="43" fillId="2" borderId="45" xfId="0" applyNumberFormat="1" applyFont="1" applyFill="1" applyBorder="1" applyAlignment="1">
      <alignment horizontal="right" vertical="center"/>
    </xf>
    <xf numFmtId="169" fontId="35" fillId="2" borderId="68" xfId="0" applyNumberFormat="1" applyFont="1" applyFill="1" applyBorder="1" applyAlignment="1">
      <alignment horizontal="right" vertical="center"/>
    </xf>
    <xf numFmtId="169" fontId="43" fillId="2" borderId="68" xfId="0" applyNumberFormat="1" applyFont="1" applyFill="1" applyBorder="1" applyAlignment="1">
      <alignment horizontal="right" vertical="center"/>
    </xf>
    <xf numFmtId="169" fontId="35" fillId="2" borderId="45" xfId="0" applyNumberFormat="1" applyFont="1" applyFill="1" applyBorder="1" applyAlignment="1">
      <alignment horizontal="right" vertical="center"/>
    </xf>
    <xf numFmtId="179" fontId="35" fillId="2" borderId="41" xfId="0" applyNumberFormat="1" applyFont="1" applyFill="1" applyBorder="1" applyAlignment="1">
      <alignment horizontal="left" vertical="center" wrapText="1"/>
    </xf>
    <xf numFmtId="170" fontId="30" fillId="2" borderId="28" xfId="0" applyNumberFormat="1" applyFont="1" applyFill="1" applyBorder="1" applyAlignment="1">
      <alignment horizontal="right" vertical="center"/>
    </xf>
    <xf numFmtId="38" fontId="25" fillId="2" borderId="71" xfId="6" applyNumberFormat="1" applyFont="1" applyFill="1" applyBorder="1" applyAlignment="1">
      <alignment horizontal="left" vertical="center"/>
    </xf>
    <xf numFmtId="181" fontId="24" fillId="2" borderId="3" xfId="15" applyNumberFormat="1" applyFont="1" applyFill="1" applyBorder="1" applyAlignment="1">
      <alignment horizontal="right" vertical="center" indent="2"/>
    </xf>
    <xf numFmtId="181" fontId="24" fillId="2" borderId="3" xfId="15" applyNumberFormat="1" applyFont="1" applyFill="1" applyBorder="1" applyAlignment="1">
      <alignment horizontal="left" vertical="center" wrapText="1"/>
    </xf>
    <xf numFmtId="0" fontId="0" fillId="2" borderId="7" xfId="0" applyFill="1" applyBorder="1"/>
    <xf numFmtId="182" fontId="32" fillId="2" borderId="5" xfId="6" applyNumberFormat="1" applyFont="1" applyFill="1" applyBorder="1" applyAlignment="1">
      <alignment horizontal="right" vertical="center"/>
    </xf>
    <xf numFmtId="169" fontId="30" fillId="2" borderId="28" xfId="0" applyNumberFormat="1" applyFont="1" applyFill="1" applyBorder="1" applyAlignment="1">
      <alignment horizontal="right" vertical="center"/>
    </xf>
    <xf numFmtId="181" fontId="24" fillId="2" borderId="4" xfId="1" applyNumberFormat="1" applyFont="1" applyFill="1" applyBorder="1" applyAlignment="1">
      <alignment horizontal="right" vertical="center" indent="2"/>
    </xf>
    <xf numFmtId="0" fontId="0" fillId="2" borderId="4" xfId="0" applyFill="1" applyBorder="1"/>
    <xf numFmtId="181" fontId="24" fillId="2" borderId="5" xfId="1" applyNumberFormat="1" applyFont="1" applyFill="1" applyBorder="1" applyAlignment="1">
      <alignment horizontal="right" vertical="center" indent="2"/>
    </xf>
    <xf numFmtId="180" fontId="24" fillId="2" borderId="5" xfId="1" applyNumberFormat="1" applyFont="1" applyFill="1" applyBorder="1" applyAlignment="1">
      <alignment horizontal="right" vertical="center" indent="2"/>
    </xf>
    <xf numFmtId="181" fontId="24" fillId="2" borderId="72" xfId="1" applyNumberFormat="1" applyFont="1" applyFill="1" applyBorder="1" applyAlignment="1">
      <alignment horizontal="right" vertical="center" indent="2"/>
    </xf>
    <xf numFmtId="0" fontId="46" fillId="2" borderId="0" xfId="0" applyFont="1" applyFill="1" applyAlignment="1">
      <alignment horizontal="left" vertical="top" wrapText="1"/>
    </xf>
    <xf numFmtId="0" fontId="65" fillId="2" borderId="23" xfId="0" applyFont="1" applyFill="1" applyBorder="1" applyAlignment="1">
      <alignment horizontal="center" vertical="center"/>
    </xf>
    <xf numFmtId="0" fontId="65" fillId="2" borderId="25" xfId="0" applyFont="1" applyFill="1" applyBorder="1" applyAlignment="1">
      <alignment horizontal="center" vertical="center"/>
    </xf>
    <xf numFmtId="0" fontId="65" fillId="2" borderId="23" xfId="0" applyFont="1" applyFill="1" applyBorder="1" applyAlignment="1">
      <alignment horizontal="center" vertical="center" wrapText="1"/>
    </xf>
    <xf numFmtId="0" fontId="4" fillId="2" borderId="2" xfId="0" applyFont="1" applyFill="1" applyBorder="1" applyAlignment="1">
      <alignment horizontal="left" vertical="center"/>
    </xf>
    <xf numFmtId="0" fontId="8" fillId="2" borderId="2" xfId="0" applyFont="1" applyFill="1" applyBorder="1" applyAlignment="1">
      <alignment horizontal="center" wrapText="1"/>
    </xf>
    <xf numFmtId="0" fontId="8" fillId="2" borderId="2" xfId="0" applyFont="1" applyFill="1" applyBorder="1" applyAlignment="1">
      <alignment wrapText="1"/>
    </xf>
    <xf numFmtId="194" fontId="5" fillId="2" borderId="6"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center" wrapText="1"/>
    </xf>
    <xf numFmtId="0" fontId="8" fillId="2" borderId="1" xfId="0" applyFont="1" applyFill="1" applyBorder="1" applyAlignment="1">
      <alignment horizontal="center" wrapText="1"/>
    </xf>
    <xf numFmtId="194" fontId="5" fillId="2" borderId="4"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top" wrapText="1"/>
    </xf>
    <xf numFmtId="194" fontId="5" fillId="2" borderId="0" xfId="0" applyNumberFormat="1" applyFont="1" applyFill="1" applyAlignment="1">
      <alignment horizontal="left" vertical="center" wrapText="1"/>
    </xf>
    <xf numFmtId="0" fontId="5" fillId="2" borderId="4" xfId="18" applyFont="1" applyFill="1" applyBorder="1"/>
    <xf numFmtId="0" fontId="5" fillId="2" borderId="0" xfId="18" applyFont="1" applyFill="1" applyAlignment="1">
      <alignment horizontal="center" vertical="center" wrapText="1"/>
    </xf>
    <xf numFmtId="0" fontId="5" fillId="2" borderId="5" xfId="18" applyFont="1" applyFill="1" applyBorder="1"/>
    <xf numFmtId="0" fontId="5" fillId="2" borderId="6" xfId="18" applyFont="1" applyFill="1" applyBorder="1"/>
    <xf numFmtId="0" fontId="5" fillId="2" borderId="5" xfId="18" applyFont="1" applyFill="1" applyBorder="1" applyAlignment="1">
      <alignment vertical="center"/>
    </xf>
    <xf numFmtId="0" fontId="7" fillId="2" borderId="2" xfId="0" applyFont="1" applyFill="1" applyBorder="1" applyAlignment="1">
      <alignment horizontal="left" vertical="center"/>
    </xf>
    <xf numFmtId="0" fontId="5" fillId="2" borderId="0" xfId="18" applyFont="1" applyFill="1"/>
    <xf numFmtId="0" fontId="5" fillId="2" borderId="72" xfId="18" applyFont="1" applyFill="1" applyBorder="1"/>
    <xf numFmtId="195" fontId="40" fillId="2" borderId="2" xfId="0" applyNumberFormat="1" applyFont="1" applyFill="1" applyBorder="1" applyAlignment="1">
      <alignment wrapText="1"/>
    </xf>
    <xf numFmtId="195" fontId="40" fillId="2" borderId="1" xfId="0" applyNumberFormat="1" applyFont="1" applyFill="1" applyBorder="1" applyAlignment="1">
      <alignment wrapText="1"/>
    </xf>
    <xf numFmtId="185" fontId="28" fillId="2" borderId="13" xfId="0" applyNumberFormat="1" applyFont="1" applyFill="1" applyBorder="1" applyAlignment="1">
      <alignment horizontal="right" vertical="center"/>
    </xf>
    <xf numFmtId="0" fontId="31" fillId="0" borderId="102" xfId="0" applyFont="1" applyBorder="1" applyAlignment="1">
      <alignment vertical="center" wrapText="1"/>
    </xf>
    <xf numFmtId="171" fontId="28" fillId="4" borderId="2" xfId="0" quotePrefix="1" applyNumberFormat="1" applyFont="1" applyFill="1" applyBorder="1" applyAlignment="1">
      <alignment horizontal="right" vertical="center" wrapText="1"/>
    </xf>
    <xf numFmtId="196" fontId="56" fillId="2" borderId="80" xfId="0" applyNumberFormat="1" applyFont="1" applyFill="1" applyBorder="1" applyAlignment="1">
      <alignment horizontal="right" vertical="center" wrapText="1"/>
    </xf>
    <xf numFmtId="196" fontId="31" fillId="2" borderId="2" xfId="1" applyNumberFormat="1" applyFont="1" applyFill="1" applyBorder="1" applyAlignment="1">
      <alignment horizontal="right" vertical="center" wrapText="1"/>
    </xf>
    <xf numFmtId="0" fontId="31" fillId="0" borderId="17" xfId="0" applyFont="1" applyBorder="1" applyAlignment="1">
      <alignment horizontal="center" vertical="center"/>
    </xf>
    <xf numFmtId="0" fontId="31" fillId="0" borderId="11" xfId="0" applyFont="1" applyBorder="1" applyAlignment="1">
      <alignment horizontal="center" vertical="center"/>
    </xf>
    <xf numFmtId="0" fontId="28" fillId="0" borderId="37" xfId="0" applyFont="1" applyBorder="1" applyAlignment="1">
      <alignment horizontal="left" vertical="center" wrapText="1" indent="1"/>
    </xf>
    <xf numFmtId="0" fontId="28" fillId="0" borderId="20" xfId="0" applyFont="1" applyBorder="1" applyAlignment="1">
      <alignment horizontal="center" vertical="center"/>
    </xf>
    <xf numFmtId="185" fontId="28" fillId="0" borderId="20" xfId="1" applyNumberFormat="1" applyFont="1" applyFill="1" applyBorder="1" applyAlignment="1">
      <alignment horizontal="center" vertical="center"/>
    </xf>
    <xf numFmtId="3" fontId="28" fillId="0" borderId="21" xfId="1" applyNumberFormat="1" applyFont="1" applyFill="1" applyBorder="1" applyAlignment="1">
      <alignment horizontal="center" vertical="center"/>
    </xf>
    <xf numFmtId="1" fontId="28" fillId="0" borderId="21" xfId="1" applyNumberFormat="1" applyFont="1" applyFill="1" applyBorder="1" applyAlignment="1">
      <alignment horizontal="center" vertical="center"/>
    </xf>
    <xf numFmtId="0" fontId="28" fillId="0" borderId="19" xfId="0" applyFont="1" applyBorder="1" applyAlignment="1">
      <alignment horizontal="center" vertical="center"/>
    </xf>
    <xf numFmtId="185" fontId="28" fillId="0" borderId="19" xfId="1" applyNumberFormat="1" applyFont="1" applyFill="1" applyBorder="1" applyAlignment="1">
      <alignment horizontal="center" vertical="center"/>
    </xf>
    <xf numFmtId="0" fontId="28" fillId="0" borderId="22" xfId="0" applyFont="1" applyBorder="1" applyAlignment="1">
      <alignment horizontal="center" vertical="center"/>
    </xf>
    <xf numFmtId="185" fontId="28" fillId="0" borderId="22" xfId="1" applyNumberFormat="1" applyFont="1" applyFill="1" applyBorder="1" applyAlignment="1">
      <alignment horizontal="center" vertical="center"/>
    </xf>
    <xf numFmtId="185" fontId="28" fillId="0" borderId="19" xfId="1" applyNumberFormat="1" applyFont="1" applyFill="1" applyBorder="1" applyAlignment="1">
      <alignment horizontal="center" vertical="center" wrapText="1"/>
    </xf>
    <xf numFmtId="0" fontId="28" fillId="0" borderId="19" xfId="0" applyFont="1" applyBorder="1" applyAlignment="1">
      <alignment horizontal="center" vertical="center" wrapText="1"/>
    </xf>
    <xf numFmtId="1" fontId="28" fillId="0" borderId="19" xfId="0" applyNumberFormat="1" applyFont="1" applyBorder="1" applyAlignment="1">
      <alignment horizontal="center" vertical="center"/>
    </xf>
    <xf numFmtId="0" fontId="28" fillId="2" borderId="19" xfId="0" applyFont="1" applyFill="1" applyBorder="1" applyAlignment="1">
      <alignment horizontal="center" vertical="center" wrapText="1"/>
    </xf>
    <xf numFmtId="0" fontId="28" fillId="0" borderId="22" xfId="0" applyFont="1" applyBorder="1" applyAlignment="1">
      <alignment horizontal="center" vertical="center" wrapText="1"/>
    </xf>
    <xf numFmtId="0" fontId="28" fillId="0" borderId="39" xfId="0" applyFont="1" applyBorder="1" applyAlignment="1">
      <alignment horizontal="left" vertical="center" wrapText="1" indent="1"/>
    </xf>
    <xf numFmtId="1" fontId="28" fillId="0" borderId="21" xfId="1" quotePrefix="1" applyNumberFormat="1" applyFont="1" applyFill="1" applyBorder="1" applyAlignment="1">
      <alignment horizontal="center" vertical="center"/>
    </xf>
    <xf numFmtId="0" fontId="28" fillId="0" borderId="40" xfId="0" applyFont="1" applyBorder="1" applyAlignment="1">
      <alignment horizontal="left" vertical="center" wrapText="1" indent="1"/>
    </xf>
    <xf numFmtId="17" fontId="28" fillId="0" borderId="41" xfId="0" quotePrefix="1" applyNumberFormat="1" applyFont="1" applyBorder="1" applyAlignment="1">
      <alignment horizontal="center" vertical="center" wrapText="1"/>
    </xf>
    <xf numFmtId="0" fontId="28" fillId="0" borderId="24" xfId="0" applyFont="1" applyBorder="1" applyAlignment="1">
      <alignment horizontal="center" vertical="center" wrapText="1"/>
    </xf>
    <xf numFmtId="0" fontId="28" fillId="0" borderId="41" xfId="0" quotePrefix="1" applyFont="1" applyBorder="1" applyAlignment="1">
      <alignment horizontal="center" vertical="center" wrapText="1"/>
    </xf>
    <xf numFmtId="0" fontId="31" fillId="0" borderId="15" xfId="0" applyFont="1" applyBorder="1" applyAlignment="1">
      <alignment vertical="center"/>
    </xf>
    <xf numFmtId="0" fontId="31" fillId="0" borderId="17" xfId="0" applyFont="1" applyBorder="1" applyAlignment="1">
      <alignment vertical="center"/>
    </xf>
    <xf numFmtId="185" fontId="31" fillId="0" borderId="17" xfId="1" applyNumberFormat="1" applyFont="1" applyFill="1" applyBorder="1" applyAlignment="1">
      <alignment horizontal="center" vertical="center"/>
    </xf>
    <xf numFmtId="0" fontId="28" fillId="0" borderId="42" xfId="0" applyFont="1" applyBorder="1" applyAlignment="1">
      <alignment horizontal="left" vertical="center" wrapText="1" indent="1"/>
    </xf>
    <xf numFmtId="0" fontId="28" fillId="0" borderId="43" xfId="0" quotePrefix="1" applyFont="1" applyBorder="1" applyAlignment="1">
      <alignment horizontal="center" vertical="center" wrapText="1"/>
    </xf>
    <xf numFmtId="3" fontId="28" fillId="0" borderId="22" xfId="0" applyNumberFormat="1" applyFont="1" applyBorder="1" applyAlignment="1">
      <alignment horizontal="center" vertical="center"/>
    </xf>
    <xf numFmtId="0" fontId="37" fillId="0" borderId="17" xfId="0" applyFont="1" applyBorder="1"/>
    <xf numFmtId="196" fontId="0" fillId="2" borderId="0" xfId="0" applyNumberFormat="1" applyFill="1"/>
    <xf numFmtId="196" fontId="2" fillId="2" borderId="0" xfId="0" applyNumberFormat="1" applyFont="1" applyFill="1"/>
    <xf numFmtId="196" fontId="31" fillId="0" borderId="18" xfId="1" applyNumberFormat="1" applyFont="1" applyFill="1" applyBorder="1" applyAlignment="1">
      <alignment horizontal="center" vertical="center"/>
    </xf>
    <xf numFmtId="196" fontId="38" fillId="2" borderId="0" xfId="0" applyNumberFormat="1" applyFont="1" applyFill="1"/>
    <xf numFmtId="0" fontId="24" fillId="2" borderId="30" xfId="0" applyFont="1" applyFill="1" applyBorder="1"/>
    <xf numFmtId="0" fontId="24" fillId="5" borderId="0" xfId="0" applyFont="1" applyFill="1"/>
    <xf numFmtId="0" fontId="30" fillId="2" borderId="29" xfId="0" applyFont="1" applyFill="1" applyBorder="1"/>
    <xf numFmtId="0" fontId="24" fillId="2" borderId="29" xfId="0" applyFont="1" applyFill="1" applyBorder="1"/>
    <xf numFmtId="0" fontId="25" fillId="4" borderId="28" xfId="0" applyFont="1" applyFill="1" applyBorder="1" applyAlignment="1">
      <alignment horizontal="center" vertical="center" wrapText="1"/>
    </xf>
    <xf numFmtId="0" fontId="40" fillId="2" borderId="22" xfId="0" applyFont="1" applyFill="1" applyBorder="1"/>
    <xf numFmtId="0" fontId="24" fillId="4" borderId="7" xfId="0" applyFont="1" applyFill="1" applyBorder="1" applyAlignment="1">
      <alignment horizontal="left" vertical="center" wrapText="1" indent="3"/>
    </xf>
    <xf numFmtId="0" fontId="24" fillId="4" borderId="5" xfId="0" applyFont="1" applyFill="1" applyBorder="1" applyAlignment="1">
      <alignment horizontal="left" vertical="center" indent="3"/>
    </xf>
    <xf numFmtId="0" fontId="53" fillId="4" borderId="67" xfId="0" applyFont="1" applyFill="1" applyBorder="1" applyAlignment="1">
      <alignment horizontal="left" vertical="center" wrapText="1" indent="3"/>
    </xf>
    <xf numFmtId="0" fontId="53" fillId="4" borderId="0" xfId="0" applyFont="1" applyFill="1" applyAlignment="1">
      <alignment horizontal="left" vertical="center" wrapText="1" indent="3"/>
    </xf>
    <xf numFmtId="189" fontId="53" fillId="4" borderId="0" xfId="1" applyNumberFormat="1" applyFont="1" applyFill="1" applyBorder="1" applyAlignment="1">
      <alignment horizontal="right" vertical="center" indent="1"/>
    </xf>
    <xf numFmtId="189" fontId="53" fillId="0" borderId="0" xfId="1" applyNumberFormat="1" applyFont="1" applyFill="1" applyBorder="1" applyAlignment="1">
      <alignment horizontal="right" vertical="center" indent="1"/>
    </xf>
    <xf numFmtId="0" fontId="30" fillId="2" borderId="29" xfId="0" applyFont="1" applyFill="1" applyBorder="1" applyAlignment="1">
      <alignment horizontal="left"/>
    </xf>
    <xf numFmtId="0" fontId="30" fillId="2" borderId="55" xfId="0" applyFont="1" applyFill="1" applyBorder="1" applyAlignment="1">
      <alignment horizontal="left"/>
    </xf>
    <xf numFmtId="0" fontId="24" fillId="2" borderId="31" xfId="0" applyFont="1" applyFill="1" applyBorder="1"/>
    <xf numFmtId="0" fontId="25" fillId="4" borderId="29" xfId="0" applyFont="1" applyFill="1" applyBorder="1" applyAlignment="1" applyProtection="1">
      <alignment horizontal="center" vertical="center" wrapText="1"/>
      <protection locked="0"/>
    </xf>
    <xf numFmtId="0" fontId="25" fillId="4" borderId="29" xfId="0" applyFont="1" applyFill="1" applyBorder="1" applyAlignment="1">
      <alignment horizontal="center" vertical="center" wrapText="1"/>
    </xf>
    <xf numFmtId="0" fontId="25" fillId="4" borderId="50" xfId="0" applyFont="1" applyFill="1" applyBorder="1" applyAlignment="1">
      <alignment horizontal="center" vertical="center" wrapText="1"/>
    </xf>
    <xf numFmtId="0" fontId="24" fillId="4" borderId="6" xfId="0" applyFont="1" applyFill="1" applyBorder="1" applyAlignment="1">
      <alignment horizontal="center" vertical="center"/>
    </xf>
    <xf numFmtId="0" fontId="24" fillId="4" borderId="5" xfId="0" applyFont="1" applyFill="1" applyBorder="1" applyAlignment="1">
      <alignment horizontal="center" vertical="center"/>
    </xf>
    <xf numFmtId="20" fontId="24" fillId="4" borderId="51" xfId="0" applyNumberFormat="1" applyFont="1" applyFill="1" applyBorder="1" applyAlignment="1">
      <alignment horizontal="center" vertical="center"/>
    </xf>
    <xf numFmtId="0" fontId="24" fillId="4" borderId="7" xfId="0" applyFont="1" applyFill="1" applyBorder="1" applyAlignment="1">
      <alignment horizontal="center" vertical="center"/>
    </xf>
    <xf numFmtId="20" fontId="24" fillId="4" borderId="33" xfId="0" applyNumberFormat="1" applyFont="1" applyFill="1" applyBorder="1" applyAlignment="1">
      <alignment horizontal="center" vertical="center"/>
    </xf>
    <xf numFmtId="0" fontId="24" fillId="4" borderId="29" xfId="0" applyFont="1" applyFill="1" applyBorder="1" applyAlignment="1">
      <alignment horizontal="center" vertical="center"/>
    </xf>
    <xf numFmtId="20" fontId="24" fillId="2" borderId="55" xfId="0" applyNumberFormat="1" applyFont="1" applyFill="1" applyBorder="1" applyAlignment="1">
      <alignment horizontal="center" vertical="center"/>
    </xf>
    <xf numFmtId="0" fontId="25" fillId="2" borderId="49" xfId="0" applyFont="1" applyFill="1" applyBorder="1" applyAlignment="1">
      <alignment horizontal="center" vertical="center" wrapText="1"/>
    </xf>
    <xf numFmtId="189" fontId="28" fillId="2" borderId="7" xfId="1" applyNumberFormat="1" applyFont="1" applyFill="1" applyBorder="1" applyAlignment="1">
      <alignment horizontal="right" vertical="center" indent="1"/>
    </xf>
    <xf numFmtId="189" fontId="28" fillId="2" borderId="47" xfId="1" applyNumberFormat="1" applyFont="1" applyFill="1" applyBorder="1" applyAlignment="1">
      <alignment horizontal="right" vertical="center" indent="1"/>
    </xf>
    <xf numFmtId="189" fontId="28" fillId="2" borderId="6" xfId="1" applyNumberFormat="1" applyFont="1" applyFill="1" applyBorder="1" applyAlignment="1">
      <alignment horizontal="right" vertical="center" indent="1"/>
    </xf>
    <xf numFmtId="189" fontId="28" fillId="2" borderId="5" xfId="1" applyNumberFormat="1" applyFont="1" applyFill="1" applyBorder="1" applyAlignment="1">
      <alignment horizontal="right" vertical="center" indent="1"/>
    </xf>
    <xf numFmtId="189" fontId="32" fillId="2" borderId="103" xfId="1" applyNumberFormat="1" applyFont="1" applyFill="1" applyBorder="1" applyAlignment="1">
      <alignment horizontal="right" vertical="center" indent="1"/>
    </xf>
    <xf numFmtId="189" fontId="32" fillId="2" borderId="104" xfId="1" applyNumberFormat="1" applyFont="1" applyFill="1" applyBorder="1" applyAlignment="1">
      <alignment horizontal="right" vertical="center" indent="1"/>
    </xf>
    <xf numFmtId="193" fontId="25" fillId="2" borderId="28" xfId="1" applyNumberFormat="1" applyFont="1" applyFill="1" applyBorder="1" applyAlignment="1">
      <alignment horizontal="right" vertical="center" indent="1"/>
    </xf>
    <xf numFmtId="189" fontId="25" fillId="2" borderId="28" xfId="1" applyNumberFormat="1" applyFont="1" applyFill="1" applyBorder="1" applyAlignment="1">
      <alignment horizontal="center" vertical="center"/>
    </xf>
    <xf numFmtId="38" fontId="30" fillId="2" borderId="71" xfId="6" applyNumberFormat="1" applyFont="1" applyFill="1" applyBorder="1" applyAlignment="1">
      <alignment horizontal="left" vertical="center"/>
    </xf>
    <xf numFmtId="182" fontId="28" fillId="4" borderId="5" xfId="0" applyNumberFormat="1" applyFont="1" applyFill="1" applyBorder="1" applyAlignment="1">
      <alignment horizontal="right" vertical="center"/>
    </xf>
    <xf numFmtId="166" fontId="28" fillId="4" borderId="5" xfId="0" applyNumberFormat="1" applyFont="1" applyFill="1" applyBorder="1" applyAlignment="1">
      <alignment horizontal="left" vertical="center" wrapText="1" indent="1"/>
    </xf>
    <xf numFmtId="177" fontId="0" fillId="2" borderId="0" xfId="0" applyNumberFormat="1" applyFill="1"/>
    <xf numFmtId="179" fontId="40" fillId="2" borderId="0" xfId="0" applyNumberFormat="1" applyFont="1" applyFill="1"/>
    <xf numFmtId="195" fontId="28" fillId="2" borderId="0" xfId="1" applyNumberFormat="1" applyFont="1" applyFill="1" applyAlignment="1">
      <alignment vertical="center"/>
    </xf>
    <xf numFmtId="1" fontId="61" fillId="2" borderId="36" xfId="0" quotePrefix="1" applyNumberFormat="1" applyFont="1" applyFill="1" applyBorder="1" applyAlignment="1">
      <alignment horizontal="right"/>
    </xf>
    <xf numFmtId="190" fontId="5" fillId="2" borderId="140" xfId="8" applyNumberFormat="1" applyFont="1" applyFill="1" applyBorder="1" applyAlignment="1">
      <alignment horizontal="right" vertical="center"/>
    </xf>
    <xf numFmtId="190" fontId="5" fillId="2" borderId="139" xfId="8" applyNumberFormat="1" applyFont="1" applyFill="1" applyBorder="1" applyAlignment="1">
      <alignment horizontal="right" vertical="center"/>
    </xf>
    <xf numFmtId="190" fontId="5" fillId="2" borderId="141" xfId="8" applyNumberFormat="1" applyFont="1" applyFill="1" applyBorder="1" applyAlignment="1">
      <alignment horizontal="right" vertical="center"/>
    </xf>
    <xf numFmtId="190" fontId="22" fillId="2" borderId="35" xfId="0" quotePrefix="1" applyNumberFormat="1" applyFont="1" applyFill="1" applyBorder="1" applyAlignment="1">
      <alignment horizontal="right"/>
    </xf>
    <xf numFmtId="190" fontId="5" fillId="2" borderId="142" xfId="1" applyNumberFormat="1" applyFont="1" applyFill="1" applyBorder="1" applyAlignment="1">
      <alignment horizontal="right" vertical="center" wrapText="1"/>
    </xf>
    <xf numFmtId="190" fontId="22" fillId="2" borderId="142" xfId="0" quotePrefix="1" applyNumberFormat="1" applyFont="1" applyFill="1" applyBorder="1" applyAlignment="1">
      <alignment horizontal="right"/>
    </xf>
    <xf numFmtId="190" fontId="5" fillId="2" borderId="140" xfId="1" applyNumberFormat="1" applyFont="1" applyFill="1" applyBorder="1" applyAlignment="1">
      <alignment horizontal="right" vertical="center" wrapText="1"/>
    </xf>
    <xf numFmtId="190" fontId="5" fillId="2" borderId="142" xfId="8" applyNumberFormat="1" applyFont="1" applyFill="1" applyBorder="1" applyAlignment="1">
      <alignment horizontal="right" vertical="center"/>
    </xf>
    <xf numFmtId="1" fontId="61" fillId="2" borderId="142" xfId="0" quotePrefix="1" applyNumberFormat="1" applyFont="1" applyFill="1" applyBorder="1" applyAlignment="1">
      <alignment horizontal="right"/>
    </xf>
    <xf numFmtId="190" fontId="5" fillId="2" borderId="143" xfId="1" applyNumberFormat="1" applyFont="1" applyFill="1" applyBorder="1" applyAlignment="1">
      <alignment horizontal="right" vertical="center"/>
    </xf>
    <xf numFmtId="190" fontId="5" fillId="2" borderId="144" xfId="1" applyNumberFormat="1" applyFont="1" applyFill="1" applyBorder="1" applyAlignment="1">
      <alignment horizontal="right" vertical="center"/>
    </xf>
    <xf numFmtId="190" fontId="5" fillId="2" borderId="144" xfId="0" applyNumberFormat="1" applyFont="1" applyFill="1" applyBorder="1" applyAlignment="1">
      <alignment horizontal="right" vertical="center"/>
    </xf>
    <xf numFmtId="190" fontId="5" fillId="2" borderId="145" xfId="0" applyNumberFormat="1" applyFont="1" applyFill="1" applyBorder="1" applyAlignment="1">
      <alignment horizontal="right" vertical="center"/>
    </xf>
    <xf numFmtId="190" fontId="5" fillId="2" borderId="143" xfId="0" applyNumberFormat="1" applyFont="1" applyFill="1" applyBorder="1" applyAlignment="1">
      <alignment horizontal="right" vertical="center"/>
    </xf>
    <xf numFmtId="190" fontId="5" fillId="2" borderId="6" xfId="1" applyNumberFormat="1" applyFont="1" applyFill="1" applyBorder="1" applyAlignment="1">
      <alignment horizontal="center" vertical="center"/>
    </xf>
    <xf numFmtId="232" fontId="25" fillId="2" borderId="28" xfId="0" applyNumberFormat="1" applyFont="1" applyFill="1" applyBorder="1" applyAlignment="1">
      <alignment horizontal="center" vertical="center" wrapText="1"/>
    </xf>
    <xf numFmtId="232" fontId="53" fillId="4" borderId="67" xfId="0" applyNumberFormat="1" applyFont="1" applyFill="1" applyBorder="1" applyAlignment="1">
      <alignment horizontal="center" vertical="center" wrapText="1"/>
    </xf>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28" fillId="8" borderId="48" xfId="0" applyFont="1" applyFill="1" applyBorder="1" applyAlignment="1">
      <alignment horizontal="center" vertical="center"/>
    </xf>
    <xf numFmtId="0" fontId="32" fillId="2" borderId="146" xfId="0" applyFont="1" applyFill="1" applyBorder="1" applyAlignment="1" applyProtection="1">
      <alignment vertical="center"/>
      <protection hidden="1"/>
    </xf>
    <xf numFmtId="0" fontId="28" fillId="2" borderId="5" xfId="0" applyFont="1" applyFill="1" applyBorder="1" applyAlignment="1" applyProtection="1">
      <alignment vertical="center"/>
      <protection hidden="1"/>
    </xf>
    <xf numFmtId="0" fontId="32" fillId="2" borderId="5" xfId="0" applyFont="1" applyFill="1" applyBorder="1" applyAlignment="1" applyProtection="1">
      <alignment vertical="center"/>
      <protection hidden="1"/>
    </xf>
    <xf numFmtId="0" fontId="28" fillId="2" borderId="147" xfId="0" applyFont="1" applyFill="1" applyBorder="1" applyAlignment="1" applyProtection="1">
      <alignment vertical="center"/>
      <protection hidden="1"/>
    </xf>
    <xf numFmtId="166" fontId="32" fillId="2" borderId="47" xfId="6" applyNumberFormat="1" applyFont="1" applyFill="1" applyBorder="1" applyAlignment="1">
      <alignment vertical="center"/>
    </xf>
    <xf numFmtId="166" fontId="28" fillId="2" borderId="5" xfId="6" applyNumberFormat="1" applyFont="1" applyFill="1" applyBorder="1" applyAlignment="1">
      <alignment horizontal="left" vertical="center" indent="1"/>
    </xf>
    <xf numFmtId="182" fontId="28" fillId="6" borderId="5" xfId="6" applyNumberFormat="1" applyFont="1" applyFill="1" applyBorder="1" applyAlignment="1">
      <alignment horizontal="right" vertical="center"/>
    </xf>
    <xf numFmtId="166" fontId="28" fillId="2" borderId="5" xfId="6" applyNumberFormat="1" applyFont="1" applyFill="1" applyBorder="1" applyAlignment="1">
      <alignment horizontal="left" vertical="center" wrapText="1" indent="1"/>
    </xf>
    <xf numFmtId="166" fontId="28" fillId="2" borderId="5" xfId="6" applyNumberFormat="1" applyFont="1" applyFill="1" applyBorder="1" applyAlignment="1" applyProtection="1">
      <alignment horizontal="left" vertical="center" wrapText="1" indent="1"/>
      <protection locked="0"/>
    </xf>
    <xf numFmtId="166" fontId="28" fillId="2" borderId="5" xfId="6" applyNumberFormat="1" applyFont="1" applyFill="1" applyBorder="1" applyAlignment="1" applyProtection="1">
      <alignment horizontal="left" vertical="center" indent="1"/>
      <protection locked="0"/>
    </xf>
    <xf numFmtId="166" fontId="32" fillId="2" borderId="5" xfId="6" applyNumberFormat="1" applyFont="1" applyFill="1" applyBorder="1" applyAlignment="1">
      <alignment vertical="center"/>
    </xf>
    <xf numFmtId="182" fontId="32" fillId="6" borderId="5" xfId="6" applyNumberFormat="1" applyFont="1" applyFill="1" applyBorder="1" applyAlignment="1">
      <alignment horizontal="right" vertical="center"/>
    </xf>
    <xf numFmtId="166" fontId="32" fillId="2" borderId="48" xfId="6" applyNumberFormat="1" applyFont="1" applyFill="1" applyBorder="1" applyAlignment="1">
      <alignment vertical="center"/>
    </xf>
    <xf numFmtId="182" fontId="32" fillId="2" borderId="48" xfId="6" applyNumberFormat="1" applyFont="1" applyFill="1" applyBorder="1" applyAlignment="1">
      <alignment horizontal="right" vertical="center"/>
    </xf>
    <xf numFmtId="0" fontId="32" fillId="2" borderId="5" xfId="0" applyFont="1" applyFill="1" applyBorder="1" applyAlignment="1">
      <alignment vertical="center" wrapText="1"/>
    </xf>
    <xf numFmtId="166" fontId="28" fillId="2" borderId="5" xfId="0" applyNumberFormat="1" applyFont="1" applyFill="1" applyBorder="1" applyAlignment="1">
      <alignment horizontal="left" vertical="center" wrapText="1" indent="1"/>
    </xf>
    <xf numFmtId="0" fontId="32" fillId="2" borderId="5" xfId="0" applyFont="1" applyFill="1" applyBorder="1" applyAlignment="1">
      <alignment horizontal="left" vertical="center" wrapText="1"/>
    </xf>
    <xf numFmtId="166" fontId="41" fillId="2" borderId="5" xfId="0" applyNumberFormat="1" applyFont="1" applyFill="1" applyBorder="1" applyAlignment="1">
      <alignment horizontal="left" vertical="center" indent="1"/>
    </xf>
    <xf numFmtId="166" fontId="28" fillId="2" borderId="5" xfId="0" applyNumberFormat="1" applyFont="1" applyFill="1" applyBorder="1" applyAlignment="1">
      <alignment horizontal="left" vertical="center" indent="2"/>
    </xf>
    <xf numFmtId="166" fontId="41" fillId="2" borderId="148" xfId="0" applyNumberFormat="1" applyFont="1" applyFill="1" applyBorder="1" applyAlignment="1">
      <alignment horizontal="left" vertical="center" indent="1"/>
    </xf>
    <xf numFmtId="49" fontId="28" fillId="2" borderId="72" xfId="0" applyNumberFormat="1" applyFont="1" applyFill="1" applyBorder="1" applyAlignment="1">
      <alignment horizontal="left" vertical="center" wrapText="1" indent="1"/>
    </xf>
    <xf numFmtId="0" fontId="24" fillId="0" borderId="146" xfId="0" applyFont="1" applyBorder="1" applyAlignment="1">
      <alignment horizontal="left" vertical="center" indent="1"/>
    </xf>
    <xf numFmtId="169" fontId="24" fillId="2" borderId="146" xfId="8" applyNumberFormat="1" applyFont="1" applyFill="1" applyBorder="1" applyAlignment="1">
      <alignment horizontal="right" vertical="center"/>
    </xf>
    <xf numFmtId="170" fontId="24" fillId="2" borderId="146" xfId="8" applyNumberFormat="1" applyFont="1" applyFill="1" applyBorder="1" applyAlignment="1">
      <alignment horizontal="right" vertical="center"/>
    </xf>
    <xf numFmtId="0" fontId="24" fillId="0" borderId="5" xfId="0" applyFont="1" applyBorder="1" applyAlignment="1">
      <alignment horizontal="left" vertical="center" indent="1"/>
    </xf>
    <xf numFmtId="169" fontId="24" fillId="2" borderId="5" xfId="8" applyNumberFormat="1" applyFont="1" applyFill="1" applyBorder="1" applyAlignment="1">
      <alignment horizontal="right" vertical="center"/>
    </xf>
    <xf numFmtId="170" fontId="24" fillId="2" borderId="5" xfId="8" applyNumberFormat="1" applyFont="1" applyFill="1" applyBorder="1" applyAlignment="1">
      <alignment horizontal="right" vertical="center"/>
    </xf>
    <xf numFmtId="0" fontId="24" fillId="0" borderId="147" xfId="0" applyFont="1" applyBorder="1" applyAlignment="1">
      <alignment horizontal="left" vertical="center" indent="1"/>
    </xf>
    <xf numFmtId="169" fontId="24" fillId="2" borderId="147" xfId="8" applyNumberFormat="1" applyFont="1" applyFill="1" applyBorder="1" applyAlignment="1">
      <alignment horizontal="right" vertical="center"/>
    </xf>
    <xf numFmtId="170" fontId="24" fillId="2" borderId="147" xfId="8" applyNumberFormat="1" applyFont="1" applyFill="1" applyBorder="1" applyAlignment="1">
      <alignment horizontal="right" vertical="center"/>
    </xf>
    <xf numFmtId="0" fontId="24" fillId="0" borderId="48" xfId="0" applyFont="1" applyBorder="1" applyAlignment="1">
      <alignment horizontal="left" vertical="center" indent="1"/>
    </xf>
    <xf numFmtId="169" fontId="24" fillId="2" borderId="48" xfId="8" applyNumberFormat="1" applyFont="1" applyFill="1" applyBorder="1" applyAlignment="1">
      <alignment horizontal="right" vertical="center"/>
    </xf>
    <xf numFmtId="0" fontId="24" fillId="2" borderId="4" xfId="0" applyFont="1" applyFill="1" applyBorder="1" applyAlignment="1">
      <alignment horizontal="left" vertical="center" wrapText="1"/>
    </xf>
    <xf numFmtId="169" fontId="24" fillId="2" borderId="65" xfId="8" applyNumberFormat="1" applyFont="1" applyFill="1" applyBorder="1" applyAlignment="1">
      <alignment horizontal="right" vertical="center"/>
    </xf>
    <xf numFmtId="3" fontId="0" fillId="2" borderId="0" xfId="0" applyNumberFormat="1" applyFill="1"/>
    <xf numFmtId="170" fontId="24" fillId="2" borderId="65" xfId="8" applyNumberFormat="1" applyFont="1" applyFill="1" applyBorder="1" applyAlignment="1">
      <alignment horizontal="right" vertical="center"/>
    </xf>
    <xf numFmtId="170" fontId="28" fillId="2" borderId="45" xfId="0" applyNumberFormat="1" applyFont="1" applyFill="1" applyBorder="1" applyAlignment="1">
      <alignment horizontal="right" vertical="center"/>
    </xf>
    <xf numFmtId="170" fontId="32" fillId="2" borderId="45" xfId="0" applyNumberFormat="1" applyFont="1" applyFill="1" applyBorder="1" applyAlignment="1">
      <alignment horizontal="right" vertical="center"/>
    </xf>
    <xf numFmtId="170" fontId="28" fillId="6" borderId="45" xfId="0" applyNumberFormat="1" applyFont="1" applyFill="1" applyBorder="1" applyAlignment="1">
      <alignment horizontal="right" vertical="center"/>
    </xf>
    <xf numFmtId="170" fontId="31" fillId="2" borderId="2" xfId="0" applyNumberFormat="1" applyFont="1" applyFill="1" applyBorder="1" applyAlignment="1">
      <alignment horizontal="right" vertical="center"/>
    </xf>
    <xf numFmtId="191" fontId="30" fillId="2" borderId="0" xfId="15" applyNumberFormat="1" applyFont="1" applyFill="1" applyBorder="1" applyAlignment="1" applyProtection="1">
      <alignment horizontal="left" vertical="center"/>
      <protection hidden="1"/>
    </xf>
    <xf numFmtId="180" fontId="26" fillId="2" borderId="0" xfId="12" applyNumberFormat="1" applyFont="1" applyFill="1" applyBorder="1" applyAlignment="1" applyProtection="1">
      <alignment vertical="center"/>
      <protection hidden="1"/>
    </xf>
    <xf numFmtId="185" fontId="26" fillId="2" borderId="0" xfId="12" applyNumberFormat="1" applyFont="1" applyFill="1" applyBorder="1" applyAlignment="1" applyProtection="1">
      <alignment vertical="center"/>
      <protection hidden="1"/>
    </xf>
    <xf numFmtId="169" fontId="26" fillId="2" borderId="0" xfId="12" applyNumberFormat="1" applyFont="1" applyFill="1" applyBorder="1" applyAlignment="1" applyProtection="1">
      <alignment vertical="center"/>
      <protection hidden="1"/>
    </xf>
    <xf numFmtId="180" fontId="26" fillId="2" borderId="71" xfId="12" applyNumberFormat="1" applyFont="1" applyFill="1" applyBorder="1" applyAlignment="1" applyProtection="1">
      <alignment vertical="center"/>
      <protection hidden="1"/>
    </xf>
    <xf numFmtId="0" fontId="14" fillId="2" borderId="0" xfId="0" applyFont="1" applyFill="1"/>
    <xf numFmtId="0" fontId="26" fillId="3" borderId="74" xfId="0" applyFont="1" applyFill="1" applyBorder="1" applyAlignment="1">
      <alignment wrapText="1"/>
    </xf>
    <xf numFmtId="0" fontId="26" fillId="3" borderId="73" xfId="0" applyFont="1" applyFill="1" applyBorder="1" applyAlignment="1">
      <alignment wrapText="1"/>
    </xf>
    <xf numFmtId="0" fontId="0" fillId="2" borderId="2" xfId="0" applyFill="1" applyBorder="1"/>
    <xf numFmtId="0" fontId="0" fillId="2" borderId="5" xfId="0" applyFill="1" applyBorder="1"/>
    <xf numFmtId="0" fontId="0" fillId="2" borderId="72" xfId="0" applyFill="1" applyBorder="1"/>
    <xf numFmtId="0" fontId="28" fillId="2" borderId="0" xfId="0" applyFont="1" applyFill="1" applyAlignment="1">
      <alignment horizontal="left" vertical="top" wrapText="1"/>
    </xf>
    <xf numFmtId="182" fontId="32" fillId="6" borderId="150" xfId="6" applyNumberFormat="1" applyFont="1" applyFill="1" applyBorder="1" applyAlignment="1">
      <alignment horizontal="right" vertical="center"/>
    </xf>
    <xf numFmtId="166" fontId="28" fillId="2" borderId="151" xfId="6" applyNumberFormat="1" applyFont="1" applyFill="1" applyBorder="1" applyAlignment="1">
      <alignment horizontal="right" vertical="center"/>
    </xf>
    <xf numFmtId="166" fontId="28" fillId="2" borderId="5" xfId="6" applyNumberFormat="1" applyFont="1" applyFill="1" applyBorder="1" applyAlignment="1">
      <alignment horizontal="right" vertical="center"/>
    </xf>
    <xf numFmtId="166" fontId="32" fillId="2" borderId="5" xfId="6" applyNumberFormat="1" applyFont="1" applyFill="1" applyBorder="1" applyAlignment="1">
      <alignment horizontal="right" vertical="center"/>
    </xf>
    <xf numFmtId="166" fontId="32" fillId="2" borderId="48" xfId="6" applyNumberFormat="1" applyFont="1" applyFill="1" applyBorder="1" applyAlignment="1">
      <alignment horizontal="right" vertical="center"/>
    </xf>
    <xf numFmtId="0" fontId="23" fillId="2" borderId="0" xfId="6" applyFont="1" applyFill="1" applyAlignment="1">
      <alignment horizontal="right"/>
    </xf>
    <xf numFmtId="170" fontId="23" fillId="2" borderId="0" xfId="0" applyNumberFormat="1" applyFont="1" applyFill="1" applyAlignment="1">
      <alignment horizontal="right" vertical="center"/>
    </xf>
    <xf numFmtId="0" fontId="26" fillId="2" borderId="2" xfId="0" applyFont="1" applyFill="1" applyBorder="1" applyAlignment="1">
      <alignment horizontal="center" vertical="center"/>
    </xf>
    <xf numFmtId="0" fontId="26" fillId="2" borderId="0" xfId="0" applyFont="1" applyFill="1" applyAlignment="1">
      <alignment horizontal="center" vertical="center"/>
    </xf>
    <xf numFmtId="0" fontId="23" fillId="2" borderId="4" xfId="0" applyFont="1" applyFill="1" applyBorder="1"/>
    <xf numFmtId="191" fontId="23" fillId="2" borderId="0" xfId="9251" applyNumberFormat="1" applyFont="1" applyFill="1" applyBorder="1"/>
    <xf numFmtId="0" fontId="23" fillId="2" borderId="5" xfId="0" applyFont="1" applyFill="1" applyBorder="1"/>
    <xf numFmtId="0" fontId="24" fillId="2" borderId="5" xfId="0" applyFont="1" applyFill="1" applyBorder="1" applyAlignment="1">
      <alignment horizontal="left" indent="2"/>
    </xf>
    <xf numFmtId="0" fontId="23" fillId="2" borderId="72" xfId="0" applyFont="1" applyFill="1" applyBorder="1"/>
    <xf numFmtId="0" fontId="26" fillId="2" borderId="2" xfId="0" applyFont="1" applyFill="1" applyBorder="1" applyAlignment="1">
      <alignment vertical="center"/>
    </xf>
    <xf numFmtId="191" fontId="26" fillId="2" borderId="0" xfId="9251" applyNumberFormat="1" applyFont="1" applyFill="1" applyBorder="1" applyAlignment="1">
      <alignment vertical="center"/>
    </xf>
    <xf numFmtId="183" fontId="26" fillId="2" borderId="0" xfId="9251" applyNumberFormat="1" applyFont="1" applyFill="1" applyBorder="1" applyAlignment="1">
      <alignment vertical="center"/>
    </xf>
    <xf numFmtId="9" fontId="26" fillId="2" borderId="0" xfId="2" applyFont="1" applyFill="1" applyBorder="1" applyAlignment="1">
      <alignment vertical="center"/>
    </xf>
    <xf numFmtId="179" fontId="0" fillId="2" borderId="0" xfId="0" applyNumberFormat="1" applyFill="1"/>
    <xf numFmtId="179" fontId="16" fillId="2" borderId="0" xfId="0" applyNumberFormat="1" applyFont="1" applyFill="1"/>
    <xf numFmtId="0" fontId="23" fillId="2" borderId="73" xfId="6" applyFont="1" applyFill="1" applyBorder="1" applyAlignment="1">
      <alignment horizontal="right"/>
    </xf>
    <xf numFmtId="0" fontId="25" fillId="2" borderId="1" xfId="0" applyFont="1" applyFill="1" applyBorder="1" applyAlignment="1" applyProtection="1">
      <alignment horizontal="right" vertical="center"/>
      <protection hidden="1"/>
    </xf>
    <xf numFmtId="0" fontId="25" fillId="2" borderId="1" xfId="0" applyFont="1" applyFill="1" applyBorder="1" applyAlignment="1" applyProtection="1">
      <alignment horizontal="right" vertical="center" wrapText="1"/>
      <protection locked="0"/>
    </xf>
    <xf numFmtId="0" fontId="25" fillId="2" borderId="0" xfId="0" applyFont="1" applyFill="1" applyAlignment="1" applyProtection="1">
      <alignment horizontal="right" vertical="center"/>
      <protection hidden="1"/>
    </xf>
    <xf numFmtId="0" fontId="25" fillId="2" borderId="0" xfId="0" applyFont="1" applyFill="1" applyAlignment="1" applyProtection="1">
      <alignment horizontal="right" vertical="center" wrapText="1"/>
      <protection locked="0"/>
    </xf>
    <xf numFmtId="0" fontId="32" fillId="2" borderId="45" xfId="0" applyFont="1" applyFill="1" applyBorder="1" applyAlignment="1">
      <alignment vertical="center" wrapText="1"/>
    </xf>
    <xf numFmtId="174" fontId="25" fillId="2" borderId="2" xfId="5" applyNumberFormat="1" applyFont="1" applyFill="1" applyBorder="1" applyAlignment="1">
      <alignment horizontal="center" vertical="center"/>
    </xf>
    <xf numFmtId="0" fontId="25" fillId="2" borderId="2" xfId="0" applyFont="1" applyFill="1" applyBorder="1" applyAlignment="1" applyProtection="1">
      <alignment horizontal="right" vertical="center"/>
      <protection hidden="1"/>
    </xf>
    <xf numFmtId="0" fontId="25" fillId="2" borderId="2" xfId="0" applyFont="1" applyFill="1" applyBorder="1" applyAlignment="1" applyProtection="1">
      <alignment horizontal="right" vertical="center" wrapText="1"/>
      <protection locked="0"/>
    </xf>
    <xf numFmtId="169" fontId="32" fillId="2" borderId="45" xfId="0" applyNumberFormat="1" applyFont="1" applyFill="1" applyBorder="1" applyAlignment="1">
      <alignment vertical="center" wrapText="1"/>
    </xf>
    <xf numFmtId="0" fontId="31" fillId="6" borderId="101" xfId="0" applyFont="1" applyFill="1" applyBorder="1" applyAlignment="1" applyProtection="1">
      <alignment horizontal="center" vertical="center" wrapText="1"/>
      <protection locked="0"/>
    </xf>
    <xf numFmtId="0" fontId="31" fillId="6" borderId="100" xfId="0" applyFont="1" applyFill="1" applyBorder="1" applyAlignment="1" applyProtection="1">
      <alignment horizontal="center" vertical="center" wrapText="1"/>
      <protection locked="0"/>
    </xf>
    <xf numFmtId="189" fontId="24" fillId="2" borderId="6" xfId="1" applyNumberFormat="1" applyFont="1" applyFill="1" applyBorder="1" applyAlignment="1">
      <alignment horizontal="right" vertical="center" indent="1"/>
    </xf>
    <xf numFmtId="0" fontId="40" fillId="2" borderId="6" xfId="0" applyFont="1" applyFill="1" applyBorder="1"/>
    <xf numFmtId="189" fontId="24" fillId="2" borderId="5" xfId="1" applyNumberFormat="1" applyFont="1" applyFill="1" applyBorder="1" applyAlignment="1">
      <alignment horizontal="right" vertical="center" indent="1"/>
    </xf>
    <xf numFmtId="192" fontId="24" fillId="2" borderId="5" xfId="1" applyNumberFormat="1" applyFont="1" applyFill="1" applyBorder="1" applyAlignment="1">
      <alignment horizontal="right" vertical="center" indent="1"/>
    </xf>
    <xf numFmtId="189" fontId="24" fillId="2" borderId="48" xfId="1" applyNumberFormat="1" applyFont="1" applyFill="1" applyBorder="1" applyAlignment="1">
      <alignment horizontal="right" vertical="center" indent="1"/>
    </xf>
    <xf numFmtId="3" fontId="24" fillId="2" borderId="48" xfId="0" applyNumberFormat="1" applyFont="1" applyFill="1" applyBorder="1" applyAlignment="1">
      <alignment horizontal="right" vertical="center" indent="1"/>
    </xf>
    <xf numFmtId="232" fontId="53" fillId="2" borderId="67" xfId="0" applyNumberFormat="1" applyFont="1" applyFill="1" applyBorder="1" applyAlignment="1">
      <alignment horizontal="center" vertical="center" wrapText="1"/>
    </xf>
    <xf numFmtId="179" fontId="28" fillId="0" borderId="24" xfId="0" applyNumberFormat="1" applyFont="1" applyBorder="1" applyAlignment="1">
      <alignment horizontal="right" vertical="center"/>
    </xf>
    <xf numFmtId="49" fontId="28" fillId="2" borderId="7" xfId="0" applyNumberFormat="1" applyFont="1" applyFill="1" applyBorder="1" applyAlignment="1">
      <alignment horizontal="left" vertical="center" wrapText="1" indent="1"/>
    </xf>
    <xf numFmtId="1" fontId="23" fillId="6" borderId="150" xfId="0" applyNumberFormat="1" applyFont="1" applyFill="1" applyBorder="1" applyAlignment="1">
      <alignment wrapText="1"/>
    </xf>
    <xf numFmtId="2" fontId="23" fillId="6" borderId="150" xfId="0" applyNumberFormat="1" applyFont="1" applyFill="1" applyBorder="1" applyAlignment="1">
      <alignment wrapText="1"/>
    </xf>
    <xf numFmtId="1" fontId="24" fillId="6" borderId="45" xfId="0" applyNumberFormat="1" applyFont="1" applyFill="1" applyBorder="1" applyAlignment="1">
      <alignment wrapText="1"/>
    </xf>
    <xf numFmtId="2" fontId="24" fillId="6" borderId="45" xfId="0" applyNumberFormat="1" applyFont="1" applyFill="1" applyBorder="1" applyAlignment="1">
      <alignment wrapText="1"/>
    </xf>
    <xf numFmtId="1" fontId="24" fillId="6" borderId="83" xfId="0" applyNumberFormat="1" applyFont="1" applyFill="1" applyBorder="1" applyAlignment="1">
      <alignment wrapText="1"/>
    </xf>
    <xf numFmtId="2" fontId="24" fillId="6" borderId="83" xfId="0" applyNumberFormat="1" applyFont="1" applyFill="1" applyBorder="1" applyAlignment="1">
      <alignment wrapText="1"/>
    </xf>
    <xf numFmtId="2" fontId="25" fillId="6" borderId="3" xfId="0" applyNumberFormat="1" applyFont="1" applyFill="1" applyBorder="1"/>
    <xf numFmtId="10" fontId="0" fillId="2" borderId="0" xfId="0" applyNumberFormat="1" applyFill="1"/>
    <xf numFmtId="0" fontId="14" fillId="0" borderId="0" xfId="0" applyFont="1" applyAlignment="1">
      <alignment vertical="center"/>
    </xf>
    <xf numFmtId="168" fontId="8" fillId="0" borderId="4" xfId="8" applyFont="1" applyFill="1" applyBorder="1" applyAlignment="1">
      <alignment horizontal="center"/>
    </xf>
    <xf numFmtId="168" fontId="8" fillId="0" borderId="5" xfId="8" applyFont="1" applyFill="1" applyBorder="1" applyAlignment="1">
      <alignment horizontal="center"/>
    </xf>
    <xf numFmtId="168" fontId="8" fillId="0" borderId="72" xfId="8" applyFont="1" applyFill="1" applyBorder="1"/>
    <xf numFmtId="0" fontId="39" fillId="0" borderId="2" xfId="0" applyFont="1" applyBorder="1" applyAlignment="1">
      <alignment horizontal="center" wrapText="1"/>
    </xf>
    <xf numFmtId="168" fontId="8" fillId="0" borderId="6" xfId="8" applyFont="1" applyFill="1" applyBorder="1" applyAlignment="1">
      <alignment horizontal="center"/>
    </xf>
    <xf numFmtId="168" fontId="8" fillId="0" borderId="5" xfId="8" applyFont="1" applyFill="1" applyBorder="1" applyAlignment="1">
      <alignment horizontal="center" vertical="center"/>
    </xf>
    <xf numFmtId="1" fontId="133" fillId="2" borderId="13" xfId="0" quotePrefix="1" applyNumberFormat="1" applyFont="1" applyFill="1" applyBorder="1" applyAlignment="1">
      <alignment horizontal="right"/>
    </xf>
    <xf numFmtId="168" fontId="28" fillId="4" borderId="2" xfId="0" quotePrefix="1" applyNumberFormat="1" applyFont="1" applyFill="1" applyBorder="1" applyAlignment="1">
      <alignment horizontal="right" vertical="center" wrapText="1"/>
    </xf>
    <xf numFmtId="0" fontId="5" fillId="2" borderId="4" xfId="0" applyFont="1" applyFill="1" applyBorder="1" applyAlignment="1">
      <alignment horizontal="left" vertical="center" wrapText="1" indent="1"/>
    </xf>
    <xf numFmtId="185" fontId="25" fillId="2" borderId="2" xfId="0" applyNumberFormat="1" applyFont="1" applyFill="1" applyBorder="1" applyAlignment="1">
      <alignment horizontal="right" vertical="center" wrapText="1"/>
    </xf>
    <xf numFmtId="185" fontId="28" fillId="2" borderId="34" xfId="0" applyNumberFormat="1" applyFont="1" applyFill="1" applyBorder="1" applyAlignment="1">
      <alignment horizontal="right" vertical="center"/>
    </xf>
    <xf numFmtId="185" fontId="28" fillId="2" borderId="34" xfId="0" applyNumberFormat="1" applyFont="1" applyFill="1" applyBorder="1" applyAlignment="1">
      <alignment vertical="center"/>
    </xf>
    <xf numFmtId="185" fontId="28" fillId="2" borderId="13" xfId="0" applyNumberFormat="1" applyFont="1" applyFill="1" applyBorder="1" applyAlignment="1">
      <alignment vertical="center"/>
    </xf>
    <xf numFmtId="185" fontId="28" fillId="2" borderId="36" xfId="0" applyNumberFormat="1" applyFont="1" applyFill="1" applyBorder="1" applyAlignment="1">
      <alignment horizontal="right" vertical="center"/>
    </xf>
    <xf numFmtId="185" fontId="28" fillId="2" borderId="36" xfId="0" applyNumberFormat="1" applyFont="1" applyFill="1" applyBorder="1" applyAlignment="1">
      <alignment vertical="center"/>
    </xf>
    <xf numFmtId="185" fontId="28" fillId="2" borderId="0" xfId="0" applyNumberFormat="1" applyFont="1" applyFill="1" applyAlignment="1">
      <alignment horizontal="right" vertical="center"/>
    </xf>
    <xf numFmtId="185" fontId="28" fillId="2" borderId="0" xfId="0" applyNumberFormat="1" applyFont="1" applyFill="1" applyAlignment="1">
      <alignment vertical="center"/>
    </xf>
    <xf numFmtId="185" fontId="28" fillId="0" borderId="0" xfId="0" applyNumberFormat="1" applyFont="1" applyAlignment="1">
      <alignment vertical="center"/>
    </xf>
    <xf numFmtId="185" fontId="28" fillId="2" borderId="35" xfId="0" applyNumberFormat="1" applyFont="1" applyFill="1" applyBorder="1" applyAlignment="1">
      <alignment horizontal="right" vertical="center"/>
    </xf>
    <xf numFmtId="185" fontId="32" fillId="2" borderId="13" xfId="0" applyNumberFormat="1" applyFont="1" applyFill="1" applyBorder="1" applyAlignment="1">
      <alignment vertical="center"/>
    </xf>
    <xf numFmtId="185" fontId="28" fillId="2" borderId="35" xfId="0" applyNumberFormat="1" applyFont="1" applyFill="1" applyBorder="1" applyAlignment="1">
      <alignment vertical="center"/>
    </xf>
    <xf numFmtId="193" fontId="28" fillId="0" borderId="47" xfId="1" applyNumberFormat="1" applyFont="1" applyFill="1" applyBorder="1" applyAlignment="1">
      <alignment horizontal="right" vertical="center" indent="1"/>
    </xf>
    <xf numFmtId="189" fontId="28" fillId="0" borderId="47" xfId="1" applyNumberFormat="1" applyFont="1" applyFill="1" applyBorder="1" applyAlignment="1">
      <alignment horizontal="right" vertical="center" indent="1"/>
    </xf>
    <xf numFmtId="189" fontId="28" fillId="0" borderId="47" xfId="1" applyNumberFormat="1" applyFont="1" applyFill="1" applyBorder="1" applyAlignment="1">
      <alignment horizontal="right" vertical="center"/>
    </xf>
    <xf numFmtId="193" fontId="28" fillId="0" borderId="5" xfId="1" applyNumberFormat="1" applyFont="1" applyFill="1" applyBorder="1" applyAlignment="1">
      <alignment horizontal="right" vertical="center" indent="1"/>
    </xf>
    <xf numFmtId="189" fontId="28" fillId="0" borderId="5" xfId="1" applyNumberFormat="1" applyFont="1" applyFill="1" applyBorder="1" applyAlignment="1">
      <alignment horizontal="right" vertical="center" indent="1"/>
    </xf>
    <xf numFmtId="189" fontId="28" fillId="0" borderId="5" xfId="1" applyNumberFormat="1" applyFont="1" applyFill="1" applyBorder="1" applyAlignment="1">
      <alignment horizontal="right" vertical="center"/>
    </xf>
    <xf numFmtId="193" fontId="28" fillId="0" borderId="7" xfId="1" applyNumberFormat="1" applyFont="1" applyFill="1" applyBorder="1" applyAlignment="1">
      <alignment horizontal="right" vertical="center" indent="1"/>
    </xf>
    <xf numFmtId="189" fontId="28" fillId="0" borderId="7" xfId="1" applyNumberFormat="1" applyFont="1" applyFill="1" applyBorder="1" applyAlignment="1">
      <alignment horizontal="right" vertical="center" indent="1"/>
    </xf>
    <xf numFmtId="189" fontId="28" fillId="0" borderId="7" xfId="1" applyNumberFormat="1" applyFont="1" applyFill="1" applyBorder="1" applyAlignment="1">
      <alignment horizontal="right" vertical="center"/>
    </xf>
    <xf numFmtId="189" fontId="32" fillId="0" borderId="7" xfId="1" applyNumberFormat="1" applyFont="1" applyFill="1" applyBorder="1" applyAlignment="1">
      <alignment horizontal="right" vertical="center"/>
    </xf>
    <xf numFmtId="193" fontId="32" fillId="0" borderId="103" xfId="1" applyNumberFormat="1" applyFont="1" applyFill="1" applyBorder="1" applyAlignment="1">
      <alignment horizontal="right" vertical="center" indent="1"/>
    </xf>
    <xf numFmtId="189" fontId="32" fillId="0" borderId="103" xfId="1" applyNumberFormat="1" applyFont="1" applyFill="1" applyBorder="1" applyAlignment="1">
      <alignment horizontal="right" vertical="center" indent="1"/>
    </xf>
    <xf numFmtId="189" fontId="32" fillId="0" borderId="103" xfId="1" applyNumberFormat="1" applyFont="1" applyFill="1" applyBorder="1" applyAlignment="1">
      <alignment horizontal="right" vertical="center"/>
    </xf>
    <xf numFmtId="193" fontId="32" fillId="0" borderId="104" xfId="1" applyNumberFormat="1" applyFont="1" applyFill="1" applyBorder="1" applyAlignment="1">
      <alignment horizontal="right" vertical="center" indent="1"/>
    </xf>
    <xf numFmtId="189" fontId="32" fillId="0" borderId="104" xfId="1" applyNumberFormat="1" applyFont="1" applyFill="1" applyBorder="1" applyAlignment="1">
      <alignment horizontal="right" vertical="center" indent="1"/>
    </xf>
    <xf numFmtId="189" fontId="32" fillId="0" borderId="104" xfId="1" applyNumberFormat="1" applyFont="1" applyFill="1" applyBorder="1" applyAlignment="1">
      <alignment horizontal="right" vertical="center"/>
    </xf>
    <xf numFmtId="193" fontId="25" fillId="0" borderId="28" xfId="1" applyNumberFormat="1" applyFont="1" applyFill="1" applyBorder="1" applyAlignment="1">
      <alignment horizontal="right" vertical="center" indent="1"/>
    </xf>
    <xf numFmtId="189" fontId="25" fillId="0" borderId="28" xfId="1" applyNumberFormat="1" applyFont="1" applyFill="1" applyBorder="1" applyAlignment="1">
      <alignment horizontal="right" vertical="center" indent="1"/>
    </xf>
    <xf numFmtId="171" fontId="24" fillId="0" borderId="23" xfId="9251" applyNumberFormat="1" applyFont="1" applyFill="1" applyBorder="1" applyAlignment="1">
      <alignment horizontal="center" vertical="center"/>
    </xf>
    <xf numFmtId="171" fontId="24" fillId="0" borderId="24" xfId="9251" applyNumberFormat="1" applyFont="1" applyFill="1" applyBorder="1" applyAlignment="1">
      <alignment horizontal="center" vertical="center"/>
    </xf>
    <xf numFmtId="171" fontId="24" fillId="0" borderId="19" xfId="0" applyNumberFormat="1" applyFont="1" applyBorder="1" applyAlignment="1">
      <alignment horizontal="center" vertical="center"/>
    </xf>
    <xf numFmtId="185" fontId="25" fillId="0" borderId="17" xfId="9251" applyNumberFormat="1" applyFont="1" applyFill="1" applyBorder="1" applyAlignment="1">
      <alignment horizontal="center" vertical="center"/>
    </xf>
    <xf numFmtId="171" fontId="24" fillId="0" borderId="153" xfId="9251" applyNumberFormat="1" applyFont="1" applyFill="1" applyBorder="1" applyAlignment="1">
      <alignment horizontal="center" vertical="center"/>
    </xf>
    <xf numFmtId="3" fontId="24" fillId="0" borderId="87" xfId="1" applyNumberFormat="1" applyFont="1" applyFill="1" applyBorder="1" applyAlignment="1">
      <alignment horizontal="right" vertical="center"/>
    </xf>
    <xf numFmtId="189" fontId="24" fillId="0" borderId="86" xfId="1" applyNumberFormat="1" applyFont="1" applyFill="1" applyBorder="1" applyAlignment="1">
      <alignment horizontal="right" vertical="center" indent="1"/>
    </xf>
    <xf numFmtId="189" fontId="24" fillId="0" borderId="69" xfId="1" applyNumberFormat="1" applyFont="1" applyFill="1" applyBorder="1" applyAlignment="1">
      <alignment horizontal="right" vertical="center" indent="1"/>
    </xf>
    <xf numFmtId="189" fontId="24" fillId="0" borderId="88" xfId="1" applyNumberFormat="1" applyFont="1" applyFill="1" applyBorder="1" applyAlignment="1">
      <alignment horizontal="right" vertical="center" indent="1"/>
    </xf>
    <xf numFmtId="189" fontId="24" fillId="0" borderId="7" xfId="1" applyNumberFormat="1" applyFont="1" applyFill="1" applyBorder="1" applyAlignment="1">
      <alignment horizontal="right" vertical="center" indent="1"/>
    </xf>
    <xf numFmtId="0" fontId="37" fillId="8" borderId="28" xfId="0" applyFont="1" applyFill="1" applyBorder="1"/>
    <xf numFmtId="181" fontId="32" fillId="6" borderId="0" xfId="1" applyNumberFormat="1" applyFont="1" applyFill="1" applyBorder="1" applyAlignment="1">
      <alignment horizontal="left" vertical="center" wrapText="1"/>
    </xf>
    <xf numFmtId="0" fontId="0" fillId="53" borderId="0" xfId="0" applyFill="1"/>
    <xf numFmtId="0" fontId="132" fillId="2" borderId="0" xfId="0" applyFont="1" applyFill="1"/>
    <xf numFmtId="169" fontId="24" fillId="2" borderId="4" xfId="3" applyNumberFormat="1" applyFont="1" applyFill="1" applyBorder="1" applyAlignment="1">
      <alignment horizontal="right" vertical="center" wrapText="1"/>
    </xf>
    <xf numFmtId="180" fontId="24" fillId="2" borderId="4" xfId="0" applyNumberFormat="1" applyFont="1" applyFill="1" applyBorder="1" applyAlignment="1">
      <alignment horizontal="right" vertical="center" wrapText="1"/>
    </xf>
    <xf numFmtId="169" fontId="24" fillId="2" borderId="5" xfId="3" applyNumberFormat="1" applyFont="1" applyFill="1" applyBorder="1" applyAlignment="1">
      <alignment horizontal="right" vertical="center" wrapText="1"/>
    </xf>
    <xf numFmtId="180" fontId="24" fillId="2" borderId="5" xfId="0" applyNumberFormat="1" applyFont="1" applyFill="1" applyBorder="1" applyAlignment="1">
      <alignment horizontal="right" vertical="center" wrapText="1"/>
    </xf>
    <xf numFmtId="179" fontId="43" fillId="2" borderId="41" xfId="0" applyNumberFormat="1" applyFont="1" applyFill="1" applyBorder="1" applyAlignment="1">
      <alignment horizontal="left" vertical="center" wrapText="1"/>
    </xf>
    <xf numFmtId="0" fontId="32" fillId="2" borderId="13" xfId="0" applyFont="1" applyFill="1" applyBorder="1" applyAlignment="1" applyProtection="1">
      <alignment vertical="center"/>
      <protection hidden="1"/>
    </xf>
    <xf numFmtId="179" fontId="35" fillId="2" borderId="155" xfId="0" applyNumberFormat="1" applyFont="1" applyFill="1" applyBorder="1" applyAlignment="1">
      <alignment horizontal="left" vertical="center" wrapText="1"/>
    </xf>
    <xf numFmtId="179" fontId="35" fillId="0" borderId="155" xfId="0" applyNumberFormat="1" applyFont="1" applyBorder="1" applyAlignment="1">
      <alignment horizontal="left" vertical="center" wrapText="1"/>
    </xf>
    <xf numFmtId="179" fontId="43" fillId="0" borderId="155" xfId="0" applyNumberFormat="1" applyFont="1" applyBorder="1" applyAlignment="1">
      <alignment horizontal="left" vertical="center" wrapText="1"/>
    </xf>
    <xf numFmtId="179" fontId="35" fillId="0" borderId="19" xfId="12" applyNumberFormat="1" applyFont="1" applyBorder="1" applyAlignment="1">
      <alignment horizontal="right" vertical="center"/>
    </xf>
    <xf numFmtId="169" fontId="23" fillId="2" borderId="165" xfId="3" applyNumberFormat="1" applyFont="1" applyFill="1" applyBorder="1" applyAlignment="1">
      <alignment horizontal="right" vertical="center"/>
    </xf>
    <xf numFmtId="169" fontId="23" fillId="2" borderId="166" xfId="3" applyNumberFormat="1" applyFont="1" applyFill="1" applyBorder="1" applyAlignment="1">
      <alignment horizontal="right" vertical="center"/>
    </xf>
    <xf numFmtId="170" fontId="30" fillId="2" borderId="28" xfId="3" applyNumberFormat="1" applyFont="1" applyFill="1" applyBorder="1" applyAlignment="1">
      <alignment horizontal="right" vertical="center"/>
    </xf>
    <xf numFmtId="170" fontId="57" fillId="2" borderId="5" xfId="3" applyNumberFormat="1" applyFont="1" applyFill="1" applyBorder="1" applyAlignment="1">
      <alignment horizontal="right" vertical="center"/>
    </xf>
    <xf numFmtId="170" fontId="39" fillId="2" borderId="5" xfId="3" applyNumberFormat="1" applyFont="1" applyFill="1" applyBorder="1" applyAlignment="1">
      <alignment horizontal="right" vertical="center"/>
    </xf>
    <xf numFmtId="170" fontId="57" fillId="2" borderId="4" xfId="3" applyNumberFormat="1" applyFont="1" applyFill="1" applyBorder="1" applyAlignment="1">
      <alignment horizontal="right" vertical="center"/>
    </xf>
    <xf numFmtId="170" fontId="57" fillId="2" borderId="72" xfId="3" applyNumberFormat="1" applyFont="1" applyFill="1" applyBorder="1" applyAlignment="1">
      <alignment horizontal="right" vertical="center" wrapText="1"/>
    </xf>
    <xf numFmtId="169" fontId="23" fillId="2" borderId="3" xfId="3" applyNumberFormat="1" applyFont="1" applyFill="1" applyBorder="1" applyAlignment="1">
      <alignment horizontal="right" vertical="center"/>
    </xf>
    <xf numFmtId="170" fontId="23" fillId="2" borderId="3" xfId="3" applyNumberFormat="1" applyFont="1" applyFill="1" applyBorder="1" applyAlignment="1">
      <alignment vertical="center"/>
    </xf>
    <xf numFmtId="0" fontId="48" fillId="0" borderId="166" xfId="0" applyFont="1" applyBorder="1"/>
    <xf numFmtId="186" fontId="48" fillId="0" borderId="166" xfId="0" applyNumberFormat="1" applyFont="1" applyBorder="1"/>
    <xf numFmtId="0" fontId="24" fillId="3" borderId="45" xfId="0" applyFont="1" applyFill="1" applyBorder="1" applyAlignment="1">
      <alignment wrapText="1"/>
    </xf>
    <xf numFmtId="0" fontId="28" fillId="3" borderId="0" xfId="0" applyFont="1" applyFill="1" applyAlignment="1">
      <alignment wrapText="1"/>
    </xf>
    <xf numFmtId="3" fontId="28" fillId="3" borderId="0" xfId="0" applyNumberFormat="1" applyFont="1" applyFill="1" applyAlignment="1">
      <alignment wrapText="1"/>
    </xf>
    <xf numFmtId="0" fontId="41" fillId="3" borderId="0" xfId="0" applyFont="1" applyFill="1"/>
    <xf numFmtId="0" fontId="28" fillId="3" borderId="0" xfId="0" applyFont="1" applyFill="1"/>
    <xf numFmtId="39" fontId="28" fillId="4" borderId="6" xfId="0" applyNumberFormat="1" applyFont="1" applyFill="1" applyBorder="1" applyAlignment="1">
      <alignment horizontal="center" vertical="center"/>
    </xf>
    <xf numFmtId="39" fontId="28" fillId="4" borderId="5" xfId="0" applyNumberFormat="1" applyFont="1" applyFill="1" applyBorder="1" applyAlignment="1">
      <alignment horizontal="center" vertical="center"/>
    </xf>
    <xf numFmtId="39" fontId="28" fillId="4" borderId="7" xfId="0" applyNumberFormat="1" applyFont="1" applyFill="1" applyBorder="1" applyAlignment="1">
      <alignment horizontal="center" vertical="center"/>
    </xf>
    <xf numFmtId="169" fontId="23" fillId="2" borderId="0" xfId="3" applyNumberFormat="1" applyFont="1" applyFill="1" applyBorder="1" applyAlignment="1">
      <alignment horizontal="right" vertical="center"/>
    </xf>
    <xf numFmtId="0" fontId="24" fillId="2" borderId="0" xfId="0" applyFont="1" applyFill="1" applyAlignment="1">
      <alignment horizontal="right"/>
    </xf>
    <xf numFmtId="169" fontId="32" fillId="8" borderId="167" xfId="0" applyNumberFormat="1" applyFont="1" applyFill="1" applyBorder="1" applyAlignment="1">
      <alignment horizontal="right"/>
    </xf>
    <xf numFmtId="170" fontId="32" fillId="8" borderId="138" xfId="0" applyNumberFormat="1" applyFont="1" applyFill="1" applyBorder="1" applyAlignment="1">
      <alignment horizontal="right"/>
    </xf>
    <xf numFmtId="169" fontId="32" fillId="8" borderId="0" xfId="0" applyNumberFormat="1" applyFont="1" applyFill="1" applyAlignment="1">
      <alignment horizontal="right"/>
    </xf>
    <xf numFmtId="170" fontId="25" fillId="8" borderId="0" xfId="0" applyNumberFormat="1" applyFont="1" applyFill="1" applyAlignment="1">
      <alignment horizontal="right"/>
    </xf>
    <xf numFmtId="3" fontId="135" fillId="3" borderId="161" xfId="0" applyNumberFormat="1" applyFont="1" applyFill="1" applyBorder="1" applyAlignment="1">
      <alignment horizontal="right" wrapText="1"/>
    </xf>
    <xf numFmtId="3" fontId="135" fillId="3" borderId="162" xfId="0" applyNumberFormat="1" applyFont="1" applyFill="1" applyBorder="1" applyAlignment="1">
      <alignment horizontal="right" wrapText="1"/>
    </xf>
    <xf numFmtId="3" fontId="135" fillId="3" borderId="163" xfId="0" applyNumberFormat="1" applyFont="1" applyFill="1" applyBorder="1" applyAlignment="1">
      <alignment horizontal="right" wrapText="1"/>
    </xf>
    <xf numFmtId="0" fontId="135" fillId="3" borderId="162" xfId="0" applyFont="1" applyFill="1" applyBorder="1" applyAlignment="1">
      <alignment horizontal="right" wrapText="1"/>
    </xf>
    <xf numFmtId="3" fontId="135" fillId="3" borderId="163" xfId="0" applyNumberFormat="1" applyFont="1" applyFill="1" applyBorder="1" applyAlignment="1">
      <alignment wrapText="1"/>
    </xf>
    <xf numFmtId="3" fontId="135" fillId="3" borderId="162" xfId="0" applyNumberFormat="1" applyFont="1" applyFill="1" applyBorder="1" applyAlignment="1">
      <alignment wrapText="1"/>
    </xf>
    <xf numFmtId="169" fontId="32" fillId="0" borderId="138" xfId="0" applyNumberFormat="1" applyFont="1" applyBorder="1" applyAlignment="1">
      <alignment horizontal="left" vertical="center" wrapText="1"/>
    </xf>
    <xf numFmtId="166" fontId="64" fillId="0" borderId="0" xfId="42" applyNumberFormat="1" applyFont="1" applyFill="1" applyBorder="1" applyAlignment="1">
      <alignment horizontal="center" vertical="center"/>
    </xf>
    <xf numFmtId="166" fontId="64" fillId="2" borderId="28" xfId="42" applyNumberFormat="1" applyFont="1" applyFill="1" applyBorder="1" applyAlignment="1">
      <alignment horizontal="center" vertical="center"/>
    </xf>
    <xf numFmtId="233" fontId="25" fillId="2" borderId="2" xfId="0" applyNumberFormat="1" applyFont="1" applyFill="1" applyBorder="1" applyAlignment="1">
      <alignment horizontal="center" vertical="center"/>
    </xf>
    <xf numFmtId="166" fontId="64" fillId="2" borderId="7" xfId="42" applyNumberFormat="1" applyFont="1" applyFill="1" applyBorder="1" applyAlignment="1">
      <alignment vertical="center"/>
    </xf>
    <xf numFmtId="166" fontId="9" fillId="2" borderId="7" xfId="42" applyNumberFormat="1" applyFont="1" applyFill="1" applyBorder="1" applyAlignment="1">
      <alignment vertical="center"/>
    </xf>
    <xf numFmtId="166" fontId="136" fillId="2" borderId="2" xfId="42" applyNumberFormat="1" applyFont="1" applyFill="1" applyBorder="1" applyAlignment="1">
      <alignment horizontal="left" vertical="center" indent="1"/>
    </xf>
    <xf numFmtId="166" fontId="64" fillId="2" borderId="6" xfId="42" applyNumberFormat="1" applyFont="1" applyFill="1" applyBorder="1" applyAlignment="1">
      <alignment horizontal="left" vertical="center" indent="1"/>
    </xf>
    <xf numFmtId="166" fontId="137" fillId="2" borderId="5" xfId="42" applyNumberFormat="1" applyFont="1" applyFill="1" applyBorder="1" applyAlignment="1">
      <alignment horizontal="left" vertical="center" indent="1"/>
    </xf>
    <xf numFmtId="166" fontId="9" fillId="2" borderId="5" xfId="42" applyNumberFormat="1" applyFont="1" applyFill="1" applyBorder="1" applyAlignment="1">
      <alignment vertical="center"/>
    </xf>
    <xf numFmtId="166" fontId="9" fillId="2" borderId="5" xfId="42" applyNumberFormat="1" applyFont="1" applyFill="1" applyBorder="1" applyAlignment="1">
      <alignment horizontal="left" vertical="center" indent="1"/>
    </xf>
    <xf numFmtId="166" fontId="9" fillId="0" borderId="0" xfId="42" applyNumberFormat="1" applyFont="1" applyFill="1" applyBorder="1" applyAlignment="1">
      <alignment horizontal="left" vertical="center" indent="1"/>
    </xf>
    <xf numFmtId="166" fontId="9" fillId="2" borderId="5" xfId="42" applyNumberFormat="1" applyFont="1" applyFill="1" applyBorder="1" applyAlignment="1">
      <alignment horizontal="left" vertical="center" indent="2"/>
    </xf>
    <xf numFmtId="166" fontId="9" fillId="2" borderId="72" xfId="42" applyNumberFormat="1" applyFont="1" applyFill="1" applyBorder="1" applyAlignment="1">
      <alignment horizontal="left" vertical="center" indent="1"/>
    </xf>
    <xf numFmtId="166" fontId="64" fillId="2" borderId="5" xfId="42" applyNumberFormat="1" applyFont="1" applyFill="1" applyBorder="1" applyAlignment="1">
      <alignment horizontal="center" vertical="center"/>
    </xf>
    <xf numFmtId="176" fontId="64" fillId="2" borderId="5" xfId="42" applyNumberFormat="1" applyFont="1" applyFill="1" applyBorder="1" applyAlignment="1">
      <alignment horizontal="right" vertical="center"/>
    </xf>
    <xf numFmtId="166" fontId="9" fillId="2" borderId="0" xfId="42" applyNumberFormat="1" applyFont="1" applyFill="1" applyBorder="1" applyAlignment="1">
      <alignment horizontal="left" vertical="center" indent="1"/>
    </xf>
    <xf numFmtId="185" fontId="25" fillId="0" borderId="2" xfId="0" applyNumberFormat="1" applyFont="1" applyBorder="1" applyAlignment="1">
      <alignment horizontal="right" vertical="center" wrapText="1"/>
    </xf>
    <xf numFmtId="185" fontId="56" fillId="0" borderId="79" xfId="0" applyNumberFormat="1" applyFont="1" applyBorder="1" applyAlignment="1">
      <alignment vertical="center" wrapText="1"/>
    </xf>
    <xf numFmtId="185" fontId="56" fillId="0" borderId="80" xfId="0" applyNumberFormat="1" applyFont="1" applyBorder="1" applyAlignment="1">
      <alignment horizontal="right" vertical="center" wrapText="1"/>
    </xf>
    <xf numFmtId="185" fontId="32" fillId="0" borderId="13" xfId="0" applyNumberFormat="1" applyFont="1" applyBorder="1" applyAlignment="1">
      <alignment horizontal="right" vertical="center"/>
    </xf>
    <xf numFmtId="185" fontId="25" fillId="0" borderId="2" xfId="0" applyNumberFormat="1" applyFont="1" applyBorder="1" applyAlignment="1">
      <alignment horizontal="right" vertical="center"/>
    </xf>
    <xf numFmtId="0" fontId="5" fillId="4" borderId="72" xfId="0" applyFont="1" applyFill="1" applyBorder="1" applyAlignment="1">
      <alignment horizontal="left" vertical="center" wrapText="1" indent="1"/>
    </xf>
    <xf numFmtId="0" fontId="26" fillId="0" borderId="74" xfId="6" applyFont="1" applyBorder="1" applyAlignment="1" applyProtection="1">
      <alignment vertical="center"/>
      <protection hidden="1"/>
    </xf>
    <xf numFmtId="0" fontId="26" fillId="0" borderId="74" xfId="6" applyFont="1" applyBorder="1" applyAlignment="1" applyProtection="1">
      <alignment vertical="center" wrapText="1"/>
      <protection hidden="1"/>
    </xf>
    <xf numFmtId="0" fontId="24" fillId="3" borderId="68" xfId="6" quotePrefix="1" applyFont="1" applyFill="1" applyBorder="1" applyAlignment="1" applyProtection="1">
      <alignment vertical="center"/>
      <protection hidden="1"/>
    </xf>
    <xf numFmtId="0" fontId="24" fillId="3" borderId="70" xfId="6" quotePrefix="1" applyFont="1" applyFill="1" applyBorder="1" applyAlignment="1" applyProtection="1">
      <alignment vertical="center"/>
      <protection hidden="1"/>
    </xf>
    <xf numFmtId="0" fontId="24" fillId="0" borderId="0" xfId="6" quotePrefix="1" applyFont="1" applyAlignment="1" applyProtection="1">
      <alignment vertical="center"/>
      <protection hidden="1"/>
    </xf>
    <xf numFmtId="191" fontId="30" fillId="2" borderId="0" xfId="15" applyNumberFormat="1" applyFont="1" applyFill="1" applyAlignment="1" applyProtection="1">
      <alignment horizontal="left" vertical="center"/>
      <protection hidden="1"/>
    </xf>
    <xf numFmtId="180" fontId="26" fillId="2" borderId="74" xfId="12" applyNumberFormat="1" applyFont="1" applyFill="1" applyBorder="1" applyAlignment="1" applyProtection="1">
      <alignment horizontal="right" vertical="center"/>
      <protection hidden="1"/>
    </xf>
    <xf numFmtId="180" fontId="26" fillId="2" borderId="74" xfId="1" applyNumberFormat="1" applyFont="1" applyFill="1" applyBorder="1" applyAlignment="1" applyProtection="1">
      <alignment vertical="center"/>
      <protection hidden="1"/>
    </xf>
    <xf numFmtId="169" fontId="0" fillId="2" borderId="4" xfId="0" applyNumberFormat="1" applyFill="1" applyBorder="1"/>
    <xf numFmtId="169" fontId="0" fillId="2" borderId="5" xfId="0" applyNumberFormat="1" applyFill="1" applyBorder="1"/>
    <xf numFmtId="169" fontId="24" fillId="2" borderId="5" xfId="1" applyNumberFormat="1" applyFont="1" applyFill="1" applyBorder="1" applyAlignment="1">
      <alignment horizontal="right" vertical="center" indent="2"/>
    </xf>
    <xf numFmtId="170" fontId="0" fillId="2" borderId="5" xfId="0" applyNumberFormat="1" applyFill="1" applyBorder="1"/>
    <xf numFmtId="169" fontId="0" fillId="2" borderId="72" xfId="0" applyNumberFormat="1" applyFill="1" applyBorder="1"/>
    <xf numFmtId="180" fontId="25" fillId="0" borderId="74" xfId="1" applyNumberFormat="1" applyFont="1" applyBorder="1" applyAlignment="1">
      <alignment horizontal="right" vertical="center" wrapText="1"/>
    </xf>
    <xf numFmtId="168" fontId="30" fillId="0" borderId="26" xfId="1" applyFont="1" applyFill="1" applyBorder="1" applyAlignment="1">
      <alignment vertical="center"/>
    </xf>
    <xf numFmtId="178" fontId="23" fillId="0" borderId="152" xfId="1" applyNumberFormat="1" applyFont="1" applyFill="1" applyBorder="1" applyAlignment="1" applyProtection="1">
      <alignment horizontal="right" vertical="center"/>
      <protection locked="0"/>
    </xf>
    <xf numFmtId="178" fontId="24" fillId="2" borderId="45" xfId="0" applyNumberFormat="1" applyFont="1" applyFill="1" applyBorder="1"/>
    <xf numFmtId="0" fontId="28" fillId="2" borderId="7" xfId="0" applyFont="1" applyFill="1" applyBorder="1" applyAlignment="1" applyProtection="1">
      <alignment vertical="center"/>
      <protection hidden="1"/>
    </xf>
    <xf numFmtId="0" fontId="26" fillId="2" borderId="2" xfId="6" applyFont="1" applyFill="1" applyBorder="1" applyAlignment="1" applyProtection="1">
      <alignment vertical="center"/>
      <protection hidden="1"/>
    </xf>
    <xf numFmtId="0" fontId="26" fillId="2" borderId="0" xfId="6" applyFont="1" applyFill="1" applyAlignment="1" applyProtection="1">
      <alignment vertical="center"/>
      <protection hidden="1"/>
    </xf>
    <xf numFmtId="166" fontId="28" fillId="2" borderId="0" xfId="0" applyNumberFormat="1" applyFont="1" applyFill="1" applyAlignment="1">
      <alignment horizontal="left" vertical="center" wrapText="1" indent="1"/>
    </xf>
    <xf numFmtId="179" fontId="138" fillId="2" borderId="41" xfId="0" applyNumberFormat="1" applyFont="1" applyFill="1" applyBorder="1" applyAlignment="1">
      <alignment horizontal="left" vertical="center" wrapText="1"/>
    </xf>
    <xf numFmtId="179" fontId="138" fillId="2" borderId="155" xfId="0" applyNumberFormat="1" applyFont="1" applyFill="1" applyBorder="1" applyAlignment="1">
      <alignment horizontal="left" vertical="center" wrapText="1"/>
    </xf>
    <xf numFmtId="1" fontId="24" fillId="6" borderId="0" xfId="0" applyNumberFormat="1" applyFont="1" applyFill="1" applyAlignment="1">
      <alignment wrapText="1"/>
    </xf>
    <xf numFmtId="0" fontId="32" fillId="3" borderId="157" xfId="0" applyFont="1" applyFill="1" applyBorder="1" applyAlignment="1">
      <alignment horizontal="right" wrapText="1"/>
    </xf>
    <xf numFmtId="0" fontId="32" fillId="3" borderId="158" xfId="0" applyFont="1" applyFill="1" applyBorder="1" applyAlignment="1">
      <alignment horizontal="right" wrapText="1"/>
    </xf>
    <xf numFmtId="3" fontId="32" fillId="3" borderId="45" xfId="0" applyNumberFormat="1" applyFont="1" applyFill="1" applyBorder="1" applyAlignment="1">
      <alignment horizontal="right" wrapText="1"/>
    </xf>
    <xf numFmtId="3" fontId="32" fillId="3" borderId="158" xfId="0" applyNumberFormat="1" applyFont="1" applyFill="1" applyBorder="1" applyAlignment="1">
      <alignment horizontal="right" wrapText="1"/>
    </xf>
    <xf numFmtId="0" fontId="32" fillId="3" borderId="45" xfId="0" applyFont="1" applyFill="1" applyBorder="1" applyAlignment="1">
      <alignment horizontal="right" wrapText="1"/>
    </xf>
    <xf numFmtId="0" fontId="32" fillId="3" borderId="45" xfId="0" applyFont="1" applyFill="1" applyBorder="1" applyAlignment="1">
      <alignment wrapText="1"/>
    </xf>
    <xf numFmtId="0" fontId="32" fillId="3" borderId="158" xfId="0" applyFont="1" applyFill="1" applyBorder="1" applyAlignment="1">
      <alignment wrapText="1"/>
    </xf>
    <xf numFmtId="3" fontId="32" fillId="3" borderId="45" xfId="0" applyNumberFormat="1" applyFont="1" applyFill="1" applyBorder="1" applyAlignment="1">
      <alignment wrapText="1"/>
    </xf>
    <xf numFmtId="3" fontId="32" fillId="3" borderId="157" xfId="0" applyNumberFormat="1" applyFont="1" applyFill="1" applyBorder="1" applyAlignment="1">
      <alignment horizontal="right" wrapText="1"/>
    </xf>
    <xf numFmtId="3" fontId="32" fillId="3" borderId="158" xfId="0" applyNumberFormat="1" applyFont="1" applyFill="1" applyBorder="1" applyAlignment="1">
      <alignment wrapText="1"/>
    </xf>
    <xf numFmtId="0" fontId="28" fillId="3" borderId="158" xfId="0" applyFont="1" applyFill="1" applyBorder="1" applyAlignment="1">
      <alignment horizontal="right" wrapText="1"/>
    </xf>
    <xf numFmtId="0" fontId="28" fillId="3" borderId="45" xfId="0" applyFont="1" applyFill="1" applyBorder="1" applyAlignment="1">
      <alignment horizontal="right" wrapText="1"/>
    </xf>
    <xf numFmtId="0" fontId="28" fillId="3" borderId="45" xfId="0" applyFont="1" applyFill="1" applyBorder="1" applyAlignment="1">
      <alignment wrapText="1"/>
    </xf>
    <xf numFmtId="0" fontId="28" fillId="3" borderId="158" xfId="0" applyFont="1" applyFill="1" applyBorder="1" applyAlignment="1">
      <alignment wrapText="1"/>
    </xf>
    <xf numFmtId="0" fontId="28" fillId="3" borderId="157" xfId="0" applyFont="1" applyFill="1" applyBorder="1" applyAlignment="1">
      <alignment horizontal="right" wrapText="1"/>
    </xf>
    <xf numFmtId="3" fontId="28" fillId="3" borderId="45" xfId="0" applyNumberFormat="1" applyFont="1" applyFill="1" applyBorder="1" applyAlignment="1">
      <alignment horizontal="right" wrapText="1"/>
    </xf>
    <xf numFmtId="3" fontId="28" fillId="3" borderId="158" xfId="0" applyNumberFormat="1" applyFont="1" applyFill="1" applyBorder="1" applyAlignment="1">
      <alignment horizontal="right" wrapText="1"/>
    </xf>
    <xf numFmtId="3" fontId="28" fillId="3" borderId="45" xfId="0" applyNumberFormat="1" applyFont="1" applyFill="1" applyBorder="1" applyAlignment="1">
      <alignment wrapText="1"/>
    </xf>
    <xf numFmtId="3" fontId="28" fillId="3" borderId="158" xfId="0" applyNumberFormat="1" applyFont="1" applyFill="1" applyBorder="1" applyAlignment="1">
      <alignment wrapText="1"/>
    </xf>
    <xf numFmtId="3" fontId="28" fillId="3" borderId="157" xfId="0" applyNumberFormat="1" applyFont="1" applyFill="1" applyBorder="1" applyAlignment="1">
      <alignment horizontal="right" wrapText="1"/>
    </xf>
    <xf numFmtId="0" fontId="28" fillId="3" borderId="45" xfId="0" applyFont="1" applyFill="1" applyBorder="1" applyAlignment="1">
      <alignment horizontal="right"/>
    </xf>
    <xf numFmtId="0" fontId="28" fillId="3" borderId="158" xfId="0" applyFont="1" applyFill="1" applyBorder="1" applyAlignment="1">
      <alignment horizontal="right"/>
    </xf>
    <xf numFmtId="0" fontId="28" fillId="3" borderId="45" xfId="0" applyFont="1" applyFill="1" applyBorder="1"/>
    <xf numFmtId="0" fontId="28" fillId="3" borderId="158" xfId="0" applyFont="1" applyFill="1" applyBorder="1"/>
    <xf numFmtId="3" fontId="28" fillId="3" borderId="45" xfId="0" applyNumberFormat="1" applyFont="1" applyFill="1" applyBorder="1"/>
    <xf numFmtId="3" fontId="28" fillId="3" borderId="158" xfId="0" applyNumberFormat="1" applyFont="1" applyFill="1" applyBorder="1" applyAlignment="1">
      <alignment horizontal="right"/>
    </xf>
    <xf numFmtId="0" fontId="28" fillId="3" borderId="159" xfId="0" applyFont="1" applyFill="1" applyBorder="1" applyAlignment="1">
      <alignment horizontal="right" wrapText="1"/>
    </xf>
    <xf numFmtId="0" fontId="28" fillId="3" borderId="160" xfId="0" applyFont="1" applyFill="1" applyBorder="1" applyAlignment="1">
      <alignment horizontal="right" wrapText="1"/>
    </xf>
    <xf numFmtId="0" fontId="28" fillId="3" borderId="0" xfId="0" applyFont="1" applyFill="1" applyAlignment="1">
      <alignment horizontal="right" wrapText="1"/>
    </xf>
    <xf numFmtId="0" fontId="28" fillId="3" borderId="160" xfId="0" applyFont="1" applyFill="1" applyBorder="1" applyAlignment="1">
      <alignment horizontal="right"/>
    </xf>
    <xf numFmtId="0" fontId="32" fillId="3" borderId="160" xfId="0" applyFont="1" applyFill="1" applyBorder="1" applyAlignment="1">
      <alignment horizontal="right" wrapText="1"/>
    </xf>
    <xf numFmtId="0" fontId="32" fillId="3" borderId="160" xfId="0" applyFont="1" applyFill="1" applyBorder="1" applyAlignment="1">
      <alignment wrapText="1"/>
    </xf>
    <xf numFmtId="0" fontId="32" fillId="3" borderId="0" xfId="0" applyFont="1" applyFill="1" applyAlignment="1">
      <alignment wrapText="1"/>
    </xf>
    <xf numFmtId="3" fontId="28" fillId="3" borderId="164" xfId="0" applyNumberFormat="1" applyFont="1" applyFill="1" applyBorder="1" applyAlignment="1">
      <alignment horizontal="right"/>
    </xf>
    <xf numFmtId="0" fontId="28" fillId="3" borderId="157" xfId="0" applyFont="1" applyFill="1" applyBorder="1" applyAlignment="1">
      <alignment horizontal="right"/>
    </xf>
    <xf numFmtId="0" fontId="41" fillId="3" borderId="45" xfId="0" applyFont="1" applyFill="1" applyBorder="1" applyAlignment="1">
      <alignment horizontal="right"/>
    </xf>
    <xf numFmtId="0" fontId="41" fillId="3" borderId="158" xfId="0" applyFont="1" applyFill="1" applyBorder="1" applyAlignment="1">
      <alignment horizontal="right"/>
    </xf>
    <xf numFmtId="3" fontId="28" fillId="3" borderId="45" xfId="0" applyNumberFormat="1" applyFont="1" applyFill="1" applyBorder="1" applyAlignment="1">
      <alignment horizontal="right"/>
    </xf>
    <xf numFmtId="3" fontId="28" fillId="3" borderId="160" xfId="0" applyNumberFormat="1" applyFont="1" applyFill="1" applyBorder="1" applyAlignment="1">
      <alignment horizontal="right"/>
    </xf>
    <xf numFmtId="3" fontId="28" fillId="3" borderId="0" xfId="0" applyNumberFormat="1" applyFont="1" applyFill="1" applyAlignment="1">
      <alignment horizontal="right" wrapText="1"/>
    </xf>
    <xf numFmtId="3" fontId="2" fillId="2" borderId="70" xfId="0" applyNumberFormat="1" applyFont="1" applyFill="1" applyBorder="1"/>
    <xf numFmtId="169" fontId="32" fillId="2" borderId="4" xfId="0" applyNumberFormat="1" applyFont="1" applyFill="1" applyBorder="1" applyAlignment="1">
      <alignment horizontal="right" vertical="center" wrapText="1"/>
    </xf>
    <xf numFmtId="180" fontId="32" fillId="2" borderId="4" xfId="12" applyNumberFormat="1" applyFont="1" applyFill="1" applyBorder="1" applyAlignment="1" applyProtection="1">
      <alignment horizontal="right" vertical="center"/>
      <protection hidden="1"/>
    </xf>
    <xf numFmtId="169" fontId="28" fillId="0" borderId="5" xfId="0" applyNumberFormat="1" applyFont="1" applyBorder="1" applyAlignment="1">
      <alignment horizontal="right" vertical="center" wrapText="1"/>
    </xf>
    <xf numFmtId="169" fontId="28" fillId="2" borderId="5" xfId="0" applyNumberFormat="1" applyFont="1" applyFill="1" applyBorder="1" applyAlignment="1">
      <alignment horizontal="right" vertical="center" wrapText="1"/>
    </xf>
    <xf numFmtId="170" fontId="28" fillId="2" borderId="5" xfId="0" applyNumberFormat="1" applyFont="1" applyFill="1" applyBorder="1" applyAlignment="1">
      <alignment horizontal="right" vertical="center"/>
    </xf>
    <xf numFmtId="169" fontId="32" fillId="2" borderId="5" xfId="0" applyNumberFormat="1" applyFont="1" applyFill="1" applyBorder="1" applyAlignment="1">
      <alignment horizontal="right" vertical="center" wrapText="1"/>
    </xf>
    <xf numFmtId="180" fontId="32" fillId="2" borderId="5" xfId="12" applyNumberFormat="1" applyFont="1" applyFill="1" applyBorder="1" applyAlignment="1" applyProtection="1">
      <alignment horizontal="right" vertical="center"/>
      <protection hidden="1"/>
    </xf>
    <xf numFmtId="170" fontId="32" fillId="2" borderId="5" xfId="0" applyNumberFormat="1" applyFont="1" applyFill="1" applyBorder="1" applyAlignment="1">
      <alignment horizontal="right" vertical="center"/>
    </xf>
    <xf numFmtId="170" fontId="28" fillId="2" borderId="156" xfId="0" applyNumberFormat="1" applyFont="1" applyFill="1" applyBorder="1" applyAlignment="1">
      <alignment horizontal="right" vertical="center"/>
    </xf>
    <xf numFmtId="169" fontId="28" fillId="2" borderId="156" xfId="0" applyNumberFormat="1" applyFont="1" applyFill="1" applyBorder="1" applyAlignment="1">
      <alignment horizontal="right" vertical="center" wrapText="1"/>
    </xf>
    <xf numFmtId="170" fontId="28" fillId="2" borderId="0" xfId="0" applyNumberFormat="1" applyFont="1" applyFill="1" applyAlignment="1">
      <alignment horizontal="right" vertical="center"/>
    </xf>
    <xf numFmtId="169" fontId="28" fillId="2" borderId="0" xfId="0" applyNumberFormat="1" applyFont="1" applyFill="1" applyAlignment="1">
      <alignment horizontal="right" vertical="center" wrapText="1"/>
    </xf>
    <xf numFmtId="169" fontId="25" fillId="2" borderId="2" xfId="0" applyNumberFormat="1" applyFont="1" applyFill="1" applyBorder="1" applyAlignment="1">
      <alignment horizontal="right" vertical="center"/>
    </xf>
    <xf numFmtId="180" fontId="25" fillId="2" borderId="74" xfId="12" applyNumberFormat="1" applyFont="1" applyFill="1" applyBorder="1" applyAlignment="1" applyProtection="1">
      <alignment horizontal="right" vertical="center"/>
      <protection hidden="1"/>
    </xf>
    <xf numFmtId="181" fontId="32" fillId="2" borderId="149" xfId="1" applyNumberFormat="1" applyFont="1" applyFill="1" applyBorder="1" applyAlignment="1" applyProtection="1">
      <alignment horizontal="right" vertical="center"/>
      <protection hidden="1"/>
    </xf>
    <xf numFmtId="234" fontId="32" fillId="6" borderId="150" xfId="6" applyNumberFormat="1" applyFont="1" applyFill="1" applyBorder="1" applyAlignment="1">
      <alignment horizontal="right" vertical="center"/>
    </xf>
    <xf numFmtId="170" fontId="28" fillId="0" borderId="156" xfId="1" applyNumberFormat="1" applyFont="1" applyFill="1" applyBorder="1" applyAlignment="1" applyProtection="1">
      <alignment horizontal="right" vertical="center"/>
    </xf>
    <xf numFmtId="166" fontId="31" fillId="2" borderId="28" xfId="6" applyNumberFormat="1" applyFont="1" applyFill="1" applyBorder="1" applyAlignment="1">
      <alignment horizontal="right" vertical="center"/>
    </xf>
    <xf numFmtId="182" fontId="31" fillId="2" borderId="28" xfId="6" applyNumberFormat="1" applyFont="1" applyFill="1" applyBorder="1" applyAlignment="1">
      <alignment horizontal="right" vertical="center"/>
    </xf>
    <xf numFmtId="181" fontId="32" fillId="2" borderId="4" xfId="12" applyNumberFormat="1" applyFont="1" applyFill="1" applyBorder="1" applyAlignment="1" applyProtection="1">
      <alignment horizontal="right" vertical="center"/>
      <protection hidden="1"/>
    </xf>
    <xf numFmtId="166" fontId="28" fillId="4" borderId="5" xfId="0" applyNumberFormat="1" applyFont="1" applyFill="1" applyBorder="1" applyAlignment="1">
      <alignment horizontal="right" vertical="center"/>
    </xf>
    <xf numFmtId="166" fontId="28" fillId="4" borderId="5" xfId="0" applyNumberFormat="1" applyFont="1" applyFill="1" applyBorder="1" applyAlignment="1">
      <alignment horizontal="right" vertical="center" wrapText="1"/>
    </xf>
    <xf numFmtId="166" fontId="32" fillId="4" borderId="5" xfId="0" applyNumberFormat="1" applyFont="1" applyFill="1" applyBorder="1" applyAlignment="1">
      <alignment horizontal="right" vertical="center" wrapText="1"/>
    </xf>
    <xf numFmtId="182" fontId="32" fillId="4" borderId="5" xfId="0" applyNumberFormat="1" applyFont="1" applyFill="1" applyBorder="1" applyAlignment="1">
      <alignment horizontal="right" vertical="center"/>
    </xf>
    <xf numFmtId="182" fontId="28" fillId="4" borderId="5" xfId="0" applyNumberFormat="1" applyFont="1" applyFill="1" applyBorder="1" applyAlignment="1">
      <alignment horizontal="right" vertical="center" wrapText="1"/>
    </xf>
    <xf numFmtId="182" fontId="32" fillId="4" borderId="5" xfId="0" applyNumberFormat="1" applyFont="1" applyFill="1" applyBorder="1" applyAlignment="1">
      <alignment horizontal="right" vertical="center" wrapText="1"/>
    </xf>
    <xf numFmtId="182" fontId="28" fillId="4" borderId="7" xfId="0" applyNumberFormat="1" applyFont="1" applyFill="1" applyBorder="1" applyAlignment="1">
      <alignment horizontal="right" vertical="center"/>
    </xf>
    <xf numFmtId="179" fontId="44" fillId="2" borderId="2" xfId="0" applyNumberFormat="1" applyFont="1" applyFill="1" applyBorder="1" applyAlignment="1">
      <alignment horizontal="right" vertical="center"/>
    </xf>
    <xf numFmtId="182" fontId="31" fillId="2" borderId="2" xfId="6" applyNumberFormat="1" applyFont="1" applyFill="1" applyBorder="1" applyAlignment="1">
      <alignment horizontal="right" vertical="center"/>
    </xf>
    <xf numFmtId="166" fontId="136" fillId="2" borderId="2" xfId="42" applyNumberFormat="1" applyFont="1" applyFill="1" applyBorder="1" applyAlignment="1">
      <alignment horizontal="right" vertical="center"/>
    </xf>
    <xf numFmtId="166" fontId="64" fillId="2" borderId="6" xfId="42" applyNumberFormat="1" applyFont="1" applyFill="1" applyBorder="1" applyAlignment="1">
      <alignment horizontal="right" vertical="center"/>
    </xf>
    <xf numFmtId="166" fontId="9" fillId="2" borderId="5" xfId="42" applyNumberFormat="1" applyFont="1" applyFill="1" applyBorder="1" applyAlignment="1">
      <alignment horizontal="right" vertical="center"/>
    </xf>
    <xf numFmtId="166" fontId="9" fillId="2" borderId="4" xfId="42" applyNumberFormat="1" applyFont="1" applyFill="1" applyBorder="1" applyAlignment="1">
      <alignment horizontal="right" vertical="center"/>
    </xf>
    <xf numFmtId="166" fontId="64" fillId="2" borderId="72" xfId="42" applyNumberFormat="1" applyFont="1" applyFill="1" applyBorder="1" applyAlignment="1">
      <alignment horizontal="right" vertical="center"/>
    </xf>
    <xf numFmtId="166" fontId="64" fillId="2" borderId="5" xfId="42" applyNumberFormat="1" applyFont="1" applyFill="1" applyBorder="1" applyAlignment="1">
      <alignment horizontal="right" vertical="center"/>
    </xf>
    <xf numFmtId="166" fontId="9" fillId="2" borderId="72" xfId="42" applyNumberFormat="1" applyFont="1" applyFill="1" applyBorder="1" applyAlignment="1">
      <alignment horizontal="right" vertical="center"/>
    </xf>
    <xf numFmtId="166" fontId="9" fillId="2" borderId="5" xfId="43" applyNumberFormat="1" applyFill="1" applyBorder="1" applyAlignment="1">
      <alignment horizontal="right"/>
    </xf>
    <xf numFmtId="166" fontId="9" fillId="2" borderId="0" xfId="42" applyNumberFormat="1" applyFont="1" applyFill="1" applyAlignment="1">
      <alignment horizontal="right" vertical="center"/>
    </xf>
    <xf numFmtId="185" fontId="26" fillId="2" borderId="74" xfId="1" applyNumberFormat="1" applyFont="1" applyFill="1" applyBorder="1" applyAlignment="1" applyProtection="1">
      <alignment vertical="center"/>
      <protection hidden="1"/>
    </xf>
    <xf numFmtId="180" fontId="24" fillId="2" borderId="5" xfId="1" applyNumberFormat="1" applyFont="1" applyFill="1" applyBorder="1" applyAlignment="1" applyProtection="1">
      <alignment vertical="center"/>
      <protection hidden="1"/>
    </xf>
    <xf numFmtId="181" fontId="24" fillId="2" borderId="5" xfId="1" applyNumberFormat="1" applyFont="1" applyFill="1" applyBorder="1" applyAlignment="1" applyProtection="1">
      <alignment vertical="center"/>
      <protection hidden="1"/>
    </xf>
    <xf numFmtId="181" fontId="24" fillId="2" borderId="7" xfId="1" applyNumberFormat="1" applyFont="1" applyFill="1" applyBorder="1" applyAlignment="1" applyProtection="1">
      <alignment vertical="center"/>
      <protection hidden="1"/>
    </xf>
    <xf numFmtId="180" fontId="24" fillId="2" borderId="0" xfId="1" applyNumberFormat="1" applyFont="1" applyFill="1" applyBorder="1" applyAlignment="1" applyProtection="1">
      <alignment vertical="center"/>
      <protection hidden="1"/>
    </xf>
    <xf numFmtId="166" fontId="23" fillId="2" borderId="4" xfId="1" applyNumberFormat="1" applyFont="1" applyFill="1" applyBorder="1" applyAlignment="1">
      <alignment horizontal="right"/>
    </xf>
    <xf numFmtId="187" fontId="23" fillId="2" borderId="4" xfId="1" applyNumberFormat="1" applyFont="1" applyFill="1" applyBorder="1" applyAlignment="1">
      <alignment horizontal="right"/>
    </xf>
    <xf numFmtId="168" fontId="23" fillId="2" borderId="4" xfId="1" applyFont="1" applyFill="1" applyBorder="1" applyAlignment="1">
      <alignment horizontal="right"/>
    </xf>
    <xf numFmtId="187" fontId="23" fillId="2" borderId="4" xfId="2" applyNumberFormat="1" applyFont="1" applyFill="1" applyBorder="1" applyAlignment="1">
      <alignment horizontal="right"/>
    </xf>
    <xf numFmtId="166" fontId="23" fillId="2" borderId="5" xfId="1" applyNumberFormat="1" applyFont="1" applyFill="1" applyBorder="1" applyAlignment="1">
      <alignment horizontal="right"/>
    </xf>
    <xf numFmtId="187" fontId="23" fillId="2" borderId="5" xfId="1" applyNumberFormat="1" applyFont="1" applyFill="1" applyBorder="1" applyAlignment="1">
      <alignment horizontal="right"/>
    </xf>
    <xf numFmtId="168" fontId="23" fillId="2" borderId="5" xfId="1" applyFont="1" applyFill="1" applyBorder="1" applyAlignment="1">
      <alignment horizontal="right"/>
    </xf>
    <xf numFmtId="187" fontId="23" fillId="2" borderId="5" xfId="2" applyNumberFormat="1" applyFont="1" applyFill="1" applyBorder="1" applyAlignment="1">
      <alignment horizontal="right"/>
    </xf>
    <xf numFmtId="183" fontId="23" fillId="2" borderId="5" xfId="1" applyNumberFormat="1" applyFont="1" applyFill="1" applyBorder="1" applyAlignment="1">
      <alignment horizontal="right"/>
    </xf>
    <xf numFmtId="183" fontId="24" fillId="2" borderId="5" xfId="1" applyNumberFormat="1" applyFont="1" applyFill="1" applyBorder="1" applyAlignment="1">
      <alignment horizontal="right"/>
    </xf>
    <xf numFmtId="187" fontId="24" fillId="2" borderId="5" xfId="2" applyNumberFormat="1" applyFont="1" applyFill="1" applyBorder="1" applyAlignment="1">
      <alignment horizontal="right"/>
    </xf>
    <xf numFmtId="166" fontId="24" fillId="2" borderId="5" xfId="1" applyNumberFormat="1" applyFont="1" applyFill="1" applyBorder="1" applyAlignment="1">
      <alignment horizontal="right"/>
    </xf>
    <xf numFmtId="187" fontId="24" fillId="2" borderId="5" xfId="1" applyNumberFormat="1" applyFont="1" applyFill="1" applyBorder="1" applyAlignment="1">
      <alignment horizontal="right"/>
    </xf>
    <xf numFmtId="183" fontId="23" fillId="2" borderId="72" xfId="1" applyNumberFormat="1" applyFont="1" applyFill="1" applyBorder="1" applyAlignment="1">
      <alignment horizontal="right"/>
    </xf>
    <xf numFmtId="187" fontId="23" fillId="2" borderId="72" xfId="2" applyNumberFormat="1" applyFont="1" applyFill="1" applyBorder="1" applyAlignment="1">
      <alignment horizontal="right"/>
    </xf>
    <xf numFmtId="183" fontId="26" fillId="2" borderId="3" xfId="1" applyNumberFormat="1" applyFont="1" applyFill="1" applyBorder="1" applyAlignment="1">
      <alignment horizontal="right" vertical="center"/>
    </xf>
    <xf numFmtId="9" fontId="26" fillId="2" borderId="3" xfId="2" applyFont="1" applyFill="1" applyBorder="1" applyAlignment="1">
      <alignment horizontal="right" vertical="center"/>
    </xf>
    <xf numFmtId="0" fontId="49" fillId="2" borderId="0" xfId="0" applyFont="1" applyFill="1" applyAlignment="1">
      <alignment vertical="center"/>
    </xf>
    <xf numFmtId="177" fontId="32" fillId="2" borderId="47" xfId="5" applyNumberFormat="1" applyFont="1" applyFill="1" applyBorder="1" applyAlignment="1">
      <alignment horizontal="right" vertical="center"/>
    </xf>
    <xf numFmtId="179" fontId="28" fillId="2" borderId="5" xfId="5" applyNumberFormat="1" applyFont="1" applyFill="1" applyBorder="1" applyAlignment="1">
      <alignment horizontal="right" vertical="center" wrapText="1"/>
    </xf>
    <xf numFmtId="178" fontId="28" fillId="2" borderId="5" xfId="1" applyNumberFormat="1" applyFont="1" applyFill="1" applyBorder="1" applyAlignment="1" applyProtection="1">
      <alignment horizontal="right" vertical="center"/>
    </xf>
    <xf numFmtId="179" fontId="32" fillId="2" borderId="5" xfId="5" applyNumberFormat="1" applyFont="1" applyFill="1" applyBorder="1" applyAlignment="1">
      <alignment horizontal="right" vertical="center"/>
    </xf>
    <xf numFmtId="178" fontId="32" fillId="2" borderId="5" xfId="1" applyNumberFormat="1" applyFont="1" applyFill="1" applyBorder="1" applyAlignment="1" applyProtection="1">
      <alignment horizontal="right" vertical="center"/>
    </xf>
    <xf numFmtId="179" fontId="28" fillId="0" borderId="5" xfId="5" applyNumberFormat="1" applyFont="1" applyBorder="1" applyAlignment="1">
      <alignment horizontal="right" vertical="center" wrapText="1"/>
    </xf>
    <xf numFmtId="179" fontId="32" fillId="2" borderId="5" xfId="5" applyNumberFormat="1" applyFont="1" applyFill="1" applyBorder="1" applyAlignment="1">
      <alignment horizontal="right" vertical="center" wrapText="1"/>
    </xf>
    <xf numFmtId="179" fontId="32" fillId="2" borderId="7" xfId="5" applyNumberFormat="1" applyFont="1" applyFill="1" applyBorder="1" applyAlignment="1">
      <alignment horizontal="right" vertical="center" wrapText="1"/>
    </xf>
    <xf numFmtId="178" fontId="32" fillId="2" borderId="7" xfId="1" applyNumberFormat="1" applyFont="1" applyFill="1" applyBorder="1" applyAlignment="1" applyProtection="1">
      <alignment horizontal="right" vertical="center"/>
    </xf>
    <xf numFmtId="169" fontId="32" fillId="2" borderId="5" xfId="0" applyNumberFormat="1" applyFont="1" applyFill="1" applyBorder="1" applyAlignment="1">
      <alignment horizontal="right" wrapText="1"/>
    </xf>
    <xf numFmtId="170" fontId="32" fillId="2" borderId="5" xfId="0" applyNumberFormat="1" applyFont="1" applyFill="1" applyBorder="1" applyAlignment="1">
      <alignment horizontal="right"/>
    </xf>
    <xf numFmtId="169" fontId="28" fillId="2" borderId="5" xfId="0" applyNumberFormat="1" applyFont="1" applyFill="1" applyBorder="1" applyAlignment="1">
      <alignment horizontal="right" wrapText="1"/>
    </xf>
    <xf numFmtId="170" fontId="28" fillId="2" borderId="5" xfId="0" applyNumberFormat="1" applyFont="1" applyFill="1" applyBorder="1" applyAlignment="1">
      <alignment horizontal="right"/>
    </xf>
    <xf numFmtId="169" fontId="28" fillId="2" borderId="156" xfId="0" applyNumberFormat="1" applyFont="1" applyFill="1" applyBorder="1" applyAlignment="1">
      <alignment horizontal="right" wrapText="1"/>
    </xf>
    <xf numFmtId="178" fontId="25" fillId="2" borderId="28" xfId="5" applyNumberFormat="1" applyFont="1" applyFill="1" applyBorder="1" applyAlignment="1">
      <alignment horizontal="right" vertical="center"/>
    </xf>
    <xf numFmtId="179" fontId="32" fillId="2" borderId="6" xfId="5" applyNumberFormat="1" applyFont="1" applyFill="1" applyBorder="1" applyAlignment="1">
      <alignment horizontal="right" vertical="center"/>
    </xf>
    <xf numFmtId="170" fontId="32" fillId="6" borderId="45" xfId="0" applyNumberFormat="1" applyFont="1" applyFill="1" applyBorder="1" applyAlignment="1">
      <alignment horizontal="right" vertical="center"/>
    </xf>
    <xf numFmtId="170" fontId="28" fillId="2" borderId="5" xfId="1" applyNumberFormat="1" applyFont="1" applyFill="1" applyBorder="1" applyAlignment="1">
      <alignment horizontal="right" vertical="center"/>
    </xf>
    <xf numFmtId="178" fontId="28" fillId="2" borderId="5" xfId="1" applyNumberFormat="1" applyFont="1" applyFill="1" applyBorder="1" applyAlignment="1">
      <alignment horizontal="right" vertical="center"/>
    </xf>
    <xf numFmtId="170" fontId="32" fillId="2" borderId="5" xfId="1" applyNumberFormat="1" applyFont="1" applyFill="1" applyBorder="1" applyAlignment="1">
      <alignment horizontal="right" vertical="center"/>
    </xf>
    <xf numFmtId="178" fontId="32" fillId="2" borderId="5" xfId="1" applyNumberFormat="1" applyFont="1" applyFill="1" applyBorder="1" applyAlignment="1">
      <alignment horizontal="right" vertical="center"/>
    </xf>
    <xf numFmtId="170" fontId="134" fillId="3" borderId="45" xfId="0" applyNumberFormat="1" applyFont="1" applyFill="1" applyBorder="1" applyAlignment="1">
      <alignment horizontal="right"/>
    </xf>
    <xf numFmtId="170" fontId="25" fillId="2" borderId="28" xfId="5" applyNumberFormat="1" applyFont="1" applyFill="1" applyBorder="1" applyAlignment="1">
      <alignment horizontal="right" vertical="center"/>
    </xf>
    <xf numFmtId="169" fontId="32" fillId="2" borderId="45" xfId="0" applyNumberFormat="1" applyFont="1" applyFill="1" applyBorder="1" applyAlignment="1">
      <alignment horizontal="right" vertical="center"/>
    </xf>
    <xf numFmtId="169" fontId="28" fillId="2" borderId="68" xfId="0" applyNumberFormat="1" applyFont="1" applyFill="1" applyBorder="1" applyAlignment="1">
      <alignment horizontal="right" vertical="center" wrapText="1"/>
    </xf>
    <xf numFmtId="169" fontId="28" fillId="2" borderId="45" xfId="0" applyNumberFormat="1" applyFont="1" applyFill="1" applyBorder="1" applyAlignment="1">
      <alignment horizontal="right" vertical="center" wrapText="1"/>
    </xf>
    <xf numFmtId="169" fontId="28" fillId="6" borderId="45" xfId="0" applyNumberFormat="1" applyFont="1" applyFill="1" applyBorder="1" applyAlignment="1">
      <alignment horizontal="right" vertical="center" wrapText="1"/>
    </xf>
    <xf numFmtId="169" fontId="32" fillId="2" borderId="45" xfId="0" applyNumberFormat="1" applyFont="1" applyFill="1" applyBorder="1" applyAlignment="1">
      <alignment horizontal="right" vertical="center" wrapText="1"/>
    </xf>
    <xf numFmtId="169" fontId="28" fillId="2" borderId="45" xfId="0" applyNumberFormat="1" applyFont="1" applyFill="1" applyBorder="1" applyAlignment="1">
      <alignment horizontal="right" vertical="center"/>
    </xf>
    <xf numFmtId="169" fontId="32" fillId="2" borderId="68" xfId="0" applyNumberFormat="1" applyFont="1" applyFill="1" applyBorder="1" applyAlignment="1">
      <alignment horizontal="right" vertical="center" wrapText="1"/>
    </xf>
    <xf numFmtId="169" fontId="32" fillId="2" borderId="68" xfId="0" applyNumberFormat="1" applyFont="1" applyFill="1" applyBorder="1" applyAlignment="1">
      <alignment horizontal="right" vertical="center"/>
    </xf>
    <xf numFmtId="179" fontId="43" fillId="0" borderId="19" xfId="12" applyNumberFormat="1" applyFont="1" applyFill="1" applyBorder="1" applyAlignment="1">
      <alignment horizontal="right"/>
    </xf>
    <xf numFmtId="179" fontId="35" fillId="0" borderId="19" xfId="0" applyNumberFormat="1" applyFont="1" applyBorder="1" applyAlignment="1">
      <alignment horizontal="left" vertical="center"/>
    </xf>
    <xf numFmtId="0" fontId="23" fillId="3" borderId="169" xfId="0" applyFont="1" applyFill="1" applyBorder="1"/>
    <xf numFmtId="0" fontId="24" fillId="3" borderId="170" xfId="0" applyFont="1" applyFill="1" applyBorder="1"/>
    <xf numFmtId="0" fontId="24" fillId="3" borderId="171" xfId="0" applyFont="1" applyFill="1" applyBorder="1"/>
    <xf numFmtId="166" fontId="24" fillId="2" borderId="19" xfId="3" applyNumberFormat="1" applyFont="1" applyFill="1" applyBorder="1" applyAlignment="1">
      <alignment horizontal="right" vertical="center"/>
    </xf>
    <xf numFmtId="166" fontId="24" fillId="2" borderId="22" xfId="3" applyNumberFormat="1" applyFont="1" applyFill="1" applyBorder="1" applyAlignment="1">
      <alignment horizontal="right" vertical="center"/>
    </xf>
    <xf numFmtId="166" fontId="24" fillId="2" borderId="21" xfId="3" applyNumberFormat="1" applyFont="1" applyFill="1" applyBorder="1" applyAlignment="1">
      <alignment horizontal="right" vertical="center"/>
    </xf>
    <xf numFmtId="0" fontId="24" fillId="3" borderId="172" xfId="0" applyFont="1" applyFill="1" applyBorder="1"/>
    <xf numFmtId="0" fontId="139" fillId="3" borderId="173" xfId="0" applyFont="1" applyFill="1" applyBorder="1"/>
    <xf numFmtId="0" fontId="23" fillId="3" borderId="174" xfId="0" applyFont="1" applyFill="1" applyBorder="1"/>
    <xf numFmtId="0" fontId="139" fillId="3" borderId="175" xfId="0" applyFont="1" applyFill="1" applyBorder="1"/>
    <xf numFmtId="187" fontId="24" fillId="0" borderId="152" xfId="1" applyNumberFormat="1" applyFont="1" applyBorder="1" applyAlignment="1" applyProtection="1">
      <alignment horizontal="right" vertical="center"/>
      <protection locked="0"/>
    </xf>
    <xf numFmtId="187" fontId="24" fillId="2" borderId="5" xfId="0" applyNumberFormat="1" applyFont="1" applyFill="1" applyBorder="1" applyAlignment="1">
      <alignment horizontal="right" vertical="center" wrapText="1"/>
    </xf>
    <xf numFmtId="191" fontId="24" fillId="0" borderId="152" xfId="1" applyNumberFormat="1" applyFont="1" applyFill="1" applyBorder="1" applyAlignment="1">
      <alignment horizontal="center"/>
    </xf>
    <xf numFmtId="168" fontId="24" fillId="0" borderId="152" xfId="1" applyFont="1" applyFill="1" applyBorder="1" applyAlignment="1">
      <alignment horizontal="right" vertical="center" indent="1"/>
    </xf>
    <xf numFmtId="191" fontId="24" fillId="0" borderId="154" xfId="1" applyNumberFormat="1" applyFont="1" applyFill="1" applyBorder="1" applyAlignment="1">
      <alignment horizontal="center"/>
    </xf>
    <xf numFmtId="168" fontId="24" fillId="0" borderId="154" xfId="1" applyFont="1" applyFill="1" applyBorder="1" applyAlignment="1">
      <alignment horizontal="right" vertical="center" indent="1"/>
    </xf>
    <xf numFmtId="191" fontId="24" fillId="0" borderId="22" xfId="1" applyNumberFormat="1" applyFont="1" applyFill="1" applyBorder="1" applyAlignment="1">
      <alignment horizontal="center"/>
    </xf>
    <xf numFmtId="168" fontId="24" fillId="0" borderId="41" xfId="1" applyFont="1" applyFill="1" applyBorder="1" applyAlignment="1">
      <alignment horizontal="right" vertical="center" indent="1"/>
    </xf>
    <xf numFmtId="191" fontId="30" fillId="0" borderId="26" xfId="1" applyNumberFormat="1" applyFont="1" applyFill="1" applyBorder="1" applyAlignment="1" applyProtection="1">
      <alignment horizontal="center" vertical="center"/>
    </xf>
    <xf numFmtId="168" fontId="25" fillId="0" borderId="17" xfId="1" applyFont="1" applyFill="1" applyBorder="1" applyAlignment="1">
      <alignment horizontal="right" vertical="center" indent="1"/>
    </xf>
    <xf numFmtId="168" fontId="25" fillId="0" borderId="17" xfId="1" applyFont="1" applyFill="1" applyBorder="1" applyAlignment="1" applyProtection="1">
      <alignment horizontal="right" vertical="center" indent="1"/>
    </xf>
    <xf numFmtId="187" fontId="25" fillId="2" borderId="2" xfId="0" applyNumberFormat="1" applyFont="1" applyFill="1" applyBorder="1"/>
    <xf numFmtId="168" fontId="24" fillId="3" borderId="45" xfId="0" applyNumberFormat="1" applyFont="1" applyFill="1" applyBorder="1" applyAlignment="1">
      <alignment wrapText="1"/>
    </xf>
    <xf numFmtId="168" fontId="26" fillId="3" borderId="74" xfId="0" applyNumberFormat="1" applyFont="1" applyFill="1" applyBorder="1" applyAlignment="1">
      <alignment wrapText="1"/>
    </xf>
    <xf numFmtId="187" fontId="25" fillId="0" borderId="18" xfId="1" applyNumberFormat="1" applyFont="1" applyBorder="1" applyAlignment="1">
      <alignment horizontal="right" vertical="center"/>
    </xf>
    <xf numFmtId="168" fontId="26" fillId="3" borderId="73" xfId="0" applyNumberFormat="1" applyFont="1" applyFill="1" applyBorder="1" applyAlignment="1">
      <alignment wrapText="1"/>
    </xf>
    <xf numFmtId="1" fontId="25" fillId="2" borderId="2" xfId="1" applyNumberFormat="1" applyFont="1" applyFill="1" applyBorder="1" applyAlignment="1" applyProtection="1">
      <alignment horizontal="right" vertical="center"/>
    </xf>
    <xf numFmtId="168" fontId="16" fillId="0" borderId="4" xfId="8" applyFont="1" applyFill="1" applyBorder="1" applyAlignment="1">
      <alignment horizontal="center"/>
    </xf>
    <xf numFmtId="168" fontId="16" fillId="0" borderId="5" xfId="8" applyFont="1" applyFill="1" applyBorder="1" applyAlignment="1">
      <alignment horizontal="center"/>
    </xf>
    <xf numFmtId="168" fontId="16" fillId="0" borderId="72" xfId="8" applyFont="1" applyFill="1" applyBorder="1" applyAlignment="1">
      <alignment horizontal="center"/>
    </xf>
    <xf numFmtId="0" fontId="37" fillId="0" borderId="1" xfId="0" applyFont="1" applyBorder="1" applyAlignment="1">
      <alignment horizontal="center" wrapText="1"/>
    </xf>
    <xf numFmtId="0" fontId="37" fillId="0" borderId="2" xfId="0" applyFont="1" applyBorder="1" applyAlignment="1">
      <alignment horizontal="center" wrapText="1"/>
    </xf>
    <xf numFmtId="168" fontId="16" fillId="0" borderId="72" xfId="8" applyFont="1" applyFill="1" applyBorder="1" applyAlignment="1">
      <alignment horizontal="center" vertical="center"/>
    </xf>
    <xf numFmtId="168" fontId="16" fillId="0" borderId="0" xfId="8" applyFont="1" applyFill="1" applyBorder="1" applyAlignment="1">
      <alignment horizontal="center"/>
    </xf>
    <xf numFmtId="168" fontId="16" fillId="0" borderId="72" xfId="8" applyFont="1" applyFill="1" applyBorder="1"/>
    <xf numFmtId="166" fontId="28" fillId="2" borderId="69" xfId="1" applyNumberFormat="1" applyFont="1" applyFill="1" applyBorder="1" applyAlignment="1">
      <alignment horizontal="right" vertical="center" indent="1"/>
    </xf>
    <xf numFmtId="0" fontId="40" fillId="8" borderId="0" xfId="0" applyFont="1" applyFill="1"/>
    <xf numFmtId="17" fontId="53" fillId="4" borderId="67" xfId="0" applyNumberFormat="1" applyFont="1" applyFill="1" applyBorder="1" applyAlignment="1">
      <alignment horizontal="center" vertical="center" wrapText="1"/>
    </xf>
    <xf numFmtId="189" fontId="25" fillId="4" borderId="54" xfId="1" applyNumberFormat="1" applyFont="1" applyFill="1" applyBorder="1" applyAlignment="1">
      <alignment horizontal="right" vertical="center" indent="1"/>
    </xf>
    <xf numFmtId="0" fontId="54" fillId="2" borderId="29" xfId="0" applyFont="1" applyFill="1" applyBorder="1"/>
    <xf numFmtId="189" fontId="24" fillId="0" borderId="47" xfId="1" applyNumberFormat="1" applyFont="1" applyFill="1" applyBorder="1" applyAlignment="1">
      <alignment horizontal="right" vertical="center" indent="1"/>
    </xf>
    <xf numFmtId="189" fontId="24" fillId="0" borderId="5" xfId="1" applyNumberFormat="1" applyFont="1" applyFill="1" applyBorder="1" applyAlignment="1">
      <alignment horizontal="right" vertical="center" indent="1"/>
    </xf>
    <xf numFmtId="189" fontId="24" fillId="0" borderId="48" xfId="1" applyNumberFormat="1" applyFont="1" applyFill="1" applyBorder="1" applyAlignment="1">
      <alignment horizontal="right" vertical="center" indent="1"/>
    </xf>
    <xf numFmtId="189" fontId="24" fillId="2" borderId="47" xfId="9251" applyNumberFormat="1" applyFont="1" applyFill="1" applyBorder="1" applyAlignment="1">
      <alignment horizontal="right" vertical="center" indent="1"/>
    </xf>
    <xf numFmtId="189" fontId="24" fillId="2" borderId="5" xfId="9251" applyNumberFormat="1" applyFont="1" applyFill="1" applyBorder="1" applyAlignment="1">
      <alignment horizontal="right" vertical="center" indent="1"/>
    </xf>
    <xf numFmtId="192" fontId="24" fillId="2" borderId="5" xfId="9251" applyNumberFormat="1" applyFont="1" applyFill="1" applyBorder="1" applyAlignment="1">
      <alignment horizontal="right" vertical="center" indent="1"/>
    </xf>
    <xf numFmtId="189" fontId="24" fillId="2" borderId="48" xfId="9251" applyNumberFormat="1" applyFont="1" applyFill="1" applyBorder="1" applyAlignment="1">
      <alignment horizontal="right" vertical="center" indent="1"/>
    </xf>
    <xf numFmtId="185" fontId="28" fillId="0" borderId="168" xfId="0" applyNumberFormat="1" applyFont="1" applyBorder="1" applyAlignment="1">
      <alignment vertical="center"/>
    </xf>
    <xf numFmtId="185" fontId="28" fillId="0" borderId="176" xfId="0" applyNumberFormat="1" applyFont="1" applyBorder="1" applyAlignment="1">
      <alignment vertical="center"/>
    </xf>
    <xf numFmtId="185" fontId="28" fillId="0" borderId="177" xfId="0" applyNumberFormat="1" applyFont="1" applyBorder="1" applyAlignment="1">
      <alignment vertical="center"/>
    </xf>
    <xf numFmtId="171" fontId="28" fillId="0" borderId="177" xfId="0" applyNumberFormat="1" applyFont="1" applyBorder="1" applyAlignment="1">
      <alignment vertical="center"/>
    </xf>
    <xf numFmtId="171" fontId="28" fillId="0" borderId="176" xfId="0" applyNumberFormat="1" applyFont="1" applyBorder="1" applyAlignment="1">
      <alignment vertical="center"/>
    </xf>
    <xf numFmtId="0" fontId="28" fillId="0" borderId="176" xfId="0" applyFont="1" applyBorder="1" applyAlignment="1">
      <alignment vertical="center"/>
    </xf>
    <xf numFmtId="0" fontId="28" fillId="0" borderId="0" xfId="0" applyFont="1" applyAlignment="1">
      <alignment vertical="center"/>
    </xf>
    <xf numFmtId="191" fontId="25" fillId="2" borderId="2" xfId="1" applyNumberFormat="1" applyFont="1" applyFill="1" applyBorder="1" applyAlignment="1">
      <alignment horizontal="right" vertical="center" wrapText="1"/>
    </xf>
    <xf numFmtId="171" fontId="28" fillId="4" borderId="5" xfId="1" applyNumberFormat="1" applyFont="1" applyFill="1" applyBorder="1" applyAlignment="1">
      <alignment horizontal="right" vertical="center"/>
    </xf>
    <xf numFmtId="171" fontId="28" fillId="4" borderId="6" xfId="1" applyNumberFormat="1" applyFont="1" applyFill="1" applyBorder="1" applyAlignment="1">
      <alignment horizontal="right" vertical="center"/>
    </xf>
    <xf numFmtId="171" fontId="28" fillId="4" borderId="7" xfId="1" applyNumberFormat="1" applyFont="1" applyFill="1" applyBorder="1" applyAlignment="1">
      <alignment horizontal="right" vertical="center"/>
    </xf>
    <xf numFmtId="171" fontId="28" fillId="4" borderId="0" xfId="1" applyNumberFormat="1" applyFont="1" applyFill="1" applyBorder="1" applyAlignment="1">
      <alignment horizontal="right" vertical="center"/>
    </xf>
    <xf numFmtId="171" fontId="28" fillId="4" borderId="72" xfId="1" applyNumberFormat="1" applyFont="1" applyFill="1" applyBorder="1" applyAlignment="1">
      <alignment horizontal="right" vertical="center"/>
    </xf>
    <xf numFmtId="171" fontId="28" fillId="0" borderId="6" xfId="1" applyNumberFormat="1" applyFont="1" applyFill="1" applyBorder="1" applyAlignment="1">
      <alignment horizontal="right" vertical="center"/>
    </xf>
    <xf numFmtId="191" fontId="31" fillId="2" borderId="2" xfId="1" applyNumberFormat="1" applyFont="1" applyFill="1" applyBorder="1" applyAlignment="1">
      <alignment horizontal="right" vertical="center" wrapText="1"/>
    </xf>
    <xf numFmtId="171" fontId="28" fillId="2" borderId="4" xfId="1" applyNumberFormat="1" applyFont="1" applyFill="1" applyBorder="1" applyAlignment="1">
      <alignment horizontal="right" vertical="center"/>
    </xf>
    <xf numFmtId="171" fontId="28" fillId="4" borderId="2" xfId="1" applyNumberFormat="1" applyFont="1" applyFill="1" applyBorder="1" applyAlignment="1">
      <alignment horizontal="right" vertical="center"/>
    </xf>
    <xf numFmtId="1" fontId="28" fillId="0" borderId="20" xfId="1" applyNumberFormat="1" applyFont="1" applyFill="1" applyBorder="1" applyAlignment="1">
      <alignment horizontal="center" vertical="center"/>
    </xf>
    <xf numFmtId="3" fontId="5" fillId="0" borderId="20" xfId="1" applyNumberFormat="1" applyFont="1" applyFill="1" applyBorder="1" applyAlignment="1">
      <alignment horizontal="center" vertical="center"/>
    </xf>
    <xf numFmtId="3" fontId="5" fillId="0" borderId="21" xfId="1" applyNumberFormat="1" applyFont="1" applyFill="1" applyBorder="1" applyAlignment="1">
      <alignment horizontal="center" vertical="center"/>
    </xf>
    <xf numFmtId="1" fontId="5" fillId="0" borderId="19" xfId="0" applyNumberFormat="1" applyFont="1" applyBorder="1" applyAlignment="1">
      <alignment horizontal="center" vertical="center"/>
    </xf>
    <xf numFmtId="3" fontId="5" fillId="0" borderId="21" xfId="1" quotePrefix="1" applyNumberFormat="1" applyFont="1" applyFill="1" applyBorder="1" applyAlignment="1">
      <alignment horizontal="center" vertical="center"/>
    </xf>
    <xf numFmtId="3" fontId="25" fillId="0" borderId="17" xfId="1" applyNumberFormat="1" applyFont="1" applyFill="1" applyBorder="1" applyAlignment="1">
      <alignment horizontal="center" vertical="center"/>
    </xf>
    <xf numFmtId="1" fontId="28" fillId="0" borderId="11" xfId="1" applyNumberFormat="1" applyFont="1" applyFill="1" applyBorder="1" applyAlignment="1">
      <alignment horizontal="center" vertical="center"/>
    </xf>
    <xf numFmtId="3" fontId="5" fillId="0" borderId="11" xfId="1" applyNumberFormat="1" applyFont="1" applyFill="1" applyBorder="1" applyAlignment="1">
      <alignment horizontal="center" vertical="center"/>
    </xf>
    <xf numFmtId="0" fontId="2" fillId="2" borderId="45" xfId="0" applyFont="1" applyFill="1" applyBorder="1" applyAlignment="1">
      <alignment horizontal="right"/>
    </xf>
    <xf numFmtId="3" fontId="2" fillId="2" borderId="45" xfId="0" applyNumberFormat="1" applyFont="1" applyFill="1" applyBorder="1" applyAlignment="1">
      <alignment horizontal="right"/>
    </xf>
    <xf numFmtId="183" fontId="2" fillId="2" borderId="45" xfId="0" applyNumberFormat="1" applyFont="1" applyFill="1" applyBorder="1"/>
    <xf numFmtId="3" fontId="2" fillId="2" borderId="45" xfId="0" applyNumberFormat="1" applyFont="1" applyFill="1" applyBorder="1"/>
    <xf numFmtId="3" fontId="31" fillId="2" borderId="28" xfId="1" applyNumberFormat="1" applyFont="1" applyFill="1" applyBorder="1" applyAlignment="1">
      <alignment horizontal="right" vertical="center"/>
    </xf>
    <xf numFmtId="189" fontId="28" fillId="4" borderId="7" xfId="1" applyNumberFormat="1" applyFont="1" applyFill="1" applyBorder="1" applyAlignment="1">
      <alignment horizontal="right" vertical="center" indent="1"/>
    </xf>
    <xf numFmtId="3" fontId="28" fillId="2" borderId="70" xfId="0" applyNumberFormat="1" applyFont="1" applyFill="1" applyBorder="1" applyAlignment="1">
      <alignment horizontal="right" vertical="center" indent="1"/>
    </xf>
    <xf numFmtId="3" fontId="2" fillId="0" borderId="70" xfId="0" applyNumberFormat="1" applyFont="1" applyBorder="1"/>
    <xf numFmtId="3" fontId="28" fillId="8" borderId="68" xfId="0" applyNumberFormat="1" applyFont="1" applyFill="1" applyBorder="1" applyAlignment="1">
      <alignment horizontal="right" vertical="center" indent="1"/>
    </xf>
    <xf numFmtId="17" fontId="140" fillId="8" borderId="177" xfId="0" applyNumberFormat="1" applyFont="1" applyFill="1" applyBorder="1"/>
    <xf numFmtId="10" fontId="140" fillId="8" borderId="168" xfId="0" applyNumberFormat="1" applyFont="1" applyFill="1" applyBorder="1"/>
    <xf numFmtId="10" fontId="140" fillId="8" borderId="49" xfId="0" applyNumberFormat="1" applyFont="1" applyFill="1" applyBorder="1"/>
    <xf numFmtId="0" fontId="35" fillId="0" borderId="9" xfId="0" applyFont="1" applyBorder="1" applyAlignment="1">
      <alignment horizontal="left" vertical="center" wrapText="1"/>
    </xf>
    <xf numFmtId="169" fontId="24" fillId="2" borderId="6" xfId="1" applyNumberFormat="1" applyFont="1" applyFill="1" applyBorder="1" applyAlignment="1" applyProtection="1">
      <alignment horizontal="right" vertical="center"/>
    </xf>
    <xf numFmtId="180" fontId="24" fillId="4" borderId="146" xfId="1" applyNumberFormat="1" applyFont="1" applyFill="1" applyBorder="1" applyAlignment="1">
      <alignment horizontal="right" vertical="center" wrapText="1"/>
    </xf>
    <xf numFmtId="169" fontId="24" fillId="2" borderId="6" xfId="1" applyNumberFormat="1" applyFont="1" applyFill="1" applyBorder="1" applyAlignment="1">
      <alignment vertical="center"/>
    </xf>
    <xf numFmtId="169" fontId="24" fillId="2" borderId="5" xfId="1" applyNumberFormat="1" applyFont="1" applyFill="1" applyBorder="1" applyAlignment="1" applyProtection="1">
      <alignment horizontal="right" vertical="center"/>
    </xf>
    <xf numFmtId="180" fontId="24" fillId="4" borderId="5" xfId="1" applyNumberFormat="1" applyFont="1" applyFill="1" applyBorder="1" applyAlignment="1">
      <alignment horizontal="right" vertical="center" wrapText="1"/>
    </xf>
    <xf numFmtId="169" fontId="24" fillId="2" borderId="5" xfId="1" applyNumberFormat="1" applyFont="1" applyFill="1" applyBorder="1" applyAlignment="1">
      <alignment vertical="center"/>
    </xf>
    <xf numFmtId="180" fontId="24" fillId="4" borderId="7" xfId="1" applyNumberFormat="1" applyFont="1" applyFill="1" applyBorder="1" applyAlignment="1">
      <alignment horizontal="right" vertical="center" wrapText="1"/>
    </xf>
    <xf numFmtId="169" fontId="24" fillId="2" borderId="156" xfId="1" applyNumberFormat="1" applyFont="1" applyFill="1" applyBorder="1" applyAlignment="1" applyProtection="1">
      <alignment horizontal="right" vertical="center"/>
    </xf>
    <xf numFmtId="169" fontId="24" fillId="2" borderId="156" xfId="1" applyNumberFormat="1" applyFont="1" applyFill="1" applyBorder="1" applyAlignment="1">
      <alignment vertical="center"/>
    </xf>
    <xf numFmtId="166" fontId="25" fillId="2" borderId="74" xfId="1" applyNumberFormat="1" applyFont="1" applyFill="1" applyBorder="1" applyAlignment="1">
      <alignment vertical="center" wrapText="1"/>
    </xf>
    <xf numFmtId="181" fontId="24" fillId="2" borderId="47" xfId="1" applyNumberFormat="1" applyFont="1" applyFill="1" applyBorder="1" applyAlignment="1" applyProtection="1">
      <alignment vertical="center"/>
      <protection locked="0"/>
    </xf>
    <xf numFmtId="170" fontId="24" fillId="6" borderId="6" xfId="1" applyNumberFormat="1" applyFont="1" applyFill="1" applyBorder="1" applyAlignment="1">
      <alignment horizontal="right" vertical="center" wrapText="1"/>
    </xf>
    <xf numFmtId="181" fontId="24" fillId="2" borderId="5" xfId="1" applyNumberFormat="1" applyFont="1" applyFill="1" applyBorder="1" applyAlignment="1" applyProtection="1">
      <alignment vertical="center"/>
      <protection locked="0"/>
    </xf>
    <xf numFmtId="181" fontId="24" fillId="2" borderId="5" xfId="1" applyNumberFormat="1" applyFont="1" applyFill="1" applyBorder="1" applyAlignment="1" applyProtection="1">
      <alignment horizontal="right" vertical="center"/>
      <protection locked="0"/>
    </xf>
    <xf numFmtId="181" fontId="24" fillId="2" borderId="72" xfId="1" applyNumberFormat="1" applyFont="1" applyFill="1" applyBorder="1" applyAlignment="1" applyProtection="1">
      <alignment vertical="center"/>
      <protection locked="0"/>
    </xf>
    <xf numFmtId="181" fontId="25" fillId="2" borderId="2" xfId="1" applyNumberFormat="1" applyFont="1" applyFill="1" applyBorder="1" applyAlignment="1">
      <alignment vertical="center"/>
    </xf>
    <xf numFmtId="179" fontId="141" fillId="2" borderId="5" xfId="5" applyNumberFormat="1" applyFont="1" applyFill="1" applyBorder="1" applyAlignment="1">
      <alignment horizontal="right" vertical="center"/>
    </xf>
    <xf numFmtId="179" fontId="142" fillId="2" borderId="5" xfId="5" applyNumberFormat="1" applyFont="1" applyFill="1" applyBorder="1" applyAlignment="1">
      <alignment horizontal="right" vertical="center" wrapText="1"/>
    </xf>
    <xf numFmtId="169" fontId="143" fillId="2" borderId="28" xfId="5" applyNumberFormat="1" applyFont="1" applyFill="1" applyBorder="1" applyAlignment="1">
      <alignment horizontal="right" vertical="center"/>
    </xf>
    <xf numFmtId="179" fontId="144" fillId="2" borderId="41" xfId="0" applyNumberFormat="1" applyFont="1" applyFill="1" applyBorder="1" applyAlignment="1">
      <alignment horizontal="left" vertical="center" wrapText="1"/>
    </xf>
    <xf numFmtId="169" fontId="138" fillId="2" borderId="45" xfId="0" applyNumberFormat="1" applyFont="1" applyFill="1" applyBorder="1" applyAlignment="1">
      <alignment horizontal="right" vertical="center"/>
    </xf>
    <xf numFmtId="169" fontId="144" fillId="2" borderId="45" xfId="0" applyNumberFormat="1" applyFont="1" applyFill="1" applyBorder="1" applyAlignment="1">
      <alignment horizontal="right" vertical="center"/>
    </xf>
    <xf numFmtId="179" fontId="145" fillId="2" borderId="17" xfId="0" applyNumberFormat="1" applyFont="1" applyFill="1" applyBorder="1" applyAlignment="1">
      <alignment horizontal="left" vertical="center" wrapText="1"/>
    </xf>
    <xf numFmtId="166" fontId="141" fillId="2" borderId="5" xfId="0" applyNumberFormat="1" applyFont="1" applyFill="1" applyBorder="1" applyAlignment="1">
      <alignment vertical="center"/>
    </xf>
    <xf numFmtId="166" fontId="142" fillId="2" borderId="68" xfId="0" applyNumberFormat="1" applyFont="1" applyFill="1" applyBorder="1" applyAlignment="1">
      <alignment horizontal="left" vertical="center" wrapText="1" indent="1"/>
    </xf>
    <xf numFmtId="179" fontId="144" fillId="0" borderId="155" xfId="0" applyNumberFormat="1" applyFont="1" applyBorder="1" applyAlignment="1">
      <alignment horizontal="left" vertical="center" wrapText="1"/>
    </xf>
    <xf numFmtId="179" fontId="138" fillId="0" borderId="155" xfId="0" applyNumberFormat="1" applyFont="1" applyBorder="1" applyAlignment="1">
      <alignment horizontal="left" vertical="center" wrapText="1"/>
    </xf>
    <xf numFmtId="179" fontId="144" fillId="2" borderId="155" xfId="0" applyNumberFormat="1" applyFont="1" applyFill="1" applyBorder="1" applyAlignment="1">
      <alignment horizontal="left" vertical="center" wrapText="1"/>
    </xf>
    <xf numFmtId="179" fontId="144" fillId="2" borderId="68" xfId="0" applyNumberFormat="1" applyFont="1" applyFill="1" applyBorder="1" applyAlignment="1">
      <alignment horizontal="left" vertical="center" wrapText="1"/>
    </xf>
    <xf numFmtId="179" fontId="144" fillId="0" borderId="68" xfId="0" applyNumberFormat="1" applyFont="1" applyBorder="1" applyAlignment="1">
      <alignment horizontal="left" vertical="center" wrapText="1"/>
    </xf>
    <xf numFmtId="179" fontId="145" fillId="2" borderId="18" xfId="0" applyNumberFormat="1" applyFont="1" applyFill="1" applyBorder="1" applyAlignment="1">
      <alignment horizontal="left" vertical="center" wrapText="1"/>
    </xf>
    <xf numFmtId="1" fontId="24" fillId="6" borderId="45" xfId="0" applyNumberFormat="1" applyFont="1" applyFill="1" applyBorder="1" applyAlignment="1">
      <alignment horizontal="right" wrapText="1"/>
    </xf>
    <xf numFmtId="0" fontId="60" fillId="2" borderId="0" xfId="0" applyFont="1" applyFill="1" applyAlignment="1">
      <alignment horizontal="center" vertical="center" wrapText="1"/>
    </xf>
    <xf numFmtId="179" fontId="35" fillId="2" borderId="0" xfId="6" applyNumberFormat="1" applyFont="1" applyFill="1" applyAlignment="1">
      <alignment horizontal="left" indent="1"/>
    </xf>
    <xf numFmtId="179" fontId="44" fillId="2" borderId="0" xfId="0" applyNumberFormat="1" applyFont="1" applyFill="1" applyAlignment="1">
      <alignment vertical="center"/>
    </xf>
    <xf numFmtId="0" fontId="25" fillId="2" borderId="1" xfId="0" applyFont="1" applyFill="1" applyBorder="1" applyAlignment="1" applyProtection="1">
      <alignment horizontal="center" vertical="center"/>
      <protection hidden="1"/>
    </xf>
    <xf numFmtId="0" fontId="25" fillId="2" borderId="3" xfId="0" applyFont="1" applyFill="1" applyBorder="1" applyAlignment="1" applyProtection="1">
      <alignment horizontal="center" vertical="center"/>
      <protection hidden="1"/>
    </xf>
    <xf numFmtId="0" fontId="25" fillId="2" borderId="1"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38" fontId="25" fillId="0" borderId="27" xfId="0" applyNumberFormat="1" applyFont="1" applyBorder="1" applyAlignment="1">
      <alignment horizontal="center" vertical="center"/>
    </xf>
    <xf numFmtId="38" fontId="25" fillId="0" borderId="52" xfId="0" applyNumberFormat="1" applyFont="1" applyBorder="1" applyAlignment="1">
      <alignment horizontal="center" vertical="center"/>
    </xf>
    <xf numFmtId="0" fontId="11" fillId="0" borderId="0" xfId="6" applyFont="1" applyAlignment="1">
      <alignment horizontal="right" vertical="center"/>
    </xf>
    <xf numFmtId="166" fontId="64" fillId="2" borderId="2" xfId="42" applyNumberFormat="1" applyFont="1" applyFill="1" applyBorder="1" applyAlignment="1">
      <alignment horizontal="center" vertical="center"/>
    </xf>
    <xf numFmtId="0" fontId="23" fillId="0" borderId="73" xfId="6" applyFont="1" applyBorder="1" applyAlignment="1">
      <alignment horizontal="center"/>
    </xf>
    <xf numFmtId="0" fontId="28" fillId="0" borderId="54" xfId="0" applyFont="1" applyBorder="1" applyAlignment="1">
      <alignment horizontal="left" vertical="top" wrapText="1"/>
    </xf>
    <xf numFmtId="0" fontId="25" fillId="2" borderId="2" xfId="0" applyFont="1" applyFill="1" applyBorder="1" applyAlignment="1">
      <alignment horizontal="center" vertical="center" wrapText="1"/>
    </xf>
    <xf numFmtId="38" fontId="25" fillId="2" borderId="2" xfId="6" applyNumberFormat="1" applyFont="1" applyFill="1" applyBorder="1" applyAlignment="1">
      <alignment horizontal="left" vertical="center"/>
    </xf>
    <xf numFmtId="173" fontId="10" fillId="0" borderId="44" xfId="5" applyNumberFormat="1" applyFont="1" applyBorder="1" applyAlignment="1">
      <alignment horizontal="center" vertical="center"/>
    </xf>
    <xf numFmtId="173" fontId="10" fillId="0" borderId="22" xfId="5" applyNumberFormat="1" applyFont="1" applyBorder="1" applyAlignment="1">
      <alignment horizontal="center" vertical="center"/>
    </xf>
    <xf numFmtId="166" fontId="42" fillId="2" borderId="1" xfId="0" applyNumberFormat="1" applyFont="1" applyFill="1" applyBorder="1" applyAlignment="1">
      <alignment horizontal="center" vertical="center" wrapText="1"/>
    </xf>
    <xf numFmtId="166" fontId="42" fillId="2" borderId="3" xfId="0" applyNumberFormat="1" applyFont="1" applyFill="1" applyBorder="1" applyAlignment="1">
      <alignment horizontal="center" vertical="center" wrapText="1"/>
    </xf>
    <xf numFmtId="184" fontId="32" fillId="2" borderId="3" xfId="0" applyNumberFormat="1" applyFont="1" applyFill="1" applyBorder="1" applyAlignment="1">
      <alignment horizontal="right" vertical="center"/>
    </xf>
    <xf numFmtId="166" fontId="25" fillId="2" borderId="1" xfId="0" applyNumberFormat="1" applyFont="1" applyFill="1" applyBorder="1" applyAlignment="1">
      <alignment horizontal="center" vertical="center"/>
    </xf>
    <xf numFmtId="166" fontId="25" fillId="2" borderId="3" xfId="0" applyNumberFormat="1" applyFont="1" applyFill="1" applyBorder="1" applyAlignment="1">
      <alignment horizontal="center" vertical="center"/>
    </xf>
    <xf numFmtId="166" fontId="42" fillId="0" borderId="47" xfId="0" applyNumberFormat="1" applyFont="1" applyBorder="1" applyAlignment="1">
      <alignment horizontal="center" vertical="center" wrapText="1"/>
    </xf>
    <xf numFmtId="166" fontId="42" fillId="2" borderId="1" xfId="0" applyNumberFormat="1" applyFont="1" applyFill="1" applyBorder="1" applyAlignment="1">
      <alignment horizontal="center" vertical="center"/>
    </xf>
    <xf numFmtId="166" fontId="42" fillId="2" borderId="3" xfId="0" applyNumberFormat="1" applyFont="1" applyFill="1" applyBorder="1" applyAlignment="1">
      <alignment horizontal="center" vertical="center"/>
    </xf>
    <xf numFmtId="179" fontId="42" fillId="2" borderId="1" xfId="0" applyNumberFormat="1" applyFont="1" applyFill="1" applyBorder="1" applyAlignment="1">
      <alignment horizontal="center" vertical="center" wrapText="1"/>
    </xf>
    <xf numFmtId="179" fontId="42" fillId="2" borderId="3" xfId="0" applyNumberFormat="1"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3" xfId="0" applyFont="1" applyBorder="1" applyAlignment="1">
      <alignment horizontal="center" vertical="center" wrapText="1"/>
    </xf>
    <xf numFmtId="0" fontId="25" fillId="2" borderId="2" xfId="0" applyFont="1" applyFill="1" applyBorder="1" applyAlignment="1">
      <alignment horizontal="center" vertical="center"/>
    </xf>
    <xf numFmtId="0" fontId="25" fillId="2" borderId="104" xfId="0" applyFont="1" applyFill="1" applyBorder="1" applyAlignment="1">
      <alignment horizontal="center" vertical="center"/>
    </xf>
    <xf numFmtId="0" fontId="25" fillId="0" borderId="29" xfId="0" applyFont="1" applyBorder="1" applyAlignment="1">
      <alignment horizontal="center" vertical="center" wrapText="1"/>
    </xf>
    <xf numFmtId="0" fontId="31" fillId="0" borderId="2"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50" xfId="0" applyFont="1" applyBorder="1" applyAlignment="1">
      <alignment horizontal="center" vertical="center" wrapText="1"/>
    </xf>
    <xf numFmtId="0" fontId="46" fillId="0" borderId="0" xfId="0" applyFont="1" applyAlignment="1">
      <alignment horizontal="left" vertical="top" wrapText="1"/>
    </xf>
    <xf numFmtId="0" fontId="30" fillId="0" borderId="56" xfId="0" applyFont="1" applyBorder="1" applyAlignment="1">
      <alignment horizontal="center" vertical="center" wrapText="1"/>
    </xf>
    <xf numFmtId="0" fontId="30" fillId="0" borderId="58" xfId="0" applyFont="1" applyBorder="1" applyAlignment="1">
      <alignment horizontal="center" vertical="center" wrapText="1"/>
    </xf>
    <xf numFmtId="0" fontId="35" fillId="0" borderId="9" xfId="0" applyFont="1" applyBorder="1" applyAlignment="1">
      <alignment horizontal="left" vertical="center" wrapText="1"/>
    </xf>
    <xf numFmtId="17" fontId="30" fillId="0" borderId="89" xfId="0" quotePrefix="1" applyNumberFormat="1" applyFont="1" applyBorder="1" applyAlignment="1">
      <alignment horizontal="center" vertical="center"/>
    </xf>
    <xf numFmtId="17" fontId="30" fillId="0" borderId="90" xfId="0" quotePrefix="1" applyNumberFormat="1" applyFont="1" applyBorder="1" applyAlignment="1">
      <alignment horizontal="center" vertical="center"/>
    </xf>
    <xf numFmtId="175" fontId="25" fillId="2" borderId="91" xfId="5" applyNumberFormat="1" applyFont="1" applyFill="1" applyBorder="1" applyAlignment="1" applyProtection="1">
      <alignment horizontal="center" vertical="center" wrapText="1"/>
      <protection locked="0"/>
    </xf>
    <xf numFmtId="175" fontId="25" fillId="2" borderId="92" xfId="5" applyNumberFormat="1" applyFont="1" applyFill="1" applyBorder="1" applyAlignment="1" applyProtection="1">
      <alignment horizontal="center" vertical="center" wrapText="1"/>
      <protection locked="0"/>
    </xf>
    <xf numFmtId="0" fontId="35" fillId="0" borderId="46" xfId="0" applyFont="1" applyBorder="1" applyAlignment="1">
      <alignment horizontal="left" vertical="center" wrapText="1"/>
    </xf>
    <xf numFmtId="0" fontId="5" fillId="0" borderId="0" xfId="0" applyFont="1" applyAlignment="1">
      <alignment horizontal="left" vertical="top" wrapText="1" indent="8"/>
    </xf>
    <xf numFmtId="190" fontId="5" fillId="2" borderId="1" xfId="1" applyNumberFormat="1" applyFont="1" applyFill="1" applyBorder="1" applyAlignment="1">
      <alignment horizontal="center" vertical="center"/>
    </xf>
    <xf numFmtId="190" fontId="5" fillId="2" borderId="0" xfId="1" applyNumberFormat="1" applyFont="1" applyFill="1" applyBorder="1" applyAlignment="1">
      <alignment horizontal="center" vertical="center"/>
    </xf>
    <xf numFmtId="190" fontId="5" fillId="2" borderId="3" xfId="1" applyNumberFormat="1" applyFont="1" applyFill="1" applyBorder="1" applyAlignment="1">
      <alignment horizontal="center" vertical="center"/>
    </xf>
    <xf numFmtId="190" fontId="5" fillId="2" borderId="6" xfId="1" applyNumberFormat="1" applyFont="1" applyFill="1" applyBorder="1" applyAlignment="1">
      <alignment horizontal="center" vertical="center"/>
    </xf>
    <xf numFmtId="190" fontId="5" fillId="2" borderId="36" xfId="1" applyNumberFormat="1" applyFont="1" applyFill="1" applyBorder="1" applyAlignment="1">
      <alignment horizontal="center" vertical="center"/>
    </xf>
    <xf numFmtId="0" fontId="5" fillId="2" borderId="0" xfId="18" applyFont="1" applyFill="1" applyAlignment="1">
      <alignment horizontal="center" vertical="center" wrapText="1"/>
    </xf>
    <xf numFmtId="0" fontId="5" fillId="2" borderId="1" xfId="18" applyFont="1" applyFill="1" applyBorder="1" applyAlignment="1">
      <alignment horizontal="center" vertical="center" wrapText="1"/>
    </xf>
    <xf numFmtId="0" fontId="5" fillId="2" borderId="3" xfId="18" applyFont="1" applyFill="1" applyBorder="1" applyAlignment="1">
      <alignment horizontal="center" vertical="center" wrapText="1"/>
    </xf>
    <xf numFmtId="0" fontId="5" fillId="2" borderId="6" xfId="18" applyFont="1" applyFill="1" applyBorder="1" applyAlignment="1">
      <alignment horizontal="center" vertical="center" wrapText="1"/>
    </xf>
    <xf numFmtId="194" fontId="5" fillId="0" borderId="1" xfId="0" applyNumberFormat="1" applyFont="1" applyBorder="1" applyAlignment="1">
      <alignment horizontal="center" vertical="center" wrapText="1"/>
    </xf>
    <xf numFmtId="194" fontId="5" fillId="0" borderId="0" xfId="0" applyNumberFormat="1" applyFont="1" applyAlignment="1">
      <alignment horizontal="center" vertical="center" wrapText="1"/>
    </xf>
    <xf numFmtId="194" fontId="5" fillId="0" borderId="6" xfId="0" applyNumberFormat="1" applyFont="1" applyBorder="1" applyAlignment="1">
      <alignment horizontal="center" vertical="center" wrapText="1"/>
    </xf>
    <xf numFmtId="194" fontId="5" fillId="2" borderId="0" xfId="0" applyNumberFormat="1" applyFont="1" applyFill="1" applyAlignment="1">
      <alignment horizontal="center" vertical="center" wrapText="1"/>
    </xf>
    <xf numFmtId="194" fontId="5" fillId="2" borderId="1" xfId="0" applyNumberFormat="1" applyFont="1" applyFill="1" applyBorder="1" applyAlignment="1">
      <alignment horizontal="center" vertical="center" wrapText="1"/>
    </xf>
    <xf numFmtId="194" fontId="5" fillId="2" borderId="7" xfId="0" applyNumberFormat="1" applyFont="1" applyFill="1" applyBorder="1" applyAlignment="1">
      <alignment horizontal="center" vertical="center" wrapText="1"/>
    </xf>
    <xf numFmtId="194" fontId="5" fillId="2" borderId="3" xfId="0" applyNumberFormat="1" applyFont="1" applyFill="1" applyBorder="1" applyAlignment="1">
      <alignment horizontal="center" vertical="center" wrapText="1"/>
    </xf>
    <xf numFmtId="194" fontId="5" fillId="0" borderId="3" xfId="0" applyNumberFormat="1" applyFont="1" applyBorder="1" applyAlignment="1">
      <alignment horizontal="center" vertical="center" wrapText="1"/>
    </xf>
    <xf numFmtId="0" fontId="31" fillId="3" borderId="75" xfId="0" applyFont="1" applyFill="1" applyBorder="1" applyAlignment="1">
      <alignment horizontal="center" vertical="center" wrapText="1"/>
    </xf>
    <xf numFmtId="0" fontId="31" fillId="3" borderId="81" xfId="0" applyFont="1" applyFill="1" applyBorder="1" applyAlignment="1">
      <alignment horizontal="center" vertical="center" wrapText="1"/>
    </xf>
    <xf numFmtId="0" fontId="31" fillId="3" borderId="82" xfId="0" applyFont="1" applyFill="1" applyBorder="1" applyAlignment="1">
      <alignment horizontal="center" vertical="center" wrapText="1"/>
    </xf>
    <xf numFmtId="0" fontId="60" fillId="2" borderId="1"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0" xfId="0" applyFont="1" applyFill="1" applyAlignment="1">
      <alignment horizontal="center" vertical="center" wrapText="1"/>
    </xf>
    <xf numFmtId="0" fontId="53" fillId="2" borderId="67" xfId="0" applyFont="1" applyFill="1" applyBorder="1" applyAlignment="1">
      <alignment horizontal="center" vertical="center" wrapText="1"/>
    </xf>
    <xf numFmtId="0" fontId="53" fillId="2" borderId="86" xfId="0" applyFont="1" applyFill="1" applyBorder="1" applyAlignment="1">
      <alignment horizontal="center" vertical="center" wrapText="1"/>
    </xf>
    <xf numFmtId="0" fontId="53" fillId="0" borderId="67" xfId="0" applyFont="1" applyBorder="1" applyAlignment="1">
      <alignment horizontal="center" wrapText="1"/>
    </xf>
    <xf numFmtId="0" fontId="53" fillId="0" borderId="67" xfId="0" applyFont="1" applyBorder="1" applyAlignment="1">
      <alignment horizontal="center" vertical="center" wrapText="1"/>
    </xf>
    <xf numFmtId="189" fontId="25" fillId="4" borderId="54" xfId="1" applyNumberFormat="1" applyFont="1" applyFill="1" applyBorder="1" applyAlignment="1">
      <alignment horizontal="center" vertical="center"/>
    </xf>
    <xf numFmtId="189" fontId="25" fillId="4" borderId="29" xfId="1" applyNumberFormat="1" applyFont="1" applyFill="1" applyBorder="1" applyAlignment="1">
      <alignment horizontal="center" vertical="center"/>
    </xf>
    <xf numFmtId="185" fontId="25" fillId="0" borderId="54" xfId="1" applyNumberFormat="1" applyFont="1" applyFill="1" applyBorder="1" applyAlignment="1">
      <alignment horizontal="center" vertical="center"/>
    </xf>
    <xf numFmtId="185" fontId="25" fillId="0" borderId="29" xfId="1" applyNumberFormat="1" applyFont="1" applyFill="1" applyBorder="1" applyAlignment="1">
      <alignment horizontal="center" vertical="center"/>
    </xf>
    <xf numFmtId="0" fontId="53" fillId="4" borderId="67" xfId="0" applyFont="1" applyFill="1" applyBorder="1" applyAlignment="1">
      <alignment horizontal="center" vertical="center" wrapText="1"/>
    </xf>
    <xf numFmtId="185" fontId="28" fillId="0" borderId="86" xfId="1" applyNumberFormat="1" applyFont="1" applyFill="1" applyBorder="1" applyAlignment="1">
      <alignment horizontal="center" vertical="center"/>
    </xf>
    <xf numFmtId="185" fontId="28" fillId="0" borderId="0" xfId="1" applyNumberFormat="1" applyFont="1" applyFill="1" applyBorder="1" applyAlignment="1">
      <alignment horizontal="center" vertical="center"/>
    </xf>
    <xf numFmtId="0" fontId="53" fillId="4" borderId="86" xfId="0" applyFont="1" applyFill="1" applyBorder="1" applyAlignment="1">
      <alignment horizontal="center" vertical="center" wrapText="1"/>
    </xf>
    <xf numFmtId="185" fontId="28" fillId="0" borderId="88" xfId="1" applyNumberFormat="1" applyFont="1" applyFill="1" applyBorder="1" applyAlignment="1">
      <alignment horizontal="center" vertical="center"/>
    </xf>
    <xf numFmtId="190" fontId="5" fillId="2" borderId="144" xfId="0" applyNumberFormat="1" applyFont="1" applyFill="1" applyBorder="1" applyAlignment="1">
      <alignment horizontal="right" vertical="center"/>
    </xf>
    <xf numFmtId="0" fontId="12" fillId="2" borderId="2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0" fillId="2" borderId="0" xfId="0" applyFont="1" applyFill="1" applyAlignment="1">
      <alignment horizontal="left" vertical="center" wrapText="1"/>
    </xf>
    <xf numFmtId="0" fontId="35" fillId="2" borderId="0" xfId="0" applyFont="1" applyFill="1" applyAlignment="1">
      <alignment horizontal="left" vertical="center" wrapText="1"/>
    </xf>
    <xf numFmtId="196" fontId="31" fillId="0" borderId="25" xfId="0" applyNumberFormat="1" applyFont="1" applyBorder="1" applyAlignment="1">
      <alignment horizontal="center" vertical="center" wrapText="1"/>
    </xf>
    <xf numFmtId="196" fontId="31" fillId="0" borderId="12" xfId="0" applyNumberFormat="1" applyFont="1" applyBorder="1" applyAlignment="1">
      <alignment horizontal="center" vertical="center"/>
    </xf>
    <xf numFmtId="0" fontId="35" fillId="0" borderId="27" xfId="0" applyFont="1" applyBorder="1" applyAlignment="1">
      <alignment horizontal="left" wrapText="1"/>
    </xf>
    <xf numFmtId="0" fontId="35" fillId="0" borderId="23" xfId="0" applyFont="1" applyBorder="1" applyAlignment="1">
      <alignment horizontal="left" wrapText="1"/>
    </xf>
    <xf numFmtId="0" fontId="35" fillId="0" borderId="25" xfId="0" applyFont="1" applyBorder="1" applyAlignment="1">
      <alignment horizontal="left" wrapText="1"/>
    </xf>
    <xf numFmtId="0" fontId="31" fillId="0" borderId="27" xfId="0" applyFont="1" applyBorder="1" applyAlignment="1">
      <alignment horizontal="left" vertical="center"/>
    </xf>
    <xf numFmtId="0" fontId="31" fillId="0" borderId="10" xfId="0" applyFont="1" applyBorder="1" applyAlignment="1">
      <alignment horizontal="left" vertical="center"/>
    </xf>
    <xf numFmtId="0" fontId="31" fillId="0" borderId="23"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3" xfId="0" applyFont="1" applyBorder="1" applyAlignment="1">
      <alignment horizontal="center" vertical="center"/>
    </xf>
    <xf numFmtId="0" fontId="31" fillId="0" borderId="11" xfId="0" applyFont="1" applyBorder="1" applyAlignment="1">
      <alignment horizontal="center" vertical="center"/>
    </xf>
    <xf numFmtId="0" fontId="31" fillId="0" borderId="17" xfId="0" applyFont="1" applyBorder="1" applyAlignment="1">
      <alignment horizontal="center" vertical="center"/>
    </xf>
    <xf numFmtId="0" fontId="35" fillId="2" borderId="0" xfId="0" applyFont="1" applyFill="1" applyAlignment="1">
      <alignment horizontal="left" vertical="top"/>
    </xf>
    <xf numFmtId="0" fontId="40" fillId="0" borderId="0" xfId="0" applyFont="1" applyAlignment="1">
      <alignment horizontal="left" vertical="top"/>
    </xf>
    <xf numFmtId="0" fontId="40" fillId="0" borderId="44" xfId="0" applyFont="1" applyBorder="1" applyAlignment="1">
      <alignment horizontal="left" vertical="top"/>
    </xf>
    <xf numFmtId="0" fontId="35" fillId="2" borderId="0" xfId="0" applyFont="1" applyFill="1" applyAlignment="1">
      <alignment horizontal="left" vertical="top" wrapText="1"/>
    </xf>
    <xf numFmtId="0" fontId="40" fillId="0" borderId="44" xfId="0" applyFont="1" applyBorder="1" applyAlignment="1">
      <alignment horizontal="left" vertical="top" wrapText="1"/>
    </xf>
    <xf numFmtId="3" fontId="37" fillId="2" borderId="54" xfId="0" applyNumberFormat="1" applyFont="1" applyFill="1" applyBorder="1" applyAlignment="1">
      <alignment horizontal="center" vertical="center"/>
    </xf>
    <xf numFmtId="3" fontId="37" fillId="2" borderId="0" xfId="0" applyNumberFormat="1" applyFont="1" applyFill="1" applyAlignment="1">
      <alignment horizontal="center" vertical="center"/>
    </xf>
    <xf numFmtId="3" fontId="37" fillId="2" borderId="29" xfId="0" applyNumberFormat="1" applyFont="1" applyFill="1" applyBorder="1" applyAlignment="1">
      <alignment horizontal="center" vertical="center"/>
    </xf>
    <xf numFmtId="0" fontId="37" fillId="2" borderId="54" xfId="0" applyFont="1" applyFill="1" applyBorder="1" applyAlignment="1">
      <alignment horizontal="center" vertical="center"/>
    </xf>
    <xf numFmtId="0" fontId="37" fillId="2" borderId="0" xfId="0" applyFont="1" applyFill="1" applyAlignment="1">
      <alignment horizontal="center" vertical="center"/>
    </xf>
    <xf numFmtId="0" fontId="37" fillId="2" borderId="29" xfId="0" applyFont="1" applyFill="1" applyBorder="1" applyAlignment="1">
      <alignment horizontal="center" vertical="center"/>
    </xf>
    <xf numFmtId="0" fontId="25" fillId="2" borderId="1"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130" fillId="4" borderId="84" xfId="0" applyFont="1" applyFill="1" applyBorder="1" applyAlignment="1">
      <alignment horizontal="left" vertical="top" wrapText="1"/>
    </xf>
    <xf numFmtId="0" fontId="130" fillId="4" borderId="85" xfId="0" applyFont="1" applyFill="1" applyBorder="1" applyAlignment="1">
      <alignment horizontal="left" vertical="top" wrapText="1"/>
    </xf>
    <xf numFmtId="0" fontId="35" fillId="2" borderId="93" xfId="0" applyFont="1" applyFill="1" applyBorder="1" applyAlignment="1">
      <alignment horizontal="left" vertical="top"/>
    </xf>
    <xf numFmtId="0" fontId="35" fillId="2" borderId="94" xfId="0" applyFont="1" applyFill="1" applyBorder="1" applyAlignment="1">
      <alignment horizontal="left" vertical="top"/>
    </xf>
  </cellXfs>
  <cellStyles count="9252">
    <cellStyle name="_0 -Preenchido_CPFL-PIRATININGA_2_CICLO_DADOS_INICIAIS_Of" xfId="56" xr:uid="{00000000-0005-0000-0000-000000000000}"/>
    <cellStyle name="_0 -Preenchido_CPFL-PIRATININGA_2_CICLO_DADOS_INICIAIS_Of.037_270207" xfId="57" xr:uid="{00000000-0005-0000-0000-000001000000}"/>
    <cellStyle name="_0 -Preenchido_CPFL-PIRATININGA_2_CICLO_DADOS_INICIAIS_Of.037_270207(V 09-04-07)" xfId="58" xr:uid="{00000000-0005-0000-0000-000002000000}"/>
    <cellStyle name="_0 -Preenchido_CPFL-PIRATININGA_2_CICLO_DADOS_INICIAIS_Of.037_270207(V 09-04-07)_Instr. Financ." xfId="59" xr:uid="{00000000-0005-0000-0000-000003000000}"/>
    <cellStyle name="_0 -Preenchido_CPFL-PIRATININGA_2_CICLO_DADOS_INICIAIS_Of.037_270207(V 09-04-07)_Instr. Financ. 2" xfId="779" xr:uid="{00000000-0005-0000-0000-000004000000}"/>
    <cellStyle name="_0 -Preenchido_CPFL-PIRATININGA_2_CICLO_DADOS_INICIAIS_Of.037_270207(V 09-04-07)_Instr. Financ._BALANÇO" xfId="60" xr:uid="{00000000-0005-0000-0000-000005000000}"/>
    <cellStyle name="_0 -Preenchido_CPFL-PIRATININGA_2_CICLO_DADOS_INICIAIS_Of.037_270207(V 09-04-07)_Instr. Financ._Pasta1" xfId="61" xr:uid="{00000000-0005-0000-0000-000006000000}"/>
    <cellStyle name="_0 -Preenchido_CPFL-PIRATININGA_2_CICLO_DADOS_INICIAIS_Of.037_270207(V 09-04-07)_Instr. Financ._Pasta1 2" xfId="780" xr:uid="{00000000-0005-0000-0000-000007000000}"/>
    <cellStyle name="_0 -Preenchido_CPFL-PIRATININGA_2_CICLO_DADOS_INICIAIS_Of.037_270207(VF)" xfId="62" xr:uid="{00000000-0005-0000-0000-000008000000}"/>
    <cellStyle name="_0 -Preenchido_CPFL-PIRATININGA_2_CICLO_DADOS_INICIAIS_Of.037_270207(VF)_Instr. Financ." xfId="63" xr:uid="{00000000-0005-0000-0000-000009000000}"/>
    <cellStyle name="_0 -Preenchido_CPFL-PIRATININGA_2_CICLO_DADOS_INICIAIS_Of.037_270207(VF)_Instr. Financ. 2" xfId="781" xr:uid="{00000000-0005-0000-0000-00000A000000}"/>
    <cellStyle name="_0 -Preenchido_CPFL-PIRATININGA_2_CICLO_DADOS_INICIAIS_Of.037_270207(VF)_Instr. Financ._BALANÇO" xfId="64" xr:uid="{00000000-0005-0000-0000-00000B000000}"/>
    <cellStyle name="_0 -Preenchido_CPFL-PIRATININGA_2_CICLO_DADOS_INICIAIS_Of.037_270207(VF)_Instr. Financ._Pasta1" xfId="65" xr:uid="{00000000-0005-0000-0000-00000C000000}"/>
    <cellStyle name="_0 -Preenchido_CPFL-PIRATININGA_2_CICLO_DADOS_INICIAIS_Of.037_270207(VF)_Instr. Financ._Pasta1 2" xfId="782" xr:uid="{00000000-0005-0000-0000-00000D000000}"/>
    <cellStyle name="_0 -Preenchido_CPFL-PIRATININGA_2_CICLO_DADOS_INICIAIS_Of.037_270207_Instr. Financ." xfId="66" xr:uid="{00000000-0005-0000-0000-00000E000000}"/>
    <cellStyle name="_0 -Preenchido_CPFL-PIRATININGA_2_CICLO_DADOS_INICIAIS_Of.037_270207_Instr. Financ. 2" xfId="783" xr:uid="{00000000-0005-0000-0000-00000F000000}"/>
    <cellStyle name="_0 -Preenchido_CPFL-PIRATININGA_2_CICLO_DADOS_INICIAIS_Of.037_270207_Instr. Financ._BALANÇO" xfId="67" xr:uid="{00000000-0005-0000-0000-000010000000}"/>
    <cellStyle name="_0 -Preenchido_CPFL-PIRATININGA_2_CICLO_DADOS_INICIAIS_Of.037_270207_Instr. Financ._Pasta1" xfId="68" xr:uid="{00000000-0005-0000-0000-000011000000}"/>
    <cellStyle name="_0 -Preenchido_CPFL-PIRATININGA_2_CICLO_DADOS_INICIAIS_Of.037_270207_Instr. Financ._Pasta1 2" xfId="784" xr:uid="{00000000-0005-0000-0000-000012000000}"/>
    <cellStyle name="_0 -Preenchido_CPFL-PIRATININGA_2_CICLO_DADOS_INICIAIS_Of.037_270207-EV 17abril" xfId="69" xr:uid="{00000000-0005-0000-0000-000013000000}"/>
    <cellStyle name="_0 -Preenchido_CPFL-PIRATININGA_2_CICLO_DADOS_INICIAIS_Of.037_270207-EV 17abril_Instr. Financ." xfId="70" xr:uid="{00000000-0005-0000-0000-000014000000}"/>
    <cellStyle name="_0 -Preenchido_CPFL-PIRATININGA_2_CICLO_DADOS_INICIAIS_Of.037_270207-EV 17abril_Instr. Financ. 2" xfId="785" xr:uid="{00000000-0005-0000-0000-000015000000}"/>
    <cellStyle name="_0 -Preenchido_CPFL-PIRATININGA_2_CICLO_DADOS_INICIAIS_Of.037_270207-EV 17abril_Instr. Financ._BALANÇO" xfId="71" xr:uid="{00000000-0005-0000-0000-000016000000}"/>
    <cellStyle name="_0 -Preenchido_CPFL-PIRATININGA_2_CICLO_DADOS_INICIAIS_Of.037_270207-EV 17abril_Instr. Financ._Pasta1" xfId="72" xr:uid="{00000000-0005-0000-0000-000017000000}"/>
    <cellStyle name="_0 -Preenchido_CPFL-PIRATININGA_2_CICLO_DADOS_INICIAIS_Of.037_270207-EV 17abril_Instr. Financ._Pasta1 2" xfId="786" xr:uid="{00000000-0005-0000-0000-000018000000}"/>
    <cellStyle name="_0 -Preenchido_CPFL-PIRATININGA_2_CICLO_DADOS_INICIAIS_Of_Instr. Financ." xfId="73" xr:uid="{00000000-0005-0000-0000-000019000000}"/>
    <cellStyle name="_0 -Preenchido_CPFL-PIRATININGA_2_CICLO_DADOS_INICIAIS_Of_Instr. Financ. 2" xfId="787" xr:uid="{00000000-0005-0000-0000-00001A000000}"/>
    <cellStyle name="_0 -Preenchido_CPFL-PIRATININGA_2_CICLO_DADOS_INICIAIS_Of_Instr. Financ._BALANÇO" xfId="74" xr:uid="{00000000-0005-0000-0000-00001B000000}"/>
    <cellStyle name="_0 -Preenchido_CPFL-PIRATININGA_2_CICLO_DADOS_INICIAIS_Of_Instr. Financ._Pasta1" xfId="75" xr:uid="{00000000-0005-0000-0000-00001C000000}"/>
    <cellStyle name="_0 -Preenchido_CPFL-PIRATININGA_2_CICLO_DADOS_INICIAIS_Of_Instr. Financ._Pasta1 2" xfId="788" xr:uid="{00000000-0005-0000-0000-00001D000000}"/>
    <cellStyle name="_15. Custos Operacionais versão FINAL (FC 160507)" xfId="76" xr:uid="{00000000-0005-0000-0000-00001E000000}"/>
    <cellStyle name="_15. Custos Operacionais versão FINAL (FC 160507)_Instr. Financ." xfId="77" xr:uid="{00000000-0005-0000-0000-00001F000000}"/>
    <cellStyle name="_15. Custos Operacionais versão FINAL (FC 160507)_Instr. Financ. 2" xfId="789" xr:uid="{00000000-0005-0000-0000-000020000000}"/>
    <cellStyle name="_15. Custos Operacionais versão FINAL (FC 160507)_Instr. Financ._BALANÇO" xfId="78" xr:uid="{00000000-0005-0000-0000-000021000000}"/>
    <cellStyle name="_15. Custos Operacionais versão FINAL (FC 160507)_Instr. Financ._Pasta1" xfId="79" xr:uid="{00000000-0005-0000-0000-000022000000}"/>
    <cellStyle name="_15. Custos Operacionais versão FINAL (FC 160507)_Instr. Financ._Pasta1 2" xfId="790" xr:uid="{00000000-0005-0000-0000-000023000000}"/>
    <cellStyle name="_2007.04.08 CEMAT CVAvIRT 2007" xfId="80" xr:uid="{00000000-0005-0000-0000-000024000000}"/>
    <cellStyle name="_2007.04.08 CEMAT CVAvIRT 2007_Instr. Financ." xfId="81" xr:uid="{00000000-0005-0000-0000-000025000000}"/>
    <cellStyle name="_2007.04.08 CEMAT CVAvIRT 2007_Instr. Financ._Pasta1" xfId="82" xr:uid="{00000000-0005-0000-0000-000026000000}"/>
    <cellStyle name="_2007.04.08 CEMAT CVAvIRT 2007_Instr. Financ._Pasta1 2" xfId="791" xr:uid="{00000000-0005-0000-0000-000027000000}"/>
    <cellStyle name="_2007.04.08 CEMAT IRT 2007 Pleito" xfId="83" xr:uid="{00000000-0005-0000-0000-000028000000}"/>
    <cellStyle name="_2007.04.08 CEMAT IRT 2007 Pleito_Instr. Financ." xfId="84" xr:uid="{00000000-0005-0000-0000-000029000000}"/>
    <cellStyle name="_2007.04.08 CEMAT IRT 2007 Pleito_Instr. Financ. 2" xfId="792" xr:uid="{00000000-0005-0000-0000-00002A000000}"/>
    <cellStyle name="_2007.04.08 CEMAT IRT 2007 Pleito_Instr. Financ._BALANÇO" xfId="85" xr:uid="{00000000-0005-0000-0000-00002B000000}"/>
    <cellStyle name="_2007.04.08 CEMAT IRT 2007 Pleito_Instr. Financ._Pasta1" xfId="86" xr:uid="{00000000-0005-0000-0000-00002C000000}"/>
    <cellStyle name="_2007.04.08 CEMAT IRT 2007 Pleito_Instr. Financ._Pasta1 2" xfId="793" xr:uid="{00000000-0005-0000-0000-00002D000000}"/>
    <cellStyle name="_ADIANTAMENTO SOBRECONTRATAÇÃO" xfId="87" xr:uid="{00000000-0005-0000-0000-00002E000000}"/>
    <cellStyle name="_ADIANTAMENTO SOBRECONTRATAÇÃO_Instr. Financ." xfId="88" xr:uid="{00000000-0005-0000-0000-00002F000000}"/>
    <cellStyle name="_ADIANTAMENTO SOBRECONTRATAÇÃO_Instr. Financ._Pasta1" xfId="89" xr:uid="{00000000-0005-0000-0000-000030000000}"/>
    <cellStyle name="_ADIANTAMENTO SOBRECONTRATAÇÃO_Instr. Financ._Pasta1 2" xfId="794" xr:uid="{00000000-0005-0000-0000-000031000000}"/>
    <cellStyle name="_AMPLA_Repasse sobrecontratação" xfId="90" xr:uid="{00000000-0005-0000-0000-000032000000}"/>
    <cellStyle name="_AMPLA_Repasse sobrecontratação_Instr. Financ." xfId="91" xr:uid="{00000000-0005-0000-0000-000033000000}"/>
    <cellStyle name="_AMPLA_Repasse sobrecontratação_Instr. Financ._Pasta1" xfId="92" xr:uid="{00000000-0005-0000-0000-000034000000}"/>
    <cellStyle name="_AMPLA_Repasse sobrecontratação_Instr. Financ._Pasta1 2" xfId="795" xr:uid="{00000000-0005-0000-0000-000035000000}"/>
    <cellStyle name="_ANEXO II_Carta_CT_DP_3_06_Memória" xfId="93" xr:uid="{00000000-0005-0000-0000-000036000000}"/>
    <cellStyle name="_ANEXO II_Carta_CT_DP_3_06_Memória_Instr. Financ." xfId="94" xr:uid="{00000000-0005-0000-0000-000037000000}"/>
    <cellStyle name="_ANEXO II_Carta_CT_DP_3_06_Memória_Instr. Financ._Pasta1" xfId="95" xr:uid="{00000000-0005-0000-0000-000038000000}"/>
    <cellStyle name="_ANEXO II_Carta_CT_DP_3_06_Memória_Instr. Financ._Pasta1 2" xfId="796" xr:uid="{00000000-0005-0000-0000-000039000000}"/>
    <cellStyle name="_Bragantina-SobrasExposição1" xfId="96" xr:uid="{00000000-0005-0000-0000-00003A000000}"/>
    <cellStyle name="_Bragantina-SobrasExposição1 2" xfId="456" xr:uid="{00000000-0005-0000-0000-00003B000000}"/>
    <cellStyle name="_Bragantina-SobrasExposição1_Instr. Financ." xfId="97" xr:uid="{00000000-0005-0000-0000-00003C000000}"/>
    <cellStyle name="_Bragantina-SobrasExposição1_Instr. Financ. 2" xfId="797" xr:uid="{00000000-0005-0000-0000-00003D000000}"/>
    <cellStyle name="_Bragantina-SobrasExposição1_Instr. Financ._BALANÇO" xfId="98" xr:uid="{00000000-0005-0000-0000-00003E000000}"/>
    <cellStyle name="_Bragantina-SobrasExposição1_Instr. Financ._Pasta1" xfId="99" xr:uid="{00000000-0005-0000-0000-00003F000000}"/>
    <cellStyle name="_Bragantina-SobrasExposição1_Instr. Financ._Pasta1 2" xfId="798" xr:uid="{00000000-0005-0000-0000-000040000000}"/>
    <cellStyle name="_CELPE - Repasse sobrecontratação" xfId="100" xr:uid="{00000000-0005-0000-0000-000041000000}"/>
    <cellStyle name="_CELPE - Repasse sobrecontratação 2" xfId="101" xr:uid="{00000000-0005-0000-0000-000042000000}"/>
    <cellStyle name="_CELPE - Repasse sobrecontratação 2_Instr. Financ." xfId="102" xr:uid="{00000000-0005-0000-0000-000043000000}"/>
    <cellStyle name="_CELPE - Repasse sobrecontratação 2_Instr. Financ._Pasta1" xfId="103" xr:uid="{00000000-0005-0000-0000-000044000000}"/>
    <cellStyle name="_CELPE - Repasse sobrecontratação 2_Instr. Financ._Pasta1 2" xfId="799" xr:uid="{00000000-0005-0000-0000-000045000000}"/>
    <cellStyle name="_CELPE - Repasse sobrecontratação_Instr. Financ." xfId="104" xr:uid="{00000000-0005-0000-0000-000046000000}"/>
    <cellStyle name="_CELPE - Repasse sobrecontratação_Instr. Financ._Pasta1" xfId="105" xr:uid="{00000000-0005-0000-0000-000047000000}"/>
    <cellStyle name="_CELPE - Repasse sobrecontratação_Instr. Financ._Pasta1 2" xfId="800" xr:uid="{00000000-0005-0000-0000-000048000000}"/>
    <cellStyle name="_CEMAT - Repasse sobrecontratação" xfId="106" xr:uid="{00000000-0005-0000-0000-000049000000}"/>
    <cellStyle name="_CEMAT - Repasse sobrecontratação_Instr. Financ." xfId="107" xr:uid="{00000000-0005-0000-0000-00004A000000}"/>
    <cellStyle name="_CEMAT - Repasse sobrecontratação_Instr. Financ._Pasta1" xfId="108" xr:uid="{00000000-0005-0000-0000-00004B000000}"/>
    <cellStyle name="_CEMAT - Repasse sobrecontratação_Instr. Financ._Pasta1 2" xfId="801" xr:uid="{00000000-0005-0000-0000-00004C000000}"/>
    <cellStyle name="_CEMIG - Repasse sobrecontratação" xfId="109" xr:uid="{00000000-0005-0000-0000-00004D000000}"/>
    <cellStyle name="_CEMIG - Repasse sobrecontratação_Instr. Financ." xfId="110" xr:uid="{00000000-0005-0000-0000-00004E000000}"/>
    <cellStyle name="_CEMIG - Repasse sobrecontratação_Instr. Financ._Pasta1" xfId="111" xr:uid="{00000000-0005-0000-0000-00004F000000}"/>
    <cellStyle name="_CEMIG - Repasse sobrecontratação_Instr. Financ._Pasta1 2" xfId="802" xr:uid="{00000000-0005-0000-0000-000050000000}"/>
    <cellStyle name="_Cópia de 2006.05.10 EEB IRT 2006 pleito" xfId="112" xr:uid="{00000000-0005-0000-0000-000051000000}"/>
    <cellStyle name="_Cópia de 2006.05.10 EEB IRT 2006 pleito 2" xfId="457" xr:uid="{00000000-0005-0000-0000-000052000000}"/>
    <cellStyle name="_Cópia de 2006.05.10 EEB IRT 2006 pleito_Instr. Financ." xfId="113" xr:uid="{00000000-0005-0000-0000-000053000000}"/>
    <cellStyle name="_Cópia de 2006.05.10 EEB IRT 2006 pleito_Instr. Financ. 2" xfId="803" xr:uid="{00000000-0005-0000-0000-000054000000}"/>
    <cellStyle name="_Cópia de 2006.05.10 EEB IRT 2006 pleito_Instr. Financ._BALANÇO" xfId="114" xr:uid="{00000000-0005-0000-0000-000055000000}"/>
    <cellStyle name="_Cópia de 2006.05.10 EEB IRT 2006 pleito_Instr. Financ._Pasta1" xfId="115" xr:uid="{00000000-0005-0000-0000-000056000000}"/>
    <cellStyle name="_Cópia de 2006.05.10 EEB IRT 2006 pleito_Instr. Financ._Pasta1 2" xfId="804" xr:uid="{00000000-0005-0000-0000-000057000000}"/>
    <cellStyle name="_Correção e apuração PIS COFINS 26-08-2005_CEB" xfId="116" xr:uid="{00000000-0005-0000-0000-000058000000}"/>
    <cellStyle name="_Correção e apuração PIS COFINS 26-08-2005_CEB_Instr. Financ." xfId="117" xr:uid="{00000000-0005-0000-0000-000059000000}"/>
    <cellStyle name="_Correção e apuração PIS COFINS 26-08-2005_CEB_Instr. Financ._Pasta1" xfId="118" xr:uid="{00000000-0005-0000-0000-00005A000000}"/>
    <cellStyle name="_Correção e apuração PIS COFINS 26-08-2005_CEB_Instr. Financ._Pasta1 2" xfId="805" xr:uid="{00000000-0005-0000-0000-00005B000000}"/>
    <cellStyle name="_CPFL PAULISTA - Repasse sobrecontratação" xfId="119" xr:uid="{00000000-0005-0000-0000-00005C000000}"/>
    <cellStyle name="_CPFL PAULISTA - Repasse sobrecontratação_Instr. Financ." xfId="120" xr:uid="{00000000-0005-0000-0000-00005D000000}"/>
    <cellStyle name="_CPFL PAULISTA - Repasse sobrecontratação_Instr. Financ._Pasta1" xfId="121" xr:uid="{00000000-0005-0000-0000-00005E000000}"/>
    <cellStyle name="_CPFL PAULISTA - Repasse sobrecontratação_Instr. Financ._Pasta1 2" xfId="806" xr:uid="{00000000-0005-0000-0000-00005F000000}"/>
    <cellStyle name="_CPFL-SobrasExposiçãoSubmercados" xfId="122" xr:uid="{00000000-0005-0000-0000-000060000000}"/>
    <cellStyle name="_CPFL-SobrasExposiçãoSubmercados 2" xfId="458" xr:uid="{00000000-0005-0000-0000-000061000000}"/>
    <cellStyle name="_CPFL-SobrasExposiçãoSubmercados_Cálculo CVAs_COPEL-DIS_MAIO_2008_CONTABILIZAÇÃO" xfId="123" xr:uid="{00000000-0005-0000-0000-000062000000}"/>
    <cellStyle name="_CPFL-SobrasExposiçãoSubmercados_Cálculo CVAs_COPEL-DIS_MAIO_2008_CONTABILIZAÇÃO_2008" xfId="124" xr:uid="{00000000-0005-0000-0000-000063000000}"/>
    <cellStyle name="_CPFL-SobrasExposiçãoSubmercados_Cálculo CVAs_COPEL-DIS_MAIO_2008_CONTABILIZAÇÃO_Conciliação TUSD Resultado" xfId="125" xr:uid="{00000000-0005-0000-0000-000064000000}"/>
    <cellStyle name="_CPFL-SobrasExposiçãoSubmercados_Fator Novo e Antigo 4 anos" xfId="126" xr:uid="{00000000-0005-0000-0000-000065000000}"/>
    <cellStyle name="_CPFL-SobrasExposiçãoSubmercados_Fator Novo e Antigo 4 anos_Instr. Financ." xfId="127" xr:uid="{00000000-0005-0000-0000-000066000000}"/>
    <cellStyle name="_CPFL-SobrasExposiçãoSubmercados_Fator Novo e Antigo 4 anos_Instr. Financ. 2" xfId="807" xr:uid="{00000000-0005-0000-0000-000067000000}"/>
    <cellStyle name="_CPFL-SobrasExposiçãoSubmercados_Fator Novo e Antigo 4 anos_Instr. Financ._BALANÇO" xfId="128" xr:uid="{00000000-0005-0000-0000-000068000000}"/>
    <cellStyle name="_CPFL-SobrasExposiçãoSubmercados_Fator Novo e Antigo 4 anos_Instr. Financ._Pasta1" xfId="129" xr:uid="{00000000-0005-0000-0000-000069000000}"/>
    <cellStyle name="_CPFL-SobrasExposiçãoSubmercados_Fator Novo e Antigo 4 anos_Instr. Financ._Pasta1 2" xfId="808" xr:uid="{00000000-0005-0000-0000-00006A000000}"/>
    <cellStyle name="_CPFL-SobrasExposiçãoSubmercados_Instr. Financ." xfId="130" xr:uid="{00000000-0005-0000-0000-00006B000000}"/>
    <cellStyle name="_CPFL-SobrasExposiçãoSubmercados_Instr. Financ. 2" xfId="809" xr:uid="{00000000-0005-0000-0000-00006C000000}"/>
    <cellStyle name="_CPFL-SobrasExposiçãoSubmercados_Instr. Financ._BALANÇO" xfId="131" xr:uid="{00000000-0005-0000-0000-00006D000000}"/>
    <cellStyle name="_CPFL-SobrasExposiçãoSubmercados_Instr. Financ._Pasta1" xfId="132" xr:uid="{00000000-0005-0000-0000-00006E000000}"/>
    <cellStyle name="_CPFL-SobrasExposiçãoSubmercados_Instr. Financ._Pasta1 2" xfId="810" xr:uid="{00000000-0005-0000-0000-00006F000000}"/>
    <cellStyle name="_CPFL-SobrasExposiçãoSubmercados_SOBRECONTRATAÇÃO-RES 255-2007-ap038-07-CPFL07" xfId="133" xr:uid="{00000000-0005-0000-0000-000070000000}"/>
    <cellStyle name="_CPFL-SobrasExposiçãoSubmercados_SOBRECONTRATAÇÃO-RES 255-2007-ap038-07-CPFL07_Instr. Financ." xfId="134" xr:uid="{00000000-0005-0000-0000-000071000000}"/>
    <cellStyle name="_CPFL-SobrasExposiçãoSubmercados_SOBRECONTRATAÇÃO-RES 255-2007-ap038-07-CPFL07_Instr. Financ. 2" xfId="811" xr:uid="{00000000-0005-0000-0000-000072000000}"/>
    <cellStyle name="_CPFL-SobrasExposiçãoSubmercados_SOBRECONTRATAÇÃO-RES 255-2007-ap038-07-CPFL07_Instr. Financ._BALANÇO" xfId="135" xr:uid="{00000000-0005-0000-0000-000073000000}"/>
    <cellStyle name="_CPFL-SobrasExposiçãoSubmercados_SOBRECONTRATAÇÃO-RES 255-2007-ap038-07-CPFL07_Instr. Financ._Pasta1" xfId="136" xr:uid="{00000000-0005-0000-0000-000074000000}"/>
    <cellStyle name="_CPFL-SobrasExposiçãoSubmercados_SOBRECONTRATAÇÃO-RES 255-2007-ap038-07-CPFL07_Instr. Financ._Pasta1 2" xfId="812" xr:uid="{00000000-0005-0000-0000-000075000000}"/>
    <cellStyle name="_CVA e Sobre - Copel 2009" xfId="137" xr:uid="{00000000-0005-0000-0000-000076000000}"/>
    <cellStyle name="_CVAs_2008_2009_agosto2008 _contabilização -ALTERADA" xfId="138" xr:uid="{00000000-0005-0000-0000-000077000000}"/>
    <cellStyle name="_CVAs_2008_2009_julho2008 _contabilização" xfId="139" xr:uid="{00000000-0005-0000-0000-000078000000}"/>
    <cellStyle name="_ELEKTRO - Dados Repasse sobrecontratação" xfId="140" xr:uid="{00000000-0005-0000-0000-000079000000}"/>
    <cellStyle name="_ELEKTRO - Dados Repasse sobrecontratação_Instr. Financ." xfId="141" xr:uid="{00000000-0005-0000-0000-00007A000000}"/>
    <cellStyle name="_ELEKTRO - Dados Repasse sobrecontratação_Instr. Financ._Pasta1" xfId="142" xr:uid="{00000000-0005-0000-0000-00007B000000}"/>
    <cellStyle name="_ELEKTRO - Dados Repasse sobrecontratação_Instr. Financ._Pasta1 2" xfId="813" xr:uid="{00000000-0005-0000-0000-00007C000000}"/>
    <cellStyle name="_ELEKTRO_Repasse-sobrecontratação" xfId="143" xr:uid="{00000000-0005-0000-0000-00007D000000}"/>
    <cellStyle name="_ELEKTRO_Repasse-sobrecontratação_Instr. Financ." xfId="144" xr:uid="{00000000-0005-0000-0000-00007E000000}"/>
    <cellStyle name="_ELEKTRO_Repasse-sobrecontratação_Instr. Financ._Pasta1" xfId="145" xr:uid="{00000000-0005-0000-0000-00007F000000}"/>
    <cellStyle name="_ELEKTRO_Repasse-sobrecontratação_Instr. Financ._Pasta1 2" xfId="814" xr:uid="{00000000-0005-0000-0000-000080000000}"/>
    <cellStyle name="_ELEKTRO-tarifa media - para CVA" xfId="146" xr:uid="{00000000-0005-0000-0000-000081000000}"/>
    <cellStyle name="_ELEKTRO-tarifa media - para CVA_Instr. Financ." xfId="147" xr:uid="{00000000-0005-0000-0000-000082000000}"/>
    <cellStyle name="_ELEKTRO-tarifa media - para CVA_Instr. Financ._Pasta1" xfId="148" xr:uid="{00000000-0005-0000-0000-000083000000}"/>
    <cellStyle name="_ELEKTRO-tarifa media - para CVA_Instr. Financ._Pasta1 2" xfId="815" xr:uid="{00000000-0005-0000-0000-000084000000}"/>
    <cellStyle name="_ELETROPAULO 2007 - Repasse sobrecontratação" xfId="149" xr:uid="{00000000-0005-0000-0000-000085000000}"/>
    <cellStyle name="_ELETROPAULO 2007 - Repasse sobrecontratação_Instr. Financ." xfId="150" xr:uid="{00000000-0005-0000-0000-000086000000}"/>
    <cellStyle name="_ELETROPAULO 2007 - Repasse sobrecontratação_Instr. Financ._Pasta1" xfId="151" xr:uid="{00000000-0005-0000-0000-000087000000}"/>
    <cellStyle name="_ELETROPAULO 2007 - Repasse sobrecontratação_Instr. Financ._Pasta1 2" xfId="816" xr:uid="{00000000-0005-0000-0000-000088000000}"/>
    <cellStyle name="_energia nova" xfId="152" xr:uid="{00000000-0005-0000-0000-000089000000}"/>
    <cellStyle name="_energia nova 2" xfId="817" xr:uid="{00000000-0005-0000-0000-00008A000000}"/>
    <cellStyle name="_energia nova_BALANÇO" xfId="153" xr:uid="{00000000-0005-0000-0000-00008B000000}"/>
    <cellStyle name="_energia nova_Pasta1" xfId="154" xr:uid="{00000000-0005-0000-0000-00008C000000}"/>
    <cellStyle name="_energia nova_Pasta1 2" xfId="818" xr:uid="{00000000-0005-0000-0000-00008D000000}"/>
    <cellStyle name="_ENERGIA-RESUMO" xfId="155" xr:uid="{00000000-0005-0000-0000-00008E000000}"/>
    <cellStyle name="_ENERGIA-RESUMO_Instr. Financ." xfId="156" xr:uid="{00000000-0005-0000-0000-00008F000000}"/>
    <cellStyle name="_ENERGIA-RESUMO_Instr. Financ._Pasta1" xfId="157" xr:uid="{00000000-0005-0000-0000-000090000000}"/>
    <cellStyle name="_ENERGIA-RESUMO_Instr. Financ._Pasta1 2" xfId="819" xr:uid="{00000000-0005-0000-0000-000091000000}"/>
    <cellStyle name="_Enersul Impacto LPT_FINAL_22_02_07" xfId="158" xr:uid="{00000000-0005-0000-0000-000092000000}"/>
    <cellStyle name="_Enersul Impacto LPT_FINAL_22_02_07_Fator Novo e Antigo 4 anos" xfId="159" xr:uid="{00000000-0005-0000-0000-000093000000}"/>
    <cellStyle name="_Enersul Impacto LPT_FINAL_22_02_07_Fator Novo e Antigo 4 anos_Instr. Financ." xfId="160" xr:uid="{00000000-0005-0000-0000-000094000000}"/>
    <cellStyle name="_Enersul Impacto LPT_FINAL_22_02_07_Fator Novo e Antigo 4 anos_Instr. Financ. 2" xfId="820" xr:uid="{00000000-0005-0000-0000-000095000000}"/>
    <cellStyle name="_Enersul Impacto LPT_FINAL_22_02_07_Fator Novo e Antigo 4 anos_Instr. Financ._BALANÇO" xfId="161" xr:uid="{00000000-0005-0000-0000-000096000000}"/>
    <cellStyle name="_Enersul Impacto LPT_FINAL_22_02_07_Fator Novo e Antigo 4 anos_Instr. Financ._Pasta1" xfId="162" xr:uid="{00000000-0005-0000-0000-000097000000}"/>
    <cellStyle name="_Enersul Impacto LPT_FINAL_22_02_07_Fator Novo e Antigo 4 anos_Instr. Financ._Pasta1 2" xfId="821" xr:uid="{00000000-0005-0000-0000-000098000000}"/>
    <cellStyle name="_Enersul Impacto LPT_FINAL_22_02_07_Instr. Financ." xfId="163" xr:uid="{00000000-0005-0000-0000-000099000000}"/>
    <cellStyle name="_Enersul Impacto LPT_FINAL_22_02_07_Instr. Financ. 2" xfId="822" xr:uid="{00000000-0005-0000-0000-00009A000000}"/>
    <cellStyle name="_Enersul Impacto LPT_FINAL_22_02_07_Instr. Financ._BALANÇO" xfId="164" xr:uid="{00000000-0005-0000-0000-00009B000000}"/>
    <cellStyle name="_Enersul Impacto LPT_FINAL_22_02_07_Instr. Financ._Pasta1" xfId="165" xr:uid="{00000000-0005-0000-0000-00009C000000}"/>
    <cellStyle name="_Enersul Impacto LPT_FINAL_22_02_07_Instr. Financ._Pasta1 2" xfId="823" xr:uid="{00000000-0005-0000-0000-00009D000000}"/>
    <cellStyle name="_Enersul Impacto PLT v1" xfId="166" xr:uid="{00000000-0005-0000-0000-00009E000000}"/>
    <cellStyle name="_Enersul Impacto PLT v1_Fator Novo e Antigo 4 anos" xfId="167" xr:uid="{00000000-0005-0000-0000-00009F000000}"/>
    <cellStyle name="_Enersul Impacto PLT v1_Fator Novo e Antigo 4 anos_Instr. Financ." xfId="168" xr:uid="{00000000-0005-0000-0000-0000A0000000}"/>
    <cellStyle name="_Enersul Impacto PLT v1_Fator Novo e Antigo 4 anos_Instr. Financ. 2" xfId="824" xr:uid="{00000000-0005-0000-0000-0000A1000000}"/>
    <cellStyle name="_Enersul Impacto PLT v1_Fator Novo e Antigo 4 anos_Instr. Financ._BALANÇO" xfId="169" xr:uid="{00000000-0005-0000-0000-0000A2000000}"/>
    <cellStyle name="_Enersul Impacto PLT v1_Fator Novo e Antigo 4 anos_Instr. Financ._Pasta1" xfId="170" xr:uid="{00000000-0005-0000-0000-0000A3000000}"/>
    <cellStyle name="_Enersul Impacto PLT v1_Fator Novo e Antigo 4 anos_Instr. Financ._Pasta1 2" xfId="825" xr:uid="{00000000-0005-0000-0000-0000A4000000}"/>
    <cellStyle name="_Enersul Impacto PLT v1_Instr. Financ." xfId="171" xr:uid="{00000000-0005-0000-0000-0000A5000000}"/>
    <cellStyle name="_Enersul Impacto PLT v1_Instr. Financ. 2" xfId="826" xr:uid="{00000000-0005-0000-0000-0000A6000000}"/>
    <cellStyle name="_Enersul Impacto PLT v1_Instr. Financ._BALANÇO" xfId="172" xr:uid="{00000000-0005-0000-0000-0000A7000000}"/>
    <cellStyle name="_Enersul Impacto PLT v1_Instr. Financ._Pasta1" xfId="173" xr:uid="{00000000-0005-0000-0000-0000A8000000}"/>
    <cellStyle name="_Enersul Impacto PLT v1_Instr. Financ._Pasta1 2" xfId="827" xr:uid="{00000000-0005-0000-0000-0000A9000000}"/>
    <cellStyle name="_ESCELSA_RESPOSTA_OFÍCIO_325_DEFINITIVO" xfId="174" xr:uid="{00000000-0005-0000-0000-0000AA000000}"/>
    <cellStyle name="_ESCELSA_RESPOSTA_OFÍCIO_325_DEFINITIVO_Fator Novo e Antigo 4 anos" xfId="175" xr:uid="{00000000-0005-0000-0000-0000AB000000}"/>
    <cellStyle name="_ESCELSA_RESPOSTA_OFÍCIO_325_DEFINITIVO_Fator Novo e Antigo 4 anos_Instr. Financ." xfId="176" xr:uid="{00000000-0005-0000-0000-0000AC000000}"/>
    <cellStyle name="_ESCELSA_RESPOSTA_OFÍCIO_325_DEFINITIVO_Fator Novo e Antigo 4 anos_Instr. Financ. 2" xfId="828" xr:uid="{00000000-0005-0000-0000-0000AD000000}"/>
    <cellStyle name="_ESCELSA_RESPOSTA_OFÍCIO_325_DEFINITIVO_Fator Novo e Antigo 4 anos_Instr. Financ._BALANÇO" xfId="177" xr:uid="{00000000-0005-0000-0000-0000AE000000}"/>
    <cellStyle name="_ESCELSA_RESPOSTA_OFÍCIO_325_DEFINITIVO_Fator Novo e Antigo 4 anos_Instr. Financ._Pasta1" xfId="178" xr:uid="{00000000-0005-0000-0000-0000AF000000}"/>
    <cellStyle name="_ESCELSA_RESPOSTA_OFÍCIO_325_DEFINITIVO_Fator Novo e Antigo 4 anos_Instr. Financ._Pasta1 2" xfId="829" xr:uid="{00000000-0005-0000-0000-0000B0000000}"/>
    <cellStyle name="_ESCELSA_RESPOSTA_OFÍCIO_325_DEFINITIVO_Fator Novo e Antigo 4 anos_Instr. Financ._Serv.Terc." xfId="778" xr:uid="{00000000-0005-0000-0000-0000B1000000}"/>
    <cellStyle name="_ESCELSA_RESPOSTA_OFÍCIO_325_DEFINITIVO_Instr. Financ." xfId="179" xr:uid="{00000000-0005-0000-0000-0000B2000000}"/>
    <cellStyle name="_ESCELSA_RESPOSTA_OFÍCIO_325_DEFINITIVO_Instr. Financ. 2" xfId="830" xr:uid="{00000000-0005-0000-0000-0000B3000000}"/>
    <cellStyle name="_ESCELSA_RESPOSTA_OFÍCIO_325_DEFINITIVO_Instr. Financ._BALANÇO" xfId="180" xr:uid="{00000000-0005-0000-0000-0000B4000000}"/>
    <cellStyle name="_ESCELSA_RESPOSTA_OFÍCIO_325_DEFINITIVO_Instr. Financ._Pasta1" xfId="181" xr:uid="{00000000-0005-0000-0000-0000B5000000}"/>
    <cellStyle name="_ESCELSA_RESPOSTA_OFÍCIO_325_DEFINITIVO_Instr. Financ._Pasta1 2" xfId="831" xr:uid="{00000000-0005-0000-0000-0000B6000000}"/>
    <cellStyle name="_Fator Novo e Antigo 4 anos" xfId="182" xr:uid="{00000000-0005-0000-0000-0000B7000000}"/>
    <cellStyle name="_Fator Novo e Antigo 4 anos_Instr. Financ." xfId="183" xr:uid="{00000000-0005-0000-0000-0000B8000000}"/>
    <cellStyle name="_Fator Novo e Antigo 4 anos_Instr. Financ. 2" xfId="832" xr:uid="{00000000-0005-0000-0000-0000B9000000}"/>
    <cellStyle name="_Fator Novo e Antigo 4 anos_Instr. Financ._BALANÇO" xfId="184" xr:uid="{00000000-0005-0000-0000-0000BA000000}"/>
    <cellStyle name="_Fator Novo e Antigo 4 anos_Instr. Financ._Pasta1" xfId="185" xr:uid="{00000000-0005-0000-0000-0000BB000000}"/>
    <cellStyle name="_Fator Novo e Antigo 4 anos_Instr. Financ._Pasta1 2" xfId="833" xr:uid="{00000000-0005-0000-0000-0000BC000000}"/>
    <cellStyle name="_FR CHESFxCeal, Cepisa e Saelpa-2005-protegida" xfId="186" xr:uid="{00000000-0005-0000-0000-0000BD000000}"/>
    <cellStyle name="_FR CHESFxCeal, Cepisa e Saelpa-2005-protegida_Instr. Financ." xfId="187" xr:uid="{00000000-0005-0000-0000-0000BE000000}"/>
    <cellStyle name="_FR CHESFxCeal, Cepisa e Saelpa-2005-protegida_Instr. Financ. 2" xfId="834" xr:uid="{00000000-0005-0000-0000-0000BF000000}"/>
    <cellStyle name="_FR CHESFxCeal, Cepisa e Saelpa-2005-protegida_Instr. Financ._BALANÇO" xfId="188" xr:uid="{00000000-0005-0000-0000-0000C0000000}"/>
    <cellStyle name="_FR CHESFxCeal, Cepisa e Saelpa-2005-protegida_Instr. Financ._Pasta1" xfId="189" xr:uid="{00000000-0005-0000-0000-0000C1000000}"/>
    <cellStyle name="_FR CHESFxCeal, Cepisa e Saelpa-2005-protegida_Instr. Financ._Pasta1 2" xfId="835" xr:uid="{00000000-0005-0000-0000-0000C2000000}"/>
    <cellStyle name="_FR CHESFxCeal, Cepisa e Saelpa-2005-protegida_SOBRECONTRATAÇÃO-RES 255-2007-ap038-07-CPFL07" xfId="190" xr:uid="{00000000-0005-0000-0000-0000C3000000}"/>
    <cellStyle name="_FR CHESFxCeal, Cepisa e Saelpa-2005-protegida_SOBRECONTRATAÇÃO-RES 255-2007-ap038-07-CPFL07_Instr. Financ." xfId="191" xr:uid="{00000000-0005-0000-0000-0000C4000000}"/>
    <cellStyle name="_FR CHESFxCeal, Cepisa e Saelpa-2005-protegida_SOBRECONTRATAÇÃO-RES 255-2007-ap038-07-CPFL07_Instr. Financ. 2" xfId="836" xr:uid="{00000000-0005-0000-0000-0000C5000000}"/>
    <cellStyle name="_FR CHESFxCeal, Cepisa e Saelpa-2005-protegida_SOBRECONTRATAÇÃO-RES 255-2007-ap038-07-CPFL07_Instr. Financ._BALANÇO" xfId="192" xr:uid="{00000000-0005-0000-0000-0000C6000000}"/>
    <cellStyle name="_FR CHESFxCeal, Cepisa e Saelpa-2005-protegida_SOBRECONTRATAÇÃO-RES 255-2007-ap038-07-CPFL07_Instr. Financ._Pasta1" xfId="193" xr:uid="{00000000-0005-0000-0000-0000C7000000}"/>
    <cellStyle name="_FR CHESFxCeal, Cepisa e Saelpa-2005-protegida_SOBRECONTRATAÇÃO-RES 255-2007-ap038-07-CPFL07_Instr. Financ._Pasta1 2" xfId="837" xr:uid="{00000000-0005-0000-0000-0000C8000000}"/>
    <cellStyle name="_IRT - chesp 2005-V2 " xfId="194" xr:uid="{00000000-0005-0000-0000-0000C9000000}"/>
    <cellStyle name="_IRT - chesp 2005-V2 _Instr. Financ." xfId="195" xr:uid="{00000000-0005-0000-0000-0000CA000000}"/>
    <cellStyle name="_IRT - chesp 2005-V2 _Instr. Financ._Pasta1" xfId="196" xr:uid="{00000000-0005-0000-0000-0000CB000000}"/>
    <cellStyle name="_IRT - chesp 2005-V2 _Instr. Financ._Pasta1 2" xfId="838" xr:uid="{00000000-0005-0000-0000-0000CC000000}"/>
    <cellStyle name="_IRT 2005 - CELTINS-cláudia210605" xfId="197" xr:uid="{00000000-0005-0000-0000-0000CD000000}"/>
    <cellStyle name="_IRT 2005 - CELTINS-cláudia210605_Instr. Financ." xfId="198" xr:uid="{00000000-0005-0000-0000-0000CE000000}"/>
    <cellStyle name="_IRT 2005 - CELTINS-cláudia210605_Instr. Financ._Pasta1" xfId="199" xr:uid="{00000000-0005-0000-0000-0000CF000000}"/>
    <cellStyle name="_IRT 2005 - CELTINS-cláudia210605_Instr. Financ._Pasta1 2" xfId="839" xr:uid="{00000000-0005-0000-0000-0000D0000000}"/>
    <cellStyle name="_IRT 2005 - CHESP-040705" xfId="200" xr:uid="{00000000-0005-0000-0000-0000D1000000}"/>
    <cellStyle name="_IRT 2005 - CHESP-040705_Instr. Financ." xfId="201" xr:uid="{00000000-0005-0000-0000-0000D2000000}"/>
    <cellStyle name="_IRT 2005 - CHESP-040705_Instr. Financ._Pasta1" xfId="202" xr:uid="{00000000-0005-0000-0000-0000D3000000}"/>
    <cellStyle name="_IRT 2005 - CHESP-040705_Instr. Financ._Pasta1 2" xfId="840" xr:uid="{00000000-0005-0000-0000-0000D4000000}"/>
    <cellStyle name="_IRT 2005 - CHESP-140705" xfId="203" xr:uid="{00000000-0005-0000-0000-0000D5000000}"/>
    <cellStyle name="_IRT 2005 - CHESP-140705_Instr. Financ." xfId="204" xr:uid="{00000000-0005-0000-0000-0000D6000000}"/>
    <cellStyle name="_IRT 2005 - CHESP-140705_Instr. Financ._Pasta1" xfId="205" xr:uid="{00000000-0005-0000-0000-0000D7000000}"/>
    <cellStyle name="_IRT 2005 - CHESP-140705_Instr. Financ._Pasta1 2" xfId="841" xr:uid="{00000000-0005-0000-0000-0000D8000000}"/>
    <cellStyle name="_IRT 2006 - CEEE" xfId="206" xr:uid="{00000000-0005-0000-0000-0000D9000000}"/>
    <cellStyle name="_IRT 2006 - CEEE_Instr. Financ." xfId="207" xr:uid="{00000000-0005-0000-0000-0000DA000000}"/>
    <cellStyle name="_IRT 2006 - CEEE_Instr. Financ._Pasta1" xfId="208" xr:uid="{00000000-0005-0000-0000-0000DB000000}"/>
    <cellStyle name="_IRT 2006 - CEEE_Instr. Financ._Pasta1 2" xfId="842" xr:uid="{00000000-0005-0000-0000-0000DC000000}"/>
    <cellStyle name="_IRT 2007 - COELBA" xfId="209" xr:uid="{00000000-0005-0000-0000-0000DD000000}"/>
    <cellStyle name="_IRT 2007 - COELBA_Instr. Financ." xfId="210" xr:uid="{00000000-0005-0000-0000-0000DE000000}"/>
    <cellStyle name="_IRT 2007 - COELBA_Instr. Financ._Pasta1" xfId="211" xr:uid="{00000000-0005-0000-0000-0000DF000000}"/>
    <cellStyle name="_IRT 2007 - COELBA_Instr. Financ._Pasta1 2" xfId="843" xr:uid="{00000000-0005-0000-0000-0000E0000000}"/>
    <cellStyle name="_IRT 2007 - Enersul" xfId="212" xr:uid="{00000000-0005-0000-0000-0000E1000000}"/>
    <cellStyle name="_IRT 2007 - Enersul_Instr. Financ." xfId="213" xr:uid="{00000000-0005-0000-0000-0000E2000000}"/>
    <cellStyle name="_IRT 2007 - Enersul_Instr. Financ._Pasta1" xfId="214" xr:uid="{00000000-0005-0000-0000-0000E3000000}"/>
    <cellStyle name="_IRT 2007 - Enersul_Instr. Financ._Pasta1 2" xfId="844" xr:uid="{00000000-0005-0000-0000-0000E4000000}"/>
    <cellStyle name="_IRT COPEL 2009 Vfinal" xfId="215" xr:uid="{00000000-0005-0000-0000-0000E5000000}"/>
    <cellStyle name="_IRT COPEL 2009 Vfinal_Pasta1" xfId="216" xr:uid="{00000000-0005-0000-0000-0000E6000000}"/>
    <cellStyle name="_IRT COPEL 2009 Vfinal_Pasta1 2" xfId="845" xr:uid="{00000000-0005-0000-0000-0000E7000000}"/>
    <cellStyle name="_IRT CPEE_fev07" xfId="217" xr:uid="{00000000-0005-0000-0000-0000E8000000}"/>
    <cellStyle name="_IRT CPEE_fev07_Instr. Financ." xfId="218" xr:uid="{00000000-0005-0000-0000-0000E9000000}"/>
    <cellStyle name="_IRT CPEE_fev07_Instr. Financ._Pasta1" xfId="219" xr:uid="{00000000-0005-0000-0000-0000EA000000}"/>
    <cellStyle name="_IRT CPEE_fev07_Instr. Financ._Pasta1 2" xfId="846" xr:uid="{00000000-0005-0000-0000-0000EB000000}"/>
    <cellStyle name="_IRT CPEE_fev07_pós-IGPM" xfId="220" xr:uid="{00000000-0005-0000-0000-0000EC000000}"/>
    <cellStyle name="_IRT CPEE_fev07_pós-IGPM_Instr. Financ." xfId="221" xr:uid="{00000000-0005-0000-0000-0000ED000000}"/>
    <cellStyle name="_IRT CPEE_fev07_pós-IGPM_Instr. Financ._Pasta1" xfId="222" xr:uid="{00000000-0005-0000-0000-0000EE000000}"/>
    <cellStyle name="_IRT CPEE_fev07_pós-IGPM_Instr. Financ._Pasta1 2" xfId="847" xr:uid="{00000000-0005-0000-0000-0000EF000000}"/>
    <cellStyle name="_IRT_CELG_setembro2007_pósIPCA" xfId="223" xr:uid="{00000000-0005-0000-0000-0000F0000000}"/>
    <cellStyle name="_IRT_CELG_setembro2007_pósIPCA_Instr. Financ." xfId="224" xr:uid="{00000000-0005-0000-0000-0000F1000000}"/>
    <cellStyle name="_IRT_CELG_setembro2007_pósIPCA_Instr. Financ._Pasta1" xfId="225" xr:uid="{00000000-0005-0000-0000-0000F2000000}"/>
    <cellStyle name="_IRT_CELG_setembro2007_pósIPCA_Instr. Financ._Pasta1 2" xfId="848" xr:uid="{00000000-0005-0000-0000-0000F3000000}"/>
    <cellStyle name="_IRT_CEMAR_2007_VDef" xfId="226" xr:uid="{00000000-0005-0000-0000-0000F4000000}"/>
    <cellStyle name="_IRT_CEMAR_2007_VDef_Instr. Financ." xfId="227" xr:uid="{00000000-0005-0000-0000-0000F5000000}"/>
    <cellStyle name="_IRT_CEMAR_2007_VDef_Instr. Financ._Pasta1" xfId="228" xr:uid="{00000000-0005-0000-0000-0000F6000000}"/>
    <cellStyle name="_IRT_CEMAR_2007_VDef_Instr. Financ._Pasta1 2" xfId="849" xr:uid="{00000000-0005-0000-0000-0000F7000000}"/>
    <cellStyle name="_IRT_COPEL-DIS_junho2007" xfId="229" xr:uid="{00000000-0005-0000-0000-0000F8000000}"/>
    <cellStyle name="_IRT_COPEL-DIS_junho2007_Instr. Financ." xfId="230" xr:uid="{00000000-0005-0000-0000-0000F9000000}"/>
    <cellStyle name="_IRT_COPEL-DIS_junho2007_Instr. Financ._Pasta1" xfId="231" xr:uid="{00000000-0005-0000-0000-0000FA000000}"/>
    <cellStyle name="_IRT_COPEL-DIS_junho2007_Instr. Financ._Pasta1 2" xfId="850" xr:uid="{00000000-0005-0000-0000-0000FB000000}"/>
    <cellStyle name="_IRT_LIGHT_nov2007" xfId="232" xr:uid="{00000000-0005-0000-0000-0000FC000000}"/>
    <cellStyle name="_IRT_LIGHT_nov2007_Instr. Financ." xfId="233" xr:uid="{00000000-0005-0000-0000-0000FD000000}"/>
    <cellStyle name="_IRT_LIGHT_nov2007_Instr. Financ._Pasta1" xfId="234" xr:uid="{00000000-0005-0000-0000-0000FE000000}"/>
    <cellStyle name="_IRT_LIGHT_nov2007_Instr. Financ._Pasta1 2" xfId="851" xr:uid="{00000000-0005-0000-0000-0000FF000000}"/>
    <cellStyle name="_MODELO PLANILHAS IRT-versão 2" xfId="235" xr:uid="{00000000-0005-0000-0000-000000010000}"/>
    <cellStyle name="_MODELO PLANILHAS IRT-versão 2_Instr. Financ." xfId="236" xr:uid="{00000000-0005-0000-0000-000001010000}"/>
    <cellStyle name="_MODELO PLANILHAS IRT-versão 2_Instr. Financ._Pasta1" xfId="237" xr:uid="{00000000-0005-0000-0000-000002010000}"/>
    <cellStyle name="_MODELO PLANILHAS IRT-versão 2_Instr. Financ._Pasta1 2" xfId="852" xr:uid="{00000000-0005-0000-0000-000003010000}"/>
    <cellStyle name="_Oficio037-Planilha07 v18-04-07c" xfId="238" xr:uid="{00000000-0005-0000-0000-000004010000}"/>
    <cellStyle name="_Oficio037-Planilha07 v18-04-07c_Instr. Financ." xfId="239" xr:uid="{00000000-0005-0000-0000-000005010000}"/>
    <cellStyle name="_Oficio037-Planilha07 v18-04-07c_Instr. Financ. 2" xfId="853" xr:uid="{00000000-0005-0000-0000-000006010000}"/>
    <cellStyle name="_Oficio037-Planilha07 v18-04-07c_Instr. Financ._BALANÇO" xfId="240" xr:uid="{00000000-0005-0000-0000-000007010000}"/>
    <cellStyle name="_Oficio037-Planilha07 v18-04-07c_Instr. Financ._Pasta1" xfId="241" xr:uid="{00000000-0005-0000-0000-000008010000}"/>
    <cellStyle name="_Oficio037-Planilha07 v18-04-07c_Instr. Financ._Pasta1 2" xfId="854" xr:uid="{00000000-0005-0000-0000-000009010000}"/>
    <cellStyle name="_passivo PIS_COFINS" xfId="242" xr:uid="{00000000-0005-0000-0000-00000A010000}"/>
    <cellStyle name="_passivo PIS_COFINS_Instr. Financ." xfId="243" xr:uid="{00000000-0005-0000-0000-00000B010000}"/>
    <cellStyle name="_passivo PIS_COFINS_Instr. Financ._Pasta1" xfId="244" xr:uid="{00000000-0005-0000-0000-00000C010000}"/>
    <cellStyle name="_passivo PIS_COFINS_Instr. Financ._Pasta1 2" xfId="855" xr:uid="{00000000-0005-0000-0000-00000D010000}"/>
    <cellStyle name="_Pasta1" xfId="245" xr:uid="{00000000-0005-0000-0000-00000E010000}"/>
    <cellStyle name="_Pasta1 2" xfId="459" xr:uid="{00000000-0005-0000-0000-00000F010000}"/>
    <cellStyle name="_Pasta1_Instr. Financ." xfId="246" xr:uid="{00000000-0005-0000-0000-000010010000}"/>
    <cellStyle name="_Pasta1_Instr. Financ. 2" xfId="856" xr:uid="{00000000-0005-0000-0000-000011010000}"/>
    <cellStyle name="_Pasta1_Instr. Financ._BALANÇO" xfId="247" xr:uid="{00000000-0005-0000-0000-000012010000}"/>
    <cellStyle name="_Pasta1_Instr. Financ._Pasta1" xfId="248" xr:uid="{00000000-0005-0000-0000-000013010000}"/>
    <cellStyle name="_Pasta1_Instr. Financ._Pasta1 2" xfId="857" xr:uid="{00000000-0005-0000-0000-000014010000}"/>
    <cellStyle name="_Pasta2" xfId="249" xr:uid="{00000000-0005-0000-0000-000015010000}"/>
    <cellStyle name="_Pasta2_Instr. Financ." xfId="250" xr:uid="{00000000-0005-0000-0000-000016010000}"/>
    <cellStyle name="_Pasta2_Instr. Financ._Pasta1" xfId="251" xr:uid="{00000000-0005-0000-0000-000017010000}"/>
    <cellStyle name="_Pasta2_Instr. Financ._Pasta1 2" xfId="858" xr:uid="{00000000-0005-0000-0000-000018010000}"/>
    <cellStyle name="_RTP_ESCELSA_Subsidio_077_fiscalizada_sff" xfId="252" xr:uid="{00000000-0005-0000-0000-000019010000}"/>
    <cellStyle name="_RTP_ESCELSA_Subsidio_077_fiscalizada_sff_Instr. Financ." xfId="253" xr:uid="{00000000-0005-0000-0000-00001A010000}"/>
    <cellStyle name="_RTP_ESCELSA_Subsidio_077_fiscalizada_sff_Instr. Financ._Pasta1" xfId="254" xr:uid="{00000000-0005-0000-0000-00001B010000}"/>
    <cellStyle name="_RTP_ESCELSA_Subsidio_077_fiscalizada_sff_Instr. Financ._Pasta1 2" xfId="859" xr:uid="{00000000-0005-0000-0000-00001C010000}"/>
    <cellStyle name="_Simulacao_4ª_RTP_ESCELSA_1" xfId="255" xr:uid="{00000000-0005-0000-0000-00001D010000}"/>
    <cellStyle name="_Simulacao_4ª_RTP_ESCELSA_1_Instr. Financ." xfId="256" xr:uid="{00000000-0005-0000-0000-00001E010000}"/>
    <cellStyle name="_Simulacao_4ª_RTP_ESCELSA_1_Instr. Financ._Pasta1" xfId="257" xr:uid="{00000000-0005-0000-0000-00001F010000}"/>
    <cellStyle name="_Simulacao_4ª_RTP_ESCELSA_1_Instr. Financ._Pasta1 2" xfId="860" xr:uid="{00000000-0005-0000-0000-000020010000}"/>
    <cellStyle name="_Tusd ANEEL" xfId="258" xr:uid="{00000000-0005-0000-0000-000021010000}"/>
    <cellStyle name="1o.nível" xfId="259" xr:uid="{00000000-0005-0000-0000-000022010000}"/>
    <cellStyle name="1o.nível 2" xfId="461" xr:uid="{00000000-0005-0000-0000-000023010000}"/>
    <cellStyle name="1o.nível 3" xfId="460" xr:uid="{00000000-0005-0000-0000-000024010000}"/>
    <cellStyle name="2o.nível" xfId="260" xr:uid="{00000000-0005-0000-0000-000025010000}"/>
    <cellStyle name="2o.nível 2" xfId="462" xr:uid="{00000000-0005-0000-0000-000026010000}"/>
    <cellStyle name="8" xfId="261" xr:uid="{00000000-0005-0000-0000-000027010000}"/>
    <cellStyle name="8_Cálculo CVAs_COPEL-DIS_MAIO_2008_CONTABILIZAÇÃO" xfId="262" xr:uid="{00000000-0005-0000-0000-000028010000}"/>
    <cellStyle name="8_Cálculo CVAs_COPEL-DIS_MAIO_2008_CONTABILIZAÇÃO_2008" xfId="263" xr:uid="{00000000-0005-0000-0000-000029010000}"/>
    <cellStyle name="8_Instr. Financ." xfId="264" xr:uid="{00000000-0005-0000-0000-00002A010000}"/>
    <cellStyle name="8_Instr. Financ. 2" xfId="861" xr:uid="{00000000-0005-0000-0000-00002B010000}"/>
    <cellStyle name="8_Instr. Financ._BALANÇO" xfId="265" xr:uid="{00000000-0005-0000-0000-00002C010000}"/>
    <cellStyle name="8_Instr. Financ._Pasta1" xfId="266" xr:uid="{00000000-0005-0000-0000-00002D010000}"/>
    <cellStyle name="8_Instr. Financ._Pasta1 2" xfId="862" xr:uid="{00000000-0005-0000-0000-00002E010000}"/>
    <cellStyle name="A3 297 x 420 mm" xfId="267" xr:uid="{00000000-0005-0000-0000-00002F010000}"/>
    <cellStyle name="A3 297 x 420 mm 2" xfId="373" xr:uid="{00000000-0005-0000-0000-000030010000}"/>
    <cellStyle name="ac" xfId="268" xr:uid="{00000000-0005-0000-0000-000031010000}"/>
    <cellStyle name="ac 2" xfId="463" xr:uid="{00000000-0005-0000-0000-000032010000}"/>
    <cellStyle name="Actual Date" xfId="269" xr:uid="{00000000-0005-0000-0000-000033010000}"/>
    <cellStyle name="Actual Date 2" xfId="464" xr:uid="{00000000-0005-0000-0000-000034010000}"/>
    <cellStyle name="Actual Date 3" xfId="374" xr:uid="{00000000-0005-0000-0000-000035010000}"/>
    <cellStyle name="AFE" xfId="270" xr:uid="{00000000-0005-0000-0000-000036010000}"/>
    <cellStyle name="AFE 2" xfId="271" xr:uid="{00000000-0005-0000-0000-000037010000}"/>
    <cellStyle name="AFE 2 2" xfId="466" xr:uid="{00000000-0005-0000-0000-000038010000}"/>
    <cellStyle name="AFE 2 3" xfId="465" xr:uid="{00000000-0005-0000-0000-000039010000}"/>
    <cellStyle name="AFE 3" xfId="467" xr:uid="{00000000-0005-0000-0000-00003A010000}"/>
    <cellStyle name="AFE 4" xfId="375" xr:uid="{00000000-0005-0000-0000-00003B010000}"/>
    <cellStyle name="Amarelo%" xfId="272" xr:uid="{00000000-0005-0000-0000-00003C010000}"/>
    <cellStyle name="Amarelo% 2" xfId="468" xr:uid="{00000000-0005-0000-0000-00003D010000}"/>
    <cellStyle name="Amarelocot" xfId="273" xr:uid="{00000000-0005-0000-0000-00003E010000}"/>
    <cellStyle name="Amarelocot 2" xfId="469" xr:uid="{00000000-0005-0000-0000-00003F010000}"/>
    <cellStyle name="arial12" xfId="274" xr:uid="{00000000-0005-0000-0000-000040010000}"/>
    <cellStyle name="arial12 2" xfId="470" xr:uid="{00000000-0005-0000-0000-000041010000}"/>
    <cellStyle name="arial14" xfId="275" xr:uid="{00000000-0005-0000-0000-000042010000}"/>
    <cellStyle name="arial14 2" xfId="471" xr:uid="{00000000-0005-0000-0000-000043010000}"/>
    <cellStyle name="Body" xfId="276" xr:uid="{00000000-0005-0000-0000-000044010000}"/>
    <cellStyle name="Body 2" xfId="376" xr:uid="{00000000-0005-0000-0000-000045010000}"/>
    <cellStyle name="Bold 11" xfId="277" xr:uid="{00000000-0005-0000-0000-000046010000}"/>
    <cellStyle name="Bol-Data" xfId="278" xr:uid="{00000000-0005-0000-0000-000047010000}"/>
    <cellStyle name="bolet" xfId="279" xr:uid="{00000000-0005-0000-0000-000048010000}"/>
    <cellStyle name="bolet 2" xfId="377" xr:uid="{00000000-0005-0000-0000-000049010000}"/>
    <cellStyle name="Cabe‡alho 1" xfId="280" xr:uid="{00000000-0005-0000-0000-00004A010000}"/>
    <cellStyle name="Cabe‡alho 1 2" xfId="472" xr:uid="{00000000-0005-0000-0000-00004B010000}"/>
    <cellStyle name="Cabe‡alho 2" xfId="281" xr:uid="{00000000-0005-0000-0000-00004C010000}"/>
    <cellStyle name="Cabe‡alho 2 2" xfId="473" xr:uid="{00000000-0005-0000-0000-00004D010000}"/>
    <cellStyle name="CABEÇALHO" xfId="282" xr:uid="{00000000-0005-0000-0000-00004E010000}"/>
    <cellStyle name="CABEÇALHO 2" xfId="474" xr:uid="{00000000-0005-0000-0000-00004F010000}"/>
    <cellStyle name="CABEÇALHO2" xfId="283" xr:uid="{00000000-0005-0000-0000-000050010000}"/>
    <cellStyle name="CABEÇALHO2 2" xfId="475" xr:uid="{00000000-0005-0000-0000-000051010000}"/>
    <cellStyle name="Calc Currency (0)" xfId="284" xr:uid="{00000000-0005-0000-0000-000052010000}"/>
    <cellStyle name="Calc Currency (0) 2" xfId="476" xr:uid="{00000000-0005-0000-0000-000053010000}"/>
    <cellStyle name="Calc Currency (2)" xfId="285" xr:uid="{00000000-0005-0000-0000-000054010000}"/>
    <cellStyle name="Calc Percent (0)" xfId="286" xr:uid="{00000000-0005-0000-0000-000055010000}"/>
    <cellStyle name="Calc Percent (1)" xfId="287" xr:uid="{00000000-0005-0000-0000-000056010000}"/>
    <cellStyle name="Calc Percent (1) 2" xfId="478" xr:uid="{00000000-0005-0000-0000-000057010000}"/>
    <cellStyle name="Calc Percent (1) 3" xfId="477" xr:uid="{00000000-0005-0000-0000-000058010000}"/>
    <cellStyle name="Calc Percent (2)" xfId="288" xr:uid="{00000000-0005-0000-0000-000059010000}"/>
    <cellStyle name="Calc Percent (2) 2" xfId="479" xr:uid="{00000000-0005-0000-0000-00005A010000}"/>
    <cellStyle name="Calc Units (0)" xfId="289" xr:uid="{00000000-0005-0000-0000-00005B010000}"/>
    <cellStyle name="Calc Units (0) 2" xfId="480" xr:uid="{00000000-0005-0000-0000-00005C010000}"/>
    <cellStyle name="Calc Units (1)" xfId="290" xr:uid="{00000000-0005-0000-0000-00005D010000}"/>
    <cellStyle name="Calc Units (1) 2" xfId="481" xr:uid="{00000000-0005-0000-0000-00005E010000}"/>
    <cellStyle name="Calc Units (2)" xfId="291" xr:uid="{00000000-0005-0000-0000-00005F010000}"/>
    <cellStyle name="CALDAS" xfId="292" xr:uid="{00000000-0005-0000-0000-000060010000}"/>
    <cellStyle name="CALDAS 2" xfId="654" xr:uid="{00000000-0005-0000-0000-000061010000}"/>
    <cellStyle name="CALDAS 2 2" xfId="754" xr:uid="{00000000-0005-0000-0000-000062010000}"/>
    <cellStyle name="CALDAS 2 2 2" xfId="1107" xr:uid="{00000000-0005-0000-0000-000063010000}"/>
    <cellStyle name="CALDAS 2 2 2 2" xfId="1555" xr:uid="{00000000-0005-0000-0000-000064010000}"/>
    <cellStyle name="CALDAS 2 2 2 2 2" xfId="2715" xr:uid="{00000000-0005-0000-0000-000065010000}"/>
    <cellStyle name="CALDAS 2 2 2 2 2 2" xfId="3910" xr:uid="{00000000-0005-0000-0000-000066010000}"/>
    <cellStyle name="CALDAS 2 2 2 2 2 3" xfId="7020" xr:uid="{00000000-0005-0000-0000-000067010000}"/>
    <cellStyle name="CALDAS 2 2 2 2 2 4" xfId="8447" xr:uid="{00000000-0005-0000-0000-000068010000}"/>
    <cellStyle name="CALDAS 2 2 2 2 3" xfId="3252" xr:uid="{00000000-0005-0000-0000-000069010000}"/>
    <cellStyle name="CALDAS 2 2 2 2 3 2" xfId="3809" xr:uid="{00000000-0005-0000-0000-00006A010000}"/>
    <cellStyle name="CALDAS 2 2 2 2 3 3" xfId="7473" xr:uid="{00000000-0005-0000-0000-00006B010000}"/>
    <cellStyle name="CALDAS 2 2 2 2 3 4" xfId="8885" xr:uid="{00000000-0005-0000-0000-00006C010000}"/>
    <cellStyle name="CALDAS 2 2 2 2 4" xfId="3430" xr:uid="{00000000-0005-0000-0000-00006D010000}"/>
    <cellStyle name="CALDAS 2 2 2 2 4 2" xfId="3684" xr:uid="{00000000-0005-0000-0000-00006E010000}"/>
    <cellStyle name="CALDAS 2 2 2 2 4 3" xfId="7651" xr:uid="{00000000-0005-0000-0000-00006F010000}"/>
    <cellStyle name="CALDAS 2 2 2 2 4 4" xfId="9063" xr:uid="{00000000-0005-0000-0000-000070010000}"/>
    <cellStyle name="CALDAS 2 2 2 2 5" xfId="3592" xr:uid="{00000000-0005-0000-0000-000071010000}"/>
    <cellStyle name="CALDAS 2 2 2 2 5 2" xfId="6330" xr:uid="{00000000-0005-0000-0000-000072010000}"/>
    <cellStyle name="CALDAS 2 2 2 2 5 3" xfId="7813" xr:uid="{00000000-0005-0000-0000-000073010000}"/>
    <cellStyle name="CALDAS 2 2 2 2 5 4" xfId="9225" xr:uid="{00000000-0005-0000-0000-000074010000}"/>
    <cellStyle name="CALDAS 2 2 2 2 6" xfId="4329" xr:uid="{00000000-0005-0000-0000-000075010000}"/>
    <cellStyle name="CALDAS 2 2 2 2 7" xfId="5432" xr:uid="{00000000-0005-0000-0000-000076010000}"/>
    <cellStyle name="CALDAS 2 2 2 2 8" xfId="5602" xr:uid="{00000000-0005-0000-0000-000077010000}"/>
    <cellStyle name="CALDAS 2 2 2 3" xfId="2267" xr:uid="{00000000-0005-0000-0000-000078010000}"/>
    <cellStyle name="CALDAS 2 2 2 3 2" xfId="5143" xr:uid="{00000000-0005-0000-0000-000079010000}"/>
    <cellStyle name="CALDAS 2 2 2 3 3" xfId="6761" xr:uid="{00000000-0005-0000-0000-00007A010000}"/>
    <cellStyle name="CALDAS 2 2 2 3 4" xfId="8224" xr:uid="{00000000-0005-0000-0000-00007B010000}"/>
    <cellStyle name="CALDAS 2 2 2 4" xfId="2992" xr:uid="{00000000-0005-0000-0000-00007C010000}"/>
    <cellStyle name="CALDAS 2 2 2 4 2" xfId="5319" xr:uid="{00000000-0005-0000-0000-00007D010000}"/>
    <cellStyle name="CALDAS 2 2 2 4 3" xfId="7213" xr:uid="{00000000-0005-0000-0000-00007E010000}"/>
    <cellStyle name="CALDAS 2 2 2 4 4" xfId="8625" xr:uid="{00000000-0005-0000-0000-00007F010000}"/>
    <cellStyle name="CALDAS 2 2 2 5" xfId="1765" xr:uid="{00000000-0005-0000-0000-000080010000}"/>
    <cellStyle name="CALDAS 2 2 2 5 2" xfId="4286" xr:uid="{00000000-0005-0000-0000-000081010000}"/>
    <cellStyle name="CALDAS 2 2 2 5 3" xfId="6364" xr:uid="{00000000-0005-0000-0000-000082010000}"/>
    <cellStyle name="CALDAS 2 2 2 5 4" xfId="7848" xr:uid="{00000000-0005-0000-0000-000083010000}"/>
    <cellStyle name="CALDAS 2 2 2 6" xfId="1984" xr:uid="{00000000-0005-0000-0000-000084010000}"/>
    <cellStyle name="CALDAS 2 2 2 6 2" xfId="5726" xr:uid="{00000000-0005-0000-0000-000085010000}"/>
    <cellStyle name="CALDAS 2 2 2 6 3" xfId="6572" xr:uid="{00000000-0005-0000-0000-000086010000}"/>
    <cellStyle name="CALDAS 2 2 2 6 4" xfId="8053" xr:uid="{00000000-0005-0000-0000-000087010000}"/>
    <cellStyle name="CALDAS 2 2 2 7" xfId="6187" xr:uid="{00000000-0005-0000-0000-000088010000}"/>
    <cellStyle name="CALDAS 2 2 2 8" xfId="4560" xr:uid="{00000000-0005-0000-0000-000089010000}"/>
    <cellStyle name="CALDAS 2 2 2 9" xfId="4916" xr:uid="{00000000-0005-0000-0000-00008A010000}"/>
    <cellStyle name="CALDAS 2 2 3" xfId="4174" xr:uid="{00000000-0005-0000-0000-00008B010000}"/>
    <cellStyle name="CALDAS 2 3" xfId="713" xr:uid="{00000000-0005-0000-0000-00008C010000}"/>
    <cellStyle name="CALDAS 2 3 2" xfId="1067" xr:uid="{00000000-0005-0000-0000-00008D010000}"/>
    <cellStyle name="CALDAS 2 3 2 2" xfId="1515" xr:uid="{00000000-0005-0000-0000-00008E010000}"/>
    <cellStyle name="CALDAS 2 3 2 2 2" xfId="2675" xr:uid="{00000000-0005-0000-0000-00008F010000}"/>
    <cellStyle name="CALDAS 2 3 2 2 2 2" xfId="4157" xr:uid="{00000000-0005-0000-0000-000090010000}"/>
    <cellStyle name="CALDAS 2 3 2 2 2 3" xfId="6980" xr:uid="{00000000-0005-0000-0000-000091010000}"/>
    <cellStyle name="CALDAS 2 3 2 2 2 4" xfId="8407" xr:uid="{00000000-0005-0000-0000-000092010000}"/>
    <cellStyle name="CALDAS 2 3 2 2 3" xfId="3212" xr:uid="{00000000-0005-0000-0000-000093010000}"/>
    <cellStyle name="CALDAS 2 3 2 2 3 2" xfId="3973" xr:uid="{00000000-0005-0000-0000-000094010000}"/>
    <cellStyle name="CALDAS 2 3 2 2 3 3" xfId="7433" xr:uid="{00000000-0005-0000-0000-000095010000}"/>
    <cellStyle name="CALDAS 2 3 2 2 3 4" xfId="8845" xr:uid="{00000000-0005-0000-0000-000096010000}"/>
    <cellStyle name="CALDAS 2 3 2 2 4" xfId="3390" xr:uid="{00000000-0005-0000-0000-000097010000}"/>
    <cellStyle name="CALDAS 2 3 2 2 4 2" xfId="3713" xr:uid="{00000000-0005-0000-0000-000098010000}"/>
    <cellStyle name="CALDAS 2 3 2 2 4 3" xfId="7611" xr:uid="{00000000-0005-0000-0000-000099010000}"/>
    <cellStyle name="CALDAS 2 3 2 2 4 4" xfId="9023" xr:uid="{00000000-0005-0000-0000-00009A010000}"/>
    <cellStyle name="CALDAS 2 3 2 2 5" xfId="3552" xr:uid="{00000000-0005-0000-0000-00009B010000}"/>
    <cellStyle name="CALDAS 2 3 2 2 5 2" xfId="6290" xr:uid="{00000000-0005-0000-0000-00009C010000}"/>
    <cellStyle name="CALDAS 2 3 2 2 5 3" xfId="7773" xr:uid="{00000000-0005-0000-0000-00009D010000}"/>
    <cellStyle name="CALDAS 2 3 2 2 5 4" xfId="9185" xr:uid="{00000000-0005-0000-0000-00009E010000}"/>
    <cellStyle name="CALDAS 2 3 2 2 6" xfId="4728" xr:uid="{00000000-0005-0000-0000-00009F010000}"/>
    <cellStyle name="CALDAS 2 3 2 2 7" xfId="5063" xr:uid="{00000000-0005-0000-0000-0000A0010000}"/>
    <cellStyle name="CALDAS 2 3 2 2 8" xfId="3950" xr:uid="{00000000-0005-0000-0000-0000A1010000}"/>
    <cellStyle name="CALDAS 2 3 2 3" xfId="2227" xr:uid="{00000000-0005-0000-0000-0000A2010000}"/>
    <cellStyle name="CALDAS 2 3 2 3 2" xfId="5532" xr:uid="{00000000-0005-0000-0000-0000A3010000}"/>
    <cellStyle name="CALDAS 2 3 2 3 3" xfId="6721" xr:uid="{00000000-0005-0000-0000-0000A4010000}"/>
    <cellStyle name="CALDAS 2 3 2 3 4" xfId="8184" xr:uid="{00000000-0005-0000-0000-0000A5010000}"/>
    <cellStyle name="CALDAS 2 3 2 4" xfId="2952" xr:uid="{00000000-0005-0000-0000-0000A6010000}"/>
    <cellStyle name="CALDAS 2 3 2 4 2" xfId="6121" xr:uid="{00000000-0005-0000-0000-0000A7010000}"/>
    <cellStyle name="CALDAS 2 3 2 4 3" xfId="7173" xr:uid="{00000000-0005-0000-0000-0000A8010000}"/>
    <cellStyle name="CALDAS 2 3 2 4 4" xfId="8585" xr:uid="{00000000-0005-0000-0000-0000A9010000}"/>
    <cellStyle name="CALDAS 2 3 2 5" xfId="1900" xr:uid="{00000000-0005-0000-0000-0000AA010000}"/>
    <cellStyle name="CALDAS 2 3 2 5 2" xfId="4725" xr:uid="{00000000-0005-0000-0000-0000AB010000}"/>
    <cellStyle name="CALDAS 2 3 2 5 3" xfId="6495" xr:uid="{00000000-0005-0000-0000-0000AC010000}"/>
    <cellStyle name="CALDAS 2 3 2 5 4" xfId="7978" xr:uid="{00000000-0005-0000-0000-0000AD010000}"/>
    <cellStyle name="CALDAS 2 3 2 6" xfId="3115" xr:uid="{00000000-0005-0000-0000-0000AE010000}"/>
    <cellStyle name="CALDAS 2 3 2 6 2" xfId="3980" xr:uid="{00000000-0005-0000-0000-0000AF010000}"/>
    <cellStyle name="CALDAS 2 3 2 6 3" xfId="7336" xr:uid="{00000000-0005-0000-0000-0000B0010000}"/>
    <cellStyle name="CALDAS 2 3 2 6 4" xfId="8748" xr:uid="{00000000-0005-0000-0000-0000B1010000}"/>
    <cellStyle name="CALDAS 2 3 2 7" xfId="4906" xr:uid="{00000000-0005-0000-0000-0000B2010000}"/>
    <cellStyle name="CALDAS 2 3 2 8" xfId="3851" xr:uid="{00000000-0005-0000-0000-0000B3010000}"/>
    <cellStyle name="CALDAS 2 3 2 9" xfId="7043" xr:uid="{00000000-0005-0000-0000-0000B4010000}"/>
    <cellStyle name="CALDAS 2 3 3" xfId="4142" xr:uid="{00000000-0005-0000-0000-0000B5010000}"/>
    <cellStyle name="CALDAS 2 4" xfId="1022" xr:uid="{00000000-0005-0000-0000-0000B6010000}"/>
    <cellStyle name="CALDAS 2 4 2" xfId="1470" xr:uid="{00000000-0005-0000-0000-0000B7010000}"/>
    <cellStyle name="CALDAS 2 4 2 2" xfId="2630" xr:uid="{00000000-0005-0000-0000-0000B8010000}"/>
    <cellStyle name="CALDAS 2 4 2 2 2" xfId="5575" xr:uid="{00000000-0005-0000-0000-0000B9010000}"/>
    <cellStyle name="CALDAS 2 4 2 2 3" xfId="6941" xr:uid="{00000000-0005-0000-0000-0000BA010000}"/>
    <cellStyle name="CALDAS 2 4 2 2 4" xfId="8369" xr:uid="{00000000-0005-0000-0000-0000BB010000}"/>
    <cellStyle name="CALDAS 2 4 2 3" xfId="3172" xr:uid="{00000000-0005-0000-0000-0000BC010000}"/>
    <cellStyle name="CALDAS 2 4 2 3 2" xfId="6097" xr:uid="{00000000-0005-0000-0000-0000BD010000}"/>
    <cellStyle name="CALDAS 2 4 2 3 3" xfId="7393" xr:uid="{00000000-0005-0000-0000-0000BE010000}"/>
    <cellStyle name="CALDAS 2 4 2 3 4" xfId="8805" xr:uid="{00000000-0005-0000-0000-0000BF010000}"/>
    <cellStyle name="CALDAS 2 4 2 4" xfId="3352" xr:uid="{00000000-0005-0000-0000-0000C0010000}"/>
    <cellStyle name="CALDAS 2 4 2 4 2" xfId="4252" xr:uid="{00000000-0005-0000-0000-0000C1010000}"/>
    <cellStyle name="CALDAS 2 4 2 4 3" xfId="7573" xr:uid="{00000000-0005-0000-0000-0000C2010000}"/>
    <cellStyle name="CALDAS 2 4 2 4 4" xfId="8985" xr:uid="{00000000-0005-0000-0000-0000C3010000}"/>
    <cellStyle name="CALDAS 2 4 2 5" xfId="3514" xr:uid="{00000000-0005-0000-0000-0000C4010000}"/>
    <cellStyle name="CALDAS 2 4 2 5 2" xfId="4206" xr:uid="{00000000-0005-0000-0000-0000C5010000}"/>
    <cellStyle name="CALDAS 2 4 2 5 3" xfId="7735" xr:uid="{00000000-0005-0000-0000-0000C6010000}"/>
    <cellStyle name="CALDAS 2 4 2 5 4" xfId="9147" xr:uid="{00000000-0005-0000-0000-0000C7010000}"/>
    <cellStyle name="CALDAS 2 4 2 6" xfId="4460" xr:uid="{00000000-0005-0000-0000-0000C8010000}"/>
    <cellStyle name="CALDAS 2 4 2 7" xfId="5559" xr:uid="{00000000-0005-0000-0000-0000C9010000}"/>
    <cellStyle name="CALDAS 2 4 2 8" xfId="5649" xr:uid="{00000000-0005-0000-0000-0000CA010000}"/>
    <cellStyle name="CALDAS 2 4 3" xfId="2182" xr:uid="{00000000-0005-0000-0000-0000CB010000}"/>
    <cellStyle name="CALDAS 2 4 3 2" xfId="4654" xr:uid="{00000000-0005-0000-0000-0000CC010000}"/>
    <cellStyle name="CALDAS 2 4 3 3" xfId="6682" xr:uid="{00000000-0005-0000-0000-0000CD010000}"/>
    <cellStyle name="CALDAS 2 4 3 4" xfId="8146" xr:uid="{00000000-0005-0000-0000-0000CE010000}"/>
    <cellStyle name="CALDAS 2 4 4" xfId="2912" xr:uid="{00000000-0005-0000-0000-0000CF010000}"/>
    <cellStyle name="CALDAS 2 4 4 2" xfId="6144" xr:uid="{00000000-0005-0000-0000-0000D0010000}"/>
    <cellStyle name="CALDAS 2 4 4 3" xfId="7133" xr:uid="{00000000-0005-0000-0000-0000D1010000}"/>
    <cellStyle name="CALDAS 2 4 4 4" xfId="8545" xr:uid="{00000000-0005-0000-0000-0000D2010000}"/>
    <cellStyle name="CALDAS 2 4 5" xfId="1956" xr:uid="{00000000-0005-0000-0000-0000D3010000}"/>
    <cellStyle name="CALDAS 2 4 5 2" xfId="4304" xr:uid="{00000000-0005-0000-0000-0000D4010000}"/>
    <cellStyle name="CALDAS 2 4 5 3" xfId="6544" xr:uid="{00000000-0005-0000-0000-0000D5010000}"/>
    <cellStyle name="CALDAS 2 4 5 4" xfId="8025" xr:uid="{00000000-0005-0000-0000-0000D6010000}"/>
    <cellStyle name="CALDAS 2 4 6" xfId="3288" xr:uid="{00000000-0005-0000-0000-0000D7010000}"/>
    <cellStyle name="CALDAS 2 4 6 2" xfId="3785" xr:uid="{00000000-0005-0000-0000-0000D8010000}"/>
    <cellStyle name="CALDAS 2 4 6 3" xfId="7509" xr:uid="{00000000-0005-0000-0000-0000D9010000}"/>
    <cellStyle name="CALDAS 2 4 6 4" xfId="8921" xr:uid="{00000000-0005-0000-0000-0000DA010000}"/>
    <cellStyle name="CALDAS 2 4 7" xfId="5263" xr:uid="{00000000-0005-0000-0000-0000DB010000}"/>
    <cellStyle name="CALDAS 2 4 8" xfId="5945" xr:uid="{00000000-0005-0000-0000-0000DC010000}"/>
    <cellStyle name="CALDAS 2 4 9" xfId="4757" xr:uid="{00000000-0005-0000-0000-0000DD010000}"/>
    <cellStyle name="CALDAS 2 5" xfId="4090" xr:uid="{00000000-0005-0000-0000-0000DE010000}"/>
    <cellStyle name="CALDAS 3" xfId="679" xr:uid="{00000000-0005-0000-0000-0000DF010000}"/>
    <cellStyle name="CALDAS 3 2" xfId="767" xr:uid="{00000000-0005-0000-0000-0000E0010000}"/>
    <cellStyle name="CALDAS 3 2 2" xfId="1120" xr:uid="{00000000-0005-0000-0000-0000E1010000}"/>
    <cellStyle name="CALDAS 3 2 2 2" xfId="1568" xr:uid="{00000000-0005-0000-0000-0000E2010000}"/>
    <cellStyle name="CALDAS 3 2 2 2 2" xfId="2728" xr:uid="{00000000-0005-0000-0000-0000E3010000}"/>
    <cellStyle name="CALDAS 3 2 2 2 2 2" xfId="4000" xr:uid="{00000000-0005-0000-0000-0000E4010000}"/>
    <cellStyle name="CALDAS 3 2 2 2 2 3" xfId="7033" xr:uid="{00000000-0005-0000-0000-0000E5010000}"/>
    <cellStyle name="CALDAS 3 2 2 2 2 4" xfId="8460" xr:uid="{00000000-0005-0000-0000-0000E6010000}"/>
    <cellStyle name="CALDAS 3 2 2 2 3" xfId="3265" xr:uid="{00000000-0005-0000-0000-0000E7010000}"/>
    <cellStyle name="CALDAS 3 2 2 2 3 2" xfId="4275" xr:uid="{00000000-0005-0000-0000-0000E8010000}"/>
    <cellStyle name="CALDAS 3 2 2 2 3 3" xfId="7486" xr:uid="{00000000-0005-0000-0000-0000E9010000}"/>
    <cellStyle name="CALDAS 3 2 2 2 3 4" xfId="8898" xr:uid="{00000000-0005-0000-0000-0000EA010000}"/>
    <cellStyle name="CALDAS 3 2 2 2 4" xfId="3443" xr:uid="{00000000-0005-0000-0000-0000EB010000}"/>
    <cellStyle name="CALDAS 3 2 2 2 4 2" xfId="4224" xr:uid="{00000000-0005-0000-0000-0000EC010000}"/>
    <cellStyle name="CALDAS 3 2 2 2 4 3" xfId="7664" xr:uid="{00000000-0005-0000-0000-0000ED010000}"/>
    <cellStyle name="CALDAS 3 2 2 2 4 4" xfId="9076" xr:uid="{00000000-0005-0000-0000-0000EE010000}"/>
    <cellStyle name="CALDAS 3 2 2 2 5" xfId="3605" xr:uid="{00000000-0005-0000-0000-0000EF010000}"/>
    <cellStyle name="CALDAS 3 2 2 2 5 2" xfId="6343" xr:uid="{00000000-0005-0000-0000-0000F0010000}"/>
    <cellStyle name="CALDAS 3 2 2 2 5 3" xfId="7826" xr:uid="{00000000-0005-0000-0000-0000F1010000}"/>
    <cellStyle name="CALDAS 3 2 2 2 5 4" xfId="9238" xr:uid="{00000000-0005-0000-0000-0000F2010000}"/>
    <cellStyle name="CALDAS 3 2 2 2 6" xfId="4881" xr:uid="{00000000-0005-0000-0000-0000F3010000}"/>
    <cellStyle name="CALDAS 3 2 2 2 7" xfId="4704" xr:uid="{00000000-0005-0000-0000-0000F4010000}"/>
    <cellStyle name="CALDAS 3 2 2 2 8" xfId="5052" xr:uid="{00000000-0005-0000-0000-0000F5010000}"/>
    <cellStyle name="CALDAS 3 2 2 3" xfId="2280" xr:uid="{00000000-0005-0000-0000-0000F6010000}"/>
    <cellStyle name="CALDAS 3 2 2 3 2" xfId="4539" xr:uid="{00000000-0005-0000-0000-0000F7010000}"/>
    <cellStyle name="CALDAS 3 2 2 3 3" xfId="6774" xr:uid="{00000000-0005-0000-0000-0000F8010000}"/>
    <cellStyle name="CALDAS 3 2 2 3 4" xfId="8237" xr:uid="{00000000-0005-0000-0000-0000F9010000}"/>
    <cellStyle name="CALDAS 3 2 2 4" xfId="3005" xr:uid="{00000000-0005-0000-0000-0000FA010000}"/>
    <cellStyle name="CALDAS 3 2 2 4 2" xfId="5971" xr:uid="{00000000-0005-0000-0000-0000FB010000}"/>
    <cellStyle name="CALDAS 3 2 2 4 3" xfId="7226" xr:uid="{00000000-0005-0000-0000-0000FC010000}"/>
    <cellStyle name="CALDAS 3 2 2 4 4" xfId="8638" xr:uid="{00000000-0005-0000-0000-0000FD010000}"/>
    <cellStyle name="CALDAS 3 2 2 5" xfId="1773" xr:uid="{00000000-0005-0000-0000-0000FE010000}"/>
    <cellStyle name="CALDAS 3 2 2 5 2" xfId="4396" xr:uid="{00000000-0005-0000-0000-0000FF010000}"/>
    <cellStyle name="CALDAS 3 2 2 5 3" xfId="6372" xr:uid="{00000000-0005-0000-0000-000000020000}"/>
    <cellStyle name="CALDAS 3 2 2 5 4" xfId="7856" xr:uid="{00000000-0005-0000-0000-000001020000}"/>
    <cellStyle name="CALDAS 3 2 2 6" xfId="1985" xr:uid="{00000000-0005-0000-0000-000002020000}"/>
    <cellStyle name="CALDAS 3 2 2 6 2" xfId="4873" xr:uid="{00000000-0005-0000-0000-000003020000}"/>
    <cellStyle name="CALDAS 3 2 2 6 3" xfId="6573" xr:uid="{00000000-0005-0000-0000-000004020000}"/>
    <cellStyle name="CALDAS 3 2 2 6 4" xfId="8054" xr:uid="{00000000-0005-0000-0000-000005020000}"/>
    <cellStyle name="CALDAS 3 2 2 7" xfId="4966" xr:uid="{00000000-0005-0000-0000-000006020000}"/>
    <cellStyle name="CALDAS 3 2 2 8" xfId="4455" xr:uid="{00000000-0005-0000-0000-000007020000}"/>
    <cellStyle name="CALDAS 3 2 2 9" xfId="6797" xr:uid="{00000000-0005-0000-0000-000008020000}"/>
    <cellStyle name="CALDAS 3 2 3" xfId="4184" xr:uid="{00000000-0005-0000-0000-000009020000}"/>
    <cellStyle name="CALDAS 3 3" xfId="726" xr:uid="{00000000-0005-0000-0000-00000A020000}"/>
    <cellStyle name="CALDAS 3 3 2" xfId="1079" xr:uid="{00000000-0005-0000-0000-00000B020000}"/>
    <cellStyle name="CALDAS 3 3 2 2" xfId="1527" xr:uid="{00000000-0005-0000-0000-00000C020000}"/>
    <cellStyle name="CALDAS 3 3 2 2 2" xfId="2687" xr:uid="{00000000-0005-0000-0000-00000D020000}"/>
    <cellStyle name="CALDAS 3 3 2 2 2 2" xfId="4118" xr:uid="{00000000-0005-0000-0000-00000E020000}"/>
    <cellStyle name="CALDAS 3 3 2 2 2 3" xfId="6992" xr:uid="{00000000-0005-0000-0000-00000F020000}"/>
    <cellStyle name="CALDAS 3 3 2 2 2 4" xfId="8419" xr:uid="{00000000-0005-0000-0000-000010020000}"/>
    <cellStyle name="CALDAS 3 3 2 2 3" xfId="3224" xr:uid="{00000000-0005-0000-0000-000011020000}"/>
    <cellStyle name="CALDAS 3 3 2 2 3 2" xfId="3896" xr:uid="{00000000-0005-0000-0000-000012020000}"/>
    <cellStyle name="CALDAS 3 3 2 2 3 3" xfId="7445" xr:uid="{00000000-0005-0000-0000-000013020000}"/>
    <cellStyle name="CALDAS 3 3 2 2 3 4" xfId="8857" xr:uid="{00000000-0005-0000-0000-000014020000}"/>
    <cellStyle name="CALDAS 3 3 2 2 4" xfId="3402" xr:uid="{00000000-0005-0000-0000-000015020000}"/>
    <cellStyle name="CALDAS 3 3 2 2 4 2" xfId="3705" xr:uid="{00000000-0005-0000-0000-000016020000}"/>
    <cellStyle name="CALDAS 3 3 2 2 4 3" xfId="7623" xr:uid="{00000000-0005-0000-0000-000017020000}"/>
    <cellStyle name="CALDAS 3 3 2 2 4 4" xfId="9035" xr:uid="{00000000-0005-0000-0000-000018020000}"/>
    <cellStyle name="CALDAS 3 3 2 2 5" xfId="3564" xr:uid="{00000000-0005-0000-0000-000019020000}"/>
    <cellStyle name="CALDAS 3 3 2 2 5 2" xfId="6302" xr:uid="{00000000-0005-0000-0000-00001A020000}"/>
    <cellStyle name="CALDAS 3 3 2 2 5 3" xfId="7785" xr:uid="{00000000-0005-0000-0000-00001B020000}"/>
    <cellStyle name="CALDAS 3 3 2 2 5 4" xfId="9197" xr:uid="{00000000-0005-0000-0000-00001C020000}"/>
    <cellStyle name="CALDAS 3 3 2 2 6" xfId="4629" xr:uid="{00000000-0005-0000-0000-00001D020000}"/>
    <cellStyle name="CALDAS 3 3 2 2 7" xfId="6205" xr:uid="{00000000-0005-0000-0000-00001E020000}"/>
    <cellStyle name="CALDAS 3 3 2 2 8" xfId="5640" xr:uid="{00000000-0005-0000-0000-00001F020000}"/>
    <cellStyle name="CALDAS 3 3 2 3" xfId="2239" xr:uid="{00000000-0005-0000-0000-000020020000}"/>
    <cellStyle name="CALDAS 3 3 2 3 2" xfId="5258" xr:uid="{00000000-0005-0000-0000-000021020000}"/>
    <cellStyle name="CALDAS 3 3 2 3 3" xfId="6733" xr:uid="{00000000-0005-0000-0000-000022020000}"/>
    <cellStyle name="CALDAS 3 3 2 3 4" xfId="8196" xr:uid="{00000000-0005-0000-0000-000023020000}"/>
    <cellStyle name="CALDAS 3 3 2 4" xfId="2964" xr:uid="{00000000-0005-0000-0000-000024020000}"/>
    <cellStyle name="CALDAS 3 3 2 4 2" xfId="5642" xr:uid="{00000000-0005-0000-0000-000025020000}"/>
    <cellStyle name="CALDAS 3 3 2 4 3" xfId="7185" xr:uid="{00000000-0005-0000-0000-000026020000}"/>
    <cellStyle name="CALDAS 3 3 2 4 4" xfId="8597" xr:uid="{00000000-0005-0000-0000-000027020000}"/>
    <cellStyle name="CALDAS 3 3 2 5" xfId="2004" xr:uid="{00000000-0005-0000-0000-000028020000}"/>
    <cellStyle name="CALDAS 3 3 2 5 2" xfId="5159" xr:uid="{00000000-0005-0000-0000-000029020000}"/>
    <cellStyle name="CALDAS 3 3 2 5 3" xfId="6592" xr:uid="{00000000-0005-0000-0000-00002A020000}"/>
    <cellStyle name="CALDAS 3 3 2 5 4" xfId="8073" xr:uid="{00000000-0005-0000-0000-00002B020000}"/>
    <cellStyle name="CALDAS 3 3 2 6" xfId="1854" xr:uid="{00000000-0005-0000-0000-00002C020000}"/>
    <cellStyle name="CALDAS 3 3 2 6 2" xfId="4679" xr:uid="{00000000-0005-0000-0000-00002D020000}"/>
    <cellStyle name="CALDAS 3 3 2 6 3" xfId="6449" xr:uid="{00000000-0005-0000-0000-00002E020000}"/>
    <cellStyle name="CALDAS 3 3 2 6 4" xfId="7932" xr:uid="{00000000-0005-0000-0000-00002F020000}"/>
    <cellStyle name="CALDAS 3 3 2 7" xfId="4701" xr:uid="{00000000-0005-0000-0000-000030020000}"/>
    <cellStyle name="CALDAS 3 3 2 8" xfId="4022" xr:uid="{00000000-0005-0000-0000-000031020000}"/>
    <cellStyle name="CALDAS 3 3 2 9" xfId="6878" xr:uid="{00000000-0005-0000-0000-000032020000}"/>
    <cellStyle name="CALDAS 3 3 3" xfId="4151" xr:uid="{00000000-0005-0000-0000-000033020000}"/>
    <cellStyle name="CALDAS 4" xfId="681" xr:uid="{00000000-0005-0000-0000-000034020000}"/>
    <cellStyle name="CALDAS 4 2" xfId="769" xr:uid="{00000000-0005-0000-0000-000035020000}"/>
    <cellStyle name="CALDAS 4 2 2" xfId="1122" xr:uid="{00000000-0005-0000-0000-000036020000}"/>
    <cellStyle name="CALDAS 4 2 2 2" xfId="1570" xr:uid="{00000000-0005-0000-0000-000037020000}"/>
    <cellStyle name="CALDAS 4 2 2 2 2" xfId="2730" xr:uid="{00000000-0005-0000-0000-000038020000}"/>
    <cellStyle name="CALDAS 4 2 2 2 2 2" xfId="3998" xr:uid="{00000000-0005-0000-0000-000039020000}"/>
    <cellStyle name="CALDAS 4 2 2 2 2 3" xfId="7035" xr:uid="{00000000-0005-0000-0000-00003A020000}"/>
    <cellStyle name="CALDAS 4 2 2 2 2 4" xfId="8462" xr:uid="{00000000-0005-0000-0000-00003B020000}"/>
    <cellStyle name="CALDAS 4 2 2 2 3" xfId="3267" xr:uid="{00000000-0005-0000-0000-00003C020000}"/>
    <cellStyle name="CALDAS 4 2 2 2 3 2" xfId="3799" xr:uid="{00000000-0005-0000-0000-00003D020000}"/>
    <cellStyle name="CALDAS 4 2 2 2 3 3" xfId="7488" xr:uid="{00000000-0005-0000-0000-00003E020000}"/>
    <cellStyle name="CALDAS 4 2 2 2 3 4" xfId="8900" xr:uid="{00000000-0005-0000-0000-00003F020000}"/>
    <cellStyle name="CALDAS 4 2 2 2 4" xfId="3445" xr:uid="{00000000-0005-0000-0000-000040020000}"/>
    <cellStyle name="CALDAS 4 2 2 2 4 2" xfId="3674" xr:uid="{00000000-0005-0000-0000-000041020000}"/>
    <cellStyle name="CALDAS 4 2 2 2 4 3" xfId="7666" xr:uid="{00000000-0005-0000-0000-000042020000}"/>
    <cellStyle name="CALDAS 4 2 2 2 4 4" xfId="9078" xr:uid="{00000000-0005-0000-0000-000043020000}"/>
    <cellStyle name="CALDAS 4 2 2 2 5" xfId="3607" xr:uid="{00000000-0005-0000-0000-000044020000}"/>
    <cellStyle name="CALDAS 4 2 2 2 5 2" xfId="6345" xr:uid="{00000000-0005-0000-0000-000045020000}"/>
    <cellStyle name="CALDAS 4 2 2 2 5 3" xfId="7828" xr:uid="{00000000-0005-0000-0000-000046020000}"/>
    <cellStyle name="CALDAS 4 2 2 2 5 4" xfId="9240" xr:uid="{00000000-0005-0000-0000-000047020000}"/>
    <cellStyle name="CALDAS 4 2 2 2 6" xfId="4351" xr:uid="{00000000-0005-0000-0000-000048020000}"/>
    <cellStyle name="CALDAS 4 2 2 2 7" xfId="6199" xr:uid="{00000000-0005-0000-0000-000049020000}"/>
    <cellStyle name="CALDAS 4 2 2 2 8" xfId="5123" xr:uid="{00000000-0005-0000-0000-00004A020000}"/>
    <cellStyle name="CALDAS 4 2 2 3" xfId="2282" xr:uid="{00000000-0005-0000-0000-00004B020000}"/>
    <cellStyle name="CALDAS 4 2 2 3 2" xfId="5162" xr:uid="{00000000-0005-0000-0000-00004C020000}"/>
    <cellStyle name="CALDAS 4 2 2 3 3" xfId="6776" xr:uid="{00000000-0005-0000-0000-00004D020000}"/>
    <cellStyle name="CALDAS 4 2 2 3 4" xfId="8239" xr:uid="{00000000-0005-0000-0000-00004E020000}"/>
    <cellStyle name="CALDAS 4 2 2 4" xfId="3007" xr:uid="{00000000-0005-0000-0000-00004F020000}"/>
    <cellStyle name="CALDAS 4 2 2 4 2" xfId="4747" xr:uid="{00000000-0005-0000-0000-000050020000}"/>
    <cellStyle name="CALDAS 4 2 2 4 3" xfId="7228" xr:uid="{00000000-0005-0000-0000-000051020000}"/>
    <cellStyle name="CALDAS 4 2 2 4 4" xfId="8640" xr:uid="{00000000-0005-0000-0000-000052020000}"/>
    <cellStyle name="CALDAS 4 2 2 5" xfId="1774" xr:uid="{00000000-0005-0000-0000-000053020000}"/>
    <cellStyle name="CALDAS 4 2 2 5 2" xfId="5164" xr:uid="{00000000-0005-0000-0000-000054020000}"/>
    <cellStyle name="CALDAS 4 2 2 5 3" xfId="6373" xr:uid="{00000000-0005-0000-0000-000055020000}"/>
    <cellStyle name="CALDAS 4 2 2 5 4" xfId="7857" xr:uid="{00000000-0005-0000-0000-000056020000}"/>
    <cellStyle name="CALDAS 4 2 2 6" xfId="1979" xr:uid="{00000000-0005-0000-0000-000057020000}"/>
    <cellStyle name="CALDAS 4 2 2 6 2" xfId="4501" xr:uid="{00000000-0005-0000-0000-000058020000}"/>
    <cellStyle name="CALDAS 4 2 2 6 3" xfId="6567" xr:uid="{00000000-0005-0000-0000-000059020000}"/>
    <cellStyle name="CALDAS 4 2 2 6 4" xfId="8048" xr:uid="{00000000-0005-0000-0000-00005A020000}"/>
    <cellStyle name="CALDAS 4 2 2 7" xfId="5213" xr:uid="{00000000-0005-0000-0000-00005B020000}"/>
    <cellStyle name="CALDAS 4 2 2 8" xfId="4825" xr:uid="{00000000-0005-0000-0000-00005C020000}"/>
    <cellStyle name="CALDAS 4 2 2 9" xfId="4070" xr:uid="{00000000-0005-0000-0000-00005D020000}"/>
    <cellStyle name="CALDAS 4 2 3" xfId="4186" xr:uid="{00000000-0005-0000-0000-00005E020000}"/>
    <cellStyle name="CALDAS 4 3" xfId="728" xr:uid="{00000000-0005-0000-0000-00005F020000}"/>
    <cellStyle name="CALDAS 4 3 2" xfId="1081" xr:uid="{00000000-0005-0000-0000-000060020000}"/>
    <cellStyle name="CALDAS 4 3 2 2" xfId="1529" xr:uid="{00000000-0005-0000-0000-000061020000}"/>
    <cellStyle name="CALDAS 4 3 2 2 2" xfId="2689" xr:uid="{00000000-0005-0000-0000-000062020000}"/>
    <cellStyle name="CALDAS 4 3 2 2 2 2" xfId="4020" xr:uid="{00000000-0005-0000-0000-000063020000}"/>
    <cellStyle name="CALDAS 4 3 2 2 2 3" xfId="6994" xr:uid="{00000000-0005-0000-0000-000064020000}"/>
    <cellStyle name="CALDAS 4 3 2 2 2 4" xfId="8421" xr:uid="{00000000-0005-0000-0000-000065020000}"/>
    <cellStyle name="CALDAS 4 3 2 2 3" xfId="3226" xr:uid="{00000000-0005-0000-0000-000066020000}"/>
    <cellStyle name="CALDAS 4 3 2 2 3 2" xfId="3969" xr:uid="{00000000-0005-0000-0000-000067020000}"/>
    <cellStyle name="CALDAS 4 3 2 2 3 3" xfId="7447" xr:uid="{00000000-0005-0000-0000-000068020000}"/>
    <cellStyle name="CALDAS 4 3 2 2 3 4" xfId="8859" xr:uid="{00000000-0005-0000-0000-000069020000}"/>
    <cellStyle name="CALDAS 4 3 2 2 4" xfId="3404" xr:uid="{00000000-0005-0000-0000-00006A020000}"/>
    <cellStyle name="CALDAS 4 3 2 2 4 2" xfId="4235" xr:uid="{00000000-0005-0000-0000-00006B020000}"/>
    <cellStyle name="CALDAS 4 3 2 2 4 3" xfId="7625" xr:uid="{00000000-0005-0000-0000-00006C020000}"/>
    <cellStyle name="CALDAS 4 3 2 2 4 4" xfId="9037" xr:uid="{00000000-0005-0000-0000-00006D020000}"/>
    <cellStyle name="CALDAS 4 3 2 2 5" xfId="3566" xr:uid="{00000000-0005-0000-0000-00006E020000}"/>
    <cellStyle name="CALDAS 4 3 2 2 5 2" xfId="6304" xr:uid="{00000000-0005-0000-0000-00006F020000}"/>
    <cellStyle name="CALDAS 4 3 2 2 5 3" xfId="7787" xr:uid="{00000000-0005-0000-0000-000070020000}"/>
    <cellStyle name="CALDAS 4 3 2 2 5 4" xfId="9199" xr:uid="{00000000-0005-0000-0000-000071020000}"/>
    <cellStyle name="CALDAS 4 3 2 2 6" xfId="5679" xr:uid="{00000000-0005-0000-0000-000072020000}"/>
    <cellStyle name="CALDAS 4 3 2 2 7" xfId="6228" xr:uid="{00000000-0005-0000-0000-000073020000}"/>
    <cellStyle name="CALDAS 4 3 2 2 8" xfId="5154" xr:uid="{00000000-0005-0000-0000-000074020000}"/>
    <cellStyle name="CALDAS 4 3 2 3" xfId="2241" xr:uid="{00000000-0005-0000-0000-000075020000}"/>
    <cellStyle name="CALDAS 4 3 2 3 2" xfId="4741" xr:uid="{00000000-0005-0000-0000-000076020000}"/>
    <cellStyle name="CALDAS 4 3 2 3 3" xfId="6735" xr:uid="{00000000-0005-0000-0000-000077020000}"/>
    <cellStyle name="CALDAS 4 3 2 3 4" xfId="8198" xr:uid="{00000000-0005-0000-0000-000078020000}"/>
    <cellStyle name="CALDAS 4 3 2 4" xfId="2966" xr:uid="{00000000-0005-0000-0000-000079020000}"/>
    <cellStyle name="CALDAS 4 3 2 4 2" xfId="4461" xr:uid="{00000000-0005-0000-0000-00007A020000}"/>
    <cellStyle name="CALDAS 4 3 2 4 3" xfId="7187" xr:uid="{00000000-0005-0000-0000-00007B020000}"/>
    <cellStyle name="CALDAS 4 3 2 4 4" xfId="8599" xr:uid="{00000000-0005-0000-0000-00007C020000}"/>
    <cellStyle name="CALDAS 4 3 2 5" xfId="1800" xr:uid="{00000000-0005-0000-0000-00007D020000}"/>
    <cellStyle name="CALDAS 4 3 2 5 2" xfId="4617" xr:uid="{00000000-0005-0000-0000-00007E020000}"/>
    <cellStyle name="CALDAS 4 3 2 5 3" xfId="6399" xr:uid="{00000000-0005-0000-0000-00007F020000}"/>
    <cellStyle name="CALDAS 4 3 2 5 4" xfId="7883" xr:uid="{00000000-0005-0000-0000-000080020000}"/>
    <cellStyle name="CALDAS 4 3 2 6" xfId="3075" xr:uid="{00000000-0005-0000-0000-000081020000}"/>
    <cellStyle name="CALDAS 4 3 2 6 2" xfId="6160" xr:uid="{00000000-0005-0000-0000-000082020000}"/>
    <cellStyle name="CALDAS 4 3 2 6 3" xfId="7296" xr:uid="{00000000-0005-0000-0000-000083020000}"/>
    <cellStyle name="CALDAS 4 3 2 6 4" xfId="8708" xr:uid="{00000000-0005-0000-0000-000084020000}"/>
    <cellStyle name="CALDAS 4 3 2 7" xfId="3862" xr:uid="{00000000-0005-0000-0000-000085020000}"/>
    <cellStyle name="CALDAS 4 3 2 8" xfId="4034" xr:uid="{00000000-0005-0000-0000-000086020000}"/>
    <cellStyle name="CALDAS 4 3 2 9" xfId="6789" xr:uid="{00000000-0005-0000-0000-000087020000}"/>
    <cellStyle name="CALDAS 4 3 3" xfId="4153" xr:uid="{00000000-0005-0000-0000-000088020000}"/>
    <cellStyle name="CALDAS 4 4" xfId="1040" xr:uid="{00000000-0005-0000-0000-000089020000}"/>
    <cellStyle name="CALDAS 4 4 2" xfId="1488" xr:uid="{00000000-0005-0000-0000-00008A020000}"/>
    <cellStyle name="CALDAS 4 4 2 2" xfId="2648" xr:uid="{00000000-0005-0000-0000-00008B020000}"/>
    <cellStyle name="CALDAS 4 4 2 2 2" xfId="6263" xr:uid="{00000000-0005-0000-0000-00008C020000}"/>
    <cellStyle name="CALDAS 4 4 2 2 3" xfId="6953" xr:uid="{00000000-0005-0000-0000-00008D020000}"/>
    <cellStyle name="CALDAS 4 4 2 2 4" xfId="8380" xr:uid="{00000000-0005-0000-0000-00008E020000}"/>
    <cellStyle name="CALDAS 4 4 2 3" xfId="3185" xr:uid="{00000000-0005-0000-0000-00008F020000}"/>
    <cellStyle name="CALDAS 4 4 2 3 2" xfId="4768" xr:uid="{00000000-0005-0000-0000-000090020000}"/>
    <cellStyle name="CALDAS 4 4 2 3 3" xfId="7406" xr:uid="{00000000-0005-0000-0000-000091020000}"/>
    <cellStyle name="CALDAS 4 4 2 3 4" xfId="8818" xr:uid="{00000000-0005-0000-0000-000092020000}"/>
    <cellStyle name="CALDAS 4 4 2 4" xfId="3363" xr:uid="{00000000-0005-0000-0000-000093020000}"/>
    <cellStyle name="CALDAS 4 4 2 4 2" xfId="3730" xr:uid="{00000000-0005-0000-0000-000094020000}"/>
    <cellStyle name="CALDAS 4 4 2 4 3" xfId="7584" xr:uid="{00000000-0005-0000-0000-000095020000}"/>
    <cellStyle name="CALDAS 4 4 2 4 4" xfId="8996" xr:uid="{00000000-0005-0000-0000-000096020000}"/>
    <cellStyle name="CALDAS 4 4 2 5" xfId="3525" xr:uid="{00000000-0005-0000-0000-000097020000}"/>
    <cellStyle name="CALDAS 4 4 2 5 2" xfId="4202" xr:uid="{00000000-0005-0000-0000-000098020000}"/>
    <cellStyle name="CALDAS 4 4 2 5 3" xfId="7746" xr:uid="{00000000-0005-0000-0000-000099020000}"/>
    <cellStyle name="CALDAS 4 4 2 5 4" xfId="9158" xr:uid="{00000000-0005-0000-0000-00009A020000}"/>
    <cellStyle name="CALDAS 4 4 2 6" xfId="6007" xr:uid="{00000000-0005-0000-0000-00009B020000}"/>
    <cellStyle name="CALDAS 4 4 2 7" xfId="4612" xr:uid="{00000000-0005-0000-0000-00009C020000}"/>
    <cellStyle name="CALDAS 4 4 2 8" xfId="5872" xr:uid="{00000000-0005-0000-0000-00009D020000}"/>
    <cellStyle name="CALDAS 4 4 3" xfId="2200" xr:uid="{00000000-0005-0000-0000-00009E020000}"/>
    <cellStyle name="CALDAS 4 4 3 2" xfId="4870" xr:uid="{00000000-0005-0000-0000-00009F020000}"/>
    <cellStyle name="CALDAS 4 4 3 3" xfId="6694" xr:uid="{00000000-0005-0000-0000-0000A0020000}"/>
    <cellStyle name="CALDAS 4 4 3 4" xfId="8157" xr:uid="{00000000-0005-0000-0000-0000A1020000}"/>
    <cellStyle name="CALDAS 4 4 4" xfId="2925" xr:uid="{00000000-0005-0000-0000-0000A2020000}"/>
    <cellStyle name="CALDAS 4 4 4 2" xfId="4743" xr:uid="{00000000-0005-0000-0000-0000A3020000}"/>
    <cellStyle name="CALDAS 4 4 4 3" xfId="7146" xr:uid="{00000000-0005-0000-0000-0000A4020000}"/>
    <cellStyle name="CALDAS 4 4 4 4" xfId="8558" xr:uid="{00000000-0005-0000-0000-0000A5020000}"/>
    <cellStyle name="CALDAS 4 4 5" xfId="1886" xr:uid="{00000000-0005-0000-0000-0000A6020000}"/>
    <cellStyle name="CALDAS 4 4 5 2" xfId="5407" xr:uid="{00000000-0005-0000-0000-0000A7020000}"/>
    <cellStyle name="CALDAS 4 4 5 3" xfId="6481" xr:uid="{00000000-0005-0000-0000-0000A8020000}"/>
    <cellStyle name="CALDAS 4 4 5 4" xfId="7964" xr:uid="{00000000-0005-0000-0000-0000A9020000}"/>
    <cellStyle name="CALDAS 4 4 6" xfId="2845" xr:uid="{00000000-0005-0000-0000-0000AA020000}"/>
    <cellStyle name="CALDAS 4 4 6 2" xfId="5087" xr:uid="{00000000-0005-0000-0000-0000AB020000}"/>
    <cellStyle name="CALDAS 4 4 6 3" xfId="7066" xr:uid="{00000000-0005-0000-0000-0000AC020000}"/>
    <cellStyle name="CALDAS 4 4 6 4" xfId="8478" xr:uid="{00000000-0005-0000-0000-0000AD020000}"/>
    <cellStyle name="CALDAS 4 4 7" xfId="5998" xr:uid="{00000000-0005-0000-0000-0000AE020000}"/>
    <cellStyle name="CALDAS 4 4 8" xfId="5804" xr:uid="{00000000-0005-0000-0000-0000AF020000}"/>
    <cellStyle name="CALDAS 4 4 9" xfId="6880" xr:uid="{00000000-0005-0000-0000-0000B0020000}"/>
    <cellStyle name="CALDAS 4 5" xfId="4113" xr:uid="{00000000-0005-0000-0000-0000B1020000}"/>
    <cellStyle name="CALDAS 5" xfId="482" xr:uid="{00000000-0005-0000-0000-0000B2020000}"/>
    <cellStyle name="CALDAS 5 2" xfId="1016" xr:uid="{00000000-0005-0000-0000-0000B3020000}"/>
    <cellStyle name="CALDAS 5 2 2" xfId="1464" xr:uid="{00000000-0005-0000-0000-0000B4020000}"/>
    <cellStyle name="CALDAS 5 2 2 2" xfId="2624" xr:uid="{00000000-0005-0000-0000-0000B5020000}"/>
    <cellStyle name="CALDAS 5 2 2 2 2" xfId="5090" xr:uid="{00000000-0005-0000-0000-0000B6020000}"/>
    <cellStyle name="CALDAS 5 2 2 2 3" xfId="6936" xr:uid="{00000000-0005-0000-0000-0000B7020000}"/>
    <cellStyle name="CALDAS 5 2 2 2 4" xfId="8365" xr:uid="{00000000-0005-0000-0000-0000B8020000}"/>
    <cellStyle name="CALDAS 5 2 2 3" xfId="3167" xr:uid="{00000000-0005-0000-0000-0000B9020000}"/>
    <cellStyle name="CALDAS 5 2 2 3 2" xfId="6052" xr:uid="{00000000-0005-0000-0000-0000BA020000}"/>
    <cellStyle name="CALDAS 5 2 2 3 3" xfId="7388" xr:uid="{00000000-0005-0000-0000-0000BB020000}"/>
    <cellStyle name="CALDAS 5 2 2 3 4" xfId="8800" xr:uid="{00000000-0005-0000-0000-0000BC020000}"/>
    <cellStyle name="CALDAS 5 2 2 4" xfId="3348" xr:uid="{00000000-0005-0000-0000-0000BD020000}"/>
    <cellStyle name="CALDAS 5 2 2 4 2" xfId="3740" xr:uid="{00000000-0005-0000-0000-0000BE020000}"/>
    <cellStyle name="CALDAS 5 2 2 4 3" xfId="7569" xr:uid="{00000000-0005-0000-0000-0000BF020000}"/>
    <cellStyle name="CALDAS 5 2 2 4 4" xfId="8981" xr:uid="{00000000-0005-0000-0000-0000C0020000}"/>
    <cellStyle name="CALDAS 5 2 2 5" xfId="3510" xr:uid="{00000000-0005-0000-0000-0000C1020000}"/>
    <cellStyle name="CALDAS 5 2 2 5 2" xfId="4207" xr:uid="{00000000-0005-0000-0000-0000C2020000}"/>
    <cellStyle name="CALDAS 5 2 2 5 3" xfId="7731" xr:uid="{00000000-0005-0000-0000-0000C3020000}"/>
    <cellStyle name="CALDAS 5 2 2 5 4" xfId="9143" xr:uid="{00000000-0005-0000-0000-0000C4020000}"/>
    <cellStyle name="CALDAS 5 2 2 6" xfId="5311" xr:uid="{00000000-0005-0000-0000-0000C5020000}"/>
    <cellStyle name="CALDAS 5 2 2 7" xfId="5066" xr:uid="{00000000-0005-0000-0000-0000C6020000}"/>
    <cellStyle name="CALDAS 5 2 2 8" xfId="4593" xr:uid="{00000000-0005-0000-0000-0000C7020000}"/>
    <cellStyle name="CALDAS 5 2 3" xfId="4399" xr:uid="{00000000-0005-0000-0000-0000C8020000}"/>
    <cellStyle name="CALDAS 6" xfId="964" xr:uid="{00000000-0005-0000-0000-0000C9020000}"/>
    <cellStyle name="CALDAS 6 2" xfId="1412" xr:uid="{00000000-0005-0000-0000-0000CA020000}"/>
    <cellStyle name="CALDAS 6 2 2" xfId="2572" xr:uid="{00000000-0005-0000-0000-0000CB020000}"/>
    <cellStyle name="CALDAS 6 2 2 2" xfId="6233" xr:uid="{00000000-0005-0000-0000-0000CC020000}"/>
    <cellStyle name="CALDAS 6 2 2 3" xfId="6889" xr:uid="{00000000-0005-0000-0000-0000CD020000}"/>
    <cellStyle name="CALDAS 6 2 2 4" xfId="8318" xr:uid="{00000000-0005-0000-0000-0000CE020000}"/>
    <cellStyle name="CALDAS 6 2 3" xfId="3120" xr:uid="{00000000-0005-0000-0000-0000CF020000}"/>
    <cellStyle name="CALDAS 6 2 3 2" xfId="6216" xr:uid="{00000000-0005-0000-0000-0000D0020000}"/>
    <cellStyle name="CALDAS 6 2 3 3" xfId="7341" xr:uid="{00000000-0005-0000-0000-0000D1020000}"/>
    <cellStyle name="CALDAS 6 2 3 4" xfId="8753" xr:uid="{00000000-0005-0000-0000-0000D2020000}"/>
    <cellStyle name="CALDAS 6 2 4" xfId="3301" xr:uid="{00000000-0005-0000-0000-0000D3020000}"/>
    <cellStyle name="CALDAS 6 2 4 2" xfId="3775" xr:uid="{00000000-0005-0000-0000-0000D4020000}"/>
    <cellStyle name="CALDAS 6 2 4 3" xfId="7522" xr:uid="{00000000-0005-0000-0000-0000D5020000}"/>
    <cellStyle name="CALDAS 6 2 4 4" xfId="8934" xr:uid="{00000000-0005-0000-0000-0000D6020000}"/>
    <cellStyle name="CALDAS 6 2 5" xfId="3463" xr:uid="{00000000-0005-0000-0000-0000D7020000}"/>
    <cellStyle name="CALDAS 6 2 5 2" xfId="3661" xr:uid="{00000000-0005-0000-0000-0000D8020000}"/>
    <cellStyle name="CALDAS 6 2 5 3" xfId="7684" xr:uid="{00000000-0005-0000-0000-0000D9020000}"/>
    <cellStyle name="CALDAS 6 2 5 4" xfId="9096" xr:uid="{00000000-0005-0000-0000-0000DA020000}"/>
    <cellStyle name="CALDAS 6 2 6" xfId="5739" xr:uid="{00000000-0005-0000-0000-0000DB020000}"/>
    <cellStyle name="CALDAS 6 2 7" xfId="4390" xr:uid="{00000000-0005-0000-0000-0000DC020000}"/>
    <cellStyle name="CALDAS 6 2 8" xfId="5102" xr:uid="{00000000-0005-0000-0000-0000DD020000}"/>
    <cellStyle name="CALDAS 6 3" xfId="2126" xr:uid="{00000000-0005-0000-0000-0000DE020000}"/>
    <cellStyle name="CALDAS 6 3 2" xfId="5386" xr:uid="{00000000-0005-0000-0000-0000DF020000}"/>
    <cellStyle name="CALDAS 6 3 3" xfId="6632" xr:uid="{00000000-0005-0000-0000-0000E0020000}"/>
    <cellStyle name="CALDAS 6 3 4" xfId="8097" xr:uid="{00000000-0005-0000-0000-0000E1020000}"/>
    <cellStyle name="CALDAS 6 4" xfId="2861" xr:uid="{00000000-0005-0000-0000-0000E2020000}"/>
    <cellStyle name="CALDAS 6 4 2" xfId="5632" xr:uid="{00000000-0005-0000-0000-0000E3020000}"/>
    <cellStyle name="CALDAS 6 4 3" xfId="7082" xr:uid="{00000000-0005-0000-0000-0000E4020000}"/>
    <cellStyle name="CALDAS 6 4 4" xfId="8494" xr:uid="{00000000-0005-0000-0000-0000E5020000}"/>
    <cellStyle name="CALDAS 6 5" xfId="1838" xr:uid="{00000000-0005-0000-0000-0000E6020000}"/>
    <cellStyle name="CALDAS 6 5 2" xfId="5505" xr:uid="{00000000-0005-0000-0000-0000E7020000}"/>
    <cellStyle name="CALDAS 6 5 3" xfId="6433" xr:uid="{00000000-0005-0000-0000-0000E8020000}"/>
    <cellStyle name="CALDAS 6 5 4" xfId="7916" xr:uid="{00000000-0005-0000-0000-0000E9020000}"/>
    <cellStyle name="CALDAS 6 6" xfId="3287" xr:uid="{00000000-0005-0000-0000-0000EA020000}"/>
    <cellStyle name="CALDAS 6 6 2" xfId="4269" xr:uid="{00000000-0005-0000-0000-0000EB020000}"/>
    <cellStyle name="CALDAS 6 6 3" xfId="7508" xr:uid="{00000000-0005-0000-0000-0000EC020000}"/>
    <cellStyle name="CALDAS 6 6 4" xfId="8920" xr:uid="{00000000-0005-0000-0000-0000ED020000}"/>
    <cellStyle name="CALDAS 6 7" xfId="3868" xr:uid="{00000000-0005-0000-0000-0000EE020000}"/>
    <cellStyle name="CALDAS 6 8" xfId="4344" xr:uid="{00000000-0005-0000-0000-0000EF020000}"/>
    <cellStyle name="CALDAS 6 9" xfId="5746" xr:uid="{00000000-0005-0000-0000-0000F0020000}"/>
    <cellStyle name="Code" xfId="293" xr:uid="{00000000-0005-0000-0000-0000F1020000}"/>
    <cellStyle name="Code 2" xfId="483" xr:uid="{00000000-0005-0000-0000-0000F2020000}"/>
    <cellStyle name="Code 2 2" xfId="9250" xr:uid="{00000000-0005-0000-0000-0000F3020000}"/>
    <cellStyle name="Code Section" xfId="294" xr:uid="{00000000-0005-0000-0000-0000F4020000}"/>
    <cellStyle name="Code Section 2" xfId="484" xr:uid="{00000000-0005-0000-0000-0000F5020000}"/>
    <cellStyle name="Code_Cálculo CVAs_COPEL-DIS_MAIO_2008_CONTABILIZAÇÃO" xfId="295" xr:uid="{00000000-0005-0000-0000-0000F6020000}"/>
    <cellStyle name="Comma  - Style1" xfId="296" xr:uid="{00000000-0005-0000-0000-0000F7020000}"/>
    <cellStyle name="Comma  - Style1 2" xfId="378" xr:uid="{00000000-0005-0000-0000-0000F8020000}"/>
    <cellStyle name="Comma [0]_12matrix" xfId="297" xr:uid="{00000000-0005-0000-0000-0000F9020000}"/>
    <cellStyle name="Comma [00]" xfId="298" xr:uid="{00000000-0005-0000-0000-0000FA020000}"/>
    <cellStyle name="Comma [00] 2" xfId="486" xr:uid="{00000000-0005-0000-0000-0000FB020000}"/>
    <cellStyle name="Comma [00] 3" xfId="485" xr:uid="{00000000-0005-0000-0000-0000FC020000}"/>
    <cellStyle name="Comma_12matrix" xfId="299" xr:uid="{00000000-0005-0000-0000-0000FD020000}"/>
    <cellStyle name="Comma0" xfId="300" xr:uid="{00000000-0005-0000-0000-0000FE020000}"/>
    <cellStyle name="Comma0 2" xfId="487" xr:uid="{00000000-0005-0000-0000-0000FF020000}"/>
    <cellStyle name="Conferência" xfId="301" xr:uid="{00000000-0005-0000-0000-000000030000}"/>
    <cellStyle name="Conferência 2" xfId="489" xr:uid="{00000000-0005-0000-0000-000001030000}"/>
    <cellStyle name="Conferência 3" xfId="488" xr:uid="{00000000-0005-0000-0000-000002030000}"/>
    <cellStyle name="COPEL" xfId="379" xr:uid="{00000000-0005-0000-0000-000003030000}"/>
    <cellStyle name="COPEL - DIGITAÇÃO %" xfId="380" xr:uid="{00000000-0005-0000-0000-000004030000}"/>
    <cellStyle name="COPEL - DIGITAÇÃO % 2" xfId="490" xr:uid="{00000000-0005-0000-0000-000005030000}"/>
    <cellStyle name="COPEL - DIGITAÇÃO % 2 2" xfId="659" xr:uid="{00000000-0005-0000-0000-000006030000}"/>
    <cellStyle name="COPEL - DIGITAÇÃO % 2 2 2" xfId="755" xr:uid="{00000000-0005-0000-0000-000007030000}"/>
    <cellStyle name="COPEL - DIGITAÇÃO % 2 2 2 2" xfId="1108" xr:uid="{00000000-0005-0000-0000-000008030000}"/>
    <cellStyle name="COPEL - DIGITAÇÃO % 2 2 2 2 2" xfId="1556" xr:uid="{00000000-0005-0000-0000-000009030000}"/>
    <cellStyle name="COPEL - DIGITAÇÃO % 2 2 2 2 2 2" xfId="2716" xr:uid="{00000000-0005-0000-0000-00000A030000}"/>
    <cellStyle name="COPEL - DIGITAÇÃO % 2 2 2 2 2 2 2" xfId="3909" xr:uid="{00000000-0005-0000-0000-00000B030000}"/>
    <cellStyle name="COPEL - DIGITAÇÃO % 2 2 2 2 2 2 3" xfId="7021" xr:uid="{00000000-0005-0000-0000-00000C030000}"/>
    <cellStyle name="COPEL - DIGITAÇÃO % 2 2 2 2 2 2 4" xfId="8448" xr:uid="{00000000-0005-0000-0000-00000D030000}"/>
    <cellStyle name="COPEL - DIGITAÇÃO % 2 2 2 2 2 3" xfId="3253" xr:uid="{00000000-0005-0000-0000-00000E030000}"/>
    <cellStyle name="COPEL - DIGITAÇÃO % 2 2 2 2 2 3 2" xfId="3808" xr:uid="{00000000-0005-0000-0000-00000F030000}"/>
    <cellStyle name="COPEL - DIGITAÇÃO % 2 2 2 2 2 3 3" xfId="7474" xr:uid="{00000000-0005-0000-0000-000010030000}"/>
    <cellStyle name="COPEL - DIGITAÇÃO % 2 2 2 2 2 3 4" xfId="8886" xr:uid="{00000000-0005-0000-0000-000011030000}"/>
    <cellStyle name="COPEL - DIGITAÇÃO % 2 2 2 2 2 4" xfId="3431" xr:uid="{00000000-0005-0000-0000-000012030000}"/>
    <cellStyle name="COPEL - DIGITAÇÃO % 2 2 2 2 2 4 2" xfId="3683" xr:uid="{00000000-0005-0000-0000-000013030000}"/>
    <cellStyle name="COPEL - DIGITAÇÃO % 2 2 2 2 2 4 3" xfId="7652" xr:uid="{00000000-0005-0000-0000-000014030000}"/>
    <cellStyle name="COPEL - DIGITAÇÃO % 2 2 2 2 2 4 4" xfId="9064" xr:uid="{00000000-0005-0000-0000-000015030000}"/>
    <cellStyle name="COPEL - DIGITAÇÃO % 2 2 2 2 2 5" xfId="3593" xr:uid="{00000000-0005-0000-0000-000016030000}"/>
    <cellStyle name="COPEL - DIGITAÇÃO % 2 2 2 2 2 5 2" xfId="6331" xr:uid="{00000000-0005-0000-0000-000017030000}"/>
    <cellStyle name="COPEL - DIGITAÇÃO % 2 2 2 2 2 5 3" xfId="7814" xr:uid="{00000000-0005-0000-0000-000018030000}"/>
    <cellStyle name="COPEL - DIGITAÇÃO % 2 2 2 2 2 5 4" xfId="9226" xr:uid="{00000000-0005-0000-0000-000019030000}"/>
    <cellStyle name="COPEL - DIGITAÇÃO % 2 2 2 2 2 6" xfId="5156" xr:uid="{00000000-0005-0000-0000-00001A030000}"/>
    <cellStyle name="COPEL - DIGITAÇÃO % 2 2 2 2 2 7" xfId="5908" xr:uid="{00000000-0005-0000-0000-00001B030000}"/>
    <cellStyle name="COPEL - DIGITAÇÃO % 2 2 2 2 2 8" xfId="4134" xr:uid="{00000000-0005-0000-0000-00001C030000}"/>
    <cellStyle name="COPEL - DIGITAÇÃO % 2 2 2 2 3" xfId="2268" xr:uid="{00000000-0005-0000-0000-00001D030000}"/>
    <cellStyle name="COPEL - DIGITAÇÃO % 2 2 2 2 3 2" xfId="5473" xr:uid="{00000000-0005-0000-0000-00001E030000}"/>
    <cellStyle name="COPEL - DIGITAÇÃO % 2 2 2 2 3 3" xfId="6762" xr:uid="{00000000-0005-0000-0000-00001F030000}"/>
    <cellStyle name="COPEL - DIGITAÇÃO % 2 2 2 2 3 4" xfId="8225" xr:uid="{00000000-0005-0000-0000-000020030000}"/>
    <cellStyle name="COPEL - DIGITAÇÃO % 2 2 2 2 4" xfId="2993" xr:uid="{00000000-0005-0000-0000-000021030000}"/>
    <cellStyle name="COPEL - DIGITAÇÃO % 2 2 2 2 4 2" xfId="6271" xr:uid="{00000000-0005-0000-0000-000022030000}"/>
    <cellStyle name="COPEL - DIGITAÇÃO % 2 2 2 2 4 3" xfId="7214" xr:uid="{00000000-0005-0000-0000-000023030000}"/>
    <cellStyle name="COPEL - DIGITAÇÃO % 2 2 2 2 4 4" xfId="8626" xr:uid="{00000000-0005-0000-0000-000024030000}"/>
    <cellStyle name="COPEL - DIGITAÇÃO % 2 2 2 2 5" xfId="1766" xr:uid="{00000000-0005-0000-0000-000025030000}"/>
    <cellStyle name="COPEL - DIGITAÇÃO % 2 2 2 2 5 2" xfId="4091" xr:uid="{00000000-0005-0000-0000-000026030000}"/>
    <cellStyle name="COPEL - DIGITAÇÃO % 2 2 2 2 5 3" xfId="6365" xr:uid="{00000000-0005-0000-0000-000027030000}"/>
    <cellStyle name="COPEL - DIGITAÇÃO % 2 2 2 2 5 4" xfId="7849" xr:uid="{00000000-0005-0000-0000-000028030000}"/>
    <cellStyle name="COPEL - DIGITAÇÃO % 2 2 2 2 6" xfId="1981" xr:uid="{00000000-0005-0000-0000-000029030000}"/>
    <cellStyle name="COPEL - DIGITAÇÃO % 2 2 2 2 6 2" xfId="5525" xr:uid="{00000000-0005-0000-0000-00002A030000}"/>
    <cellStyle name="COPEL - DIGITAÇÃO % 2 2 2 2 6 3" xfId="6569" xr:uid="{00000000-0005-0000-0000-00002B030000}"/>
    <cellStyle name="COPEL - DIGITAÇÃO % 2 2 2 2 6 4" xfId="8050" xr:uid="{00000000-0005-0000-0000-00002C030000}"/>
    <cellStyle name="COPEL - DIGITAÇÃO % 2 2 2 2 7" xfId="6069" xr:uid="{00000000-0005-0000-0000-00002D030000}"/>
    <cellStyle name="COPEL - DIGITAÇÃO % 2 2 2 2 8" xfId="4997" xr:uid="{00000000-0005-0000-0000-00002E030000}"/>
    <cellStyle name="COPEL - DIGITAÇÃO % 2 2 2 2 9" xfId="4932" xr:uid="{00000000-0005-0000-0000-00002F030000}"/>
    <cellStyle name="COPEL - DIGITAÇÃO % 2 2 2 3" xfId="4175" xr:uid="{00000000-0005-0000-0000-000030030000}"/>
    <cellStyle name="COPEL - DIGITAÇÃO % 2 2 3" xfId="714" xr:uid="{00000000-0005-0000-0000-000031030000}"/>
    <cellStyle name="COPEL - DIGITAÇÃO % 2 2 3 2" xfId="1068" xr:uid="{00000000-0005-0000-0000-000032030000}"/>
    <cellStyle name="COPEL - DIGITAÇÃO % 2 2 3 2 2" xfId="1516" xr:uid="{00000000-0005-0000-0000-000033030000}"/>
    <cellStyle name="COPEL - DIGITAÇÃO % 2 2 3 2 2 2" xfId="2676" xr:uid="{00000000-0005-0000-0000-000034030000}"/>
    <cellStyle name="COPEL - DIGITAÇÃO % 2 2 3 2 2 2 2" xfId="4931" xr:uid="{00000000-0005-0000-0000-000035030000}"/>
    <cellStyle name="COPEL - DIGITAÇÃO % 2 2 3 2 2 2 3" xfId="6981" xr:uid="{00000000-0005-0000-0000-000036030000}"/>
    <cellStyle name="COPEL - DIGITAÇÃO % 2 2 3 2 2 2 4" xfId="8408" xr:uid="{00000000-0005-0000-0000-000037030000}"/>
    <cellStyle name="COPEL - DIGITAÇÃO % 2 2 3 2 2 3" xfId="3213" xr:uid="{00000000-0005-0000-0000-000038030000}"/>
    <cellStyle name="COPEL - DIGITAÇÃO % 2 2 3 2 2 3 2" xfId="3829" xr:uid="{00000000-0005-0000-0000-000039030000}"/>
    <cellStyle name="COPEL - DIGITAÇÃO % 2 2 3 2 2 3 3" xfId="7434" xr:uid="{00000000-0005-0000-0000-00003A030000}"/>
    <cellStyle name="COPEL - DIGITAÇÃO % 2 2 3 2 2 3 4" xfId="8846" xr:uid="{00000000-0005-0000-0000-00003B030000}"/>
    <cellStyle name="COPEL - DIGITAÇÃO % 2 2 3 2 2 4" xfId="3391" xr:uid="{00000000-0005-0000-0000-00003C030000}"/>
    <cellStyle name="COPEL - DIGITAÇÃO % 2 2 3 2 2 4 2" xfId="3712" xr:uid="{00000000-0005-0000-0000-00003D030000}"/>
    <cellStyle name="COPEL - DIGITAÇÃO % 2 2 3 2 2 4 3" xfId="7612" xr:uid="{00000000-0005-0000-0000-00003E030000}"/>
    <cellStyle name="COPEL - DIGITAÇÃO % 2 2 3 2 2 4 4" xfId="9024" xr:uid="{00000000-0005-0000-0000-00003F030000}"/>
    <cellStyle name="COPEL - DIGITAÇÃO % 2 2 3 2 2 5" xfId="3553" xr:uid="{00000000-0005-0000-0000-000040030000}"/>
    <cellStyle name="COPEL - DIGITAÇÃO % 2 2 3 2 2 5 2" xfId="6291" xr:uid="{00000000-0005-0000-0000-000041030000}"/>
    <cellStyle name="COPEL - DIGITAÇÃO % 2 2 3 2 2 5 3" xfId="7774" xr:uid="{00000000-0005-0000-0000-000042030000}"/>
    <cellStyle name="COPEL - DIGITAÇÃO % 2 2 3 2 2 5 4" xfId="9186" xr:uid="{00000000-0005-0000-0000-000043030000}"/>
    <cellStyle name="COPEL - DIGITAÇÃO % 2 2 3 2 2 6" xfId="4398" xr:uid="{00000000-0005-0000-0000-000044030000}"/>
    <cellStyle name="COPEL - DIGITAÇÃO % 2 2 3 2 2 7" xfId="4917" xr:uid="{00000000-0005-0000-0000-000045030000}"/>
    <cellStyle name="COPEL - DIGITAÇÃO % 2 2 3 2 2 8" xfId="5174" xr:uid="{00000000-0005-0000-0000-000046030000}"/>
    <cellStyle name="COPEL - DIGITAÇÃO % 2 2 3 2 3" xfId="2228" xr:uid="{00000000-0005-0000-0000-000047030000}"/>
    <cellStyle name="COPEL - DIGITAÇÃO % 2 2 3 2 3 2" xfId="4685" xr:uid="{00000000-0005-0000-0000-000048030000}"/>
    <cellStyle name="COPEL - DIGITAÇÃO % 2 2 3 2 3 3" xfId="6722" xr:uid="{00000000-0005-0000-0000-000049030000}"/>
    <cellStyle name="COPEL - DIGITAÇÃO % 2 2 3 2 3 4" xfId="8185" xr:uid="{00000000-0005-0000-0000-00004A030000}"/>
    <cellStyle name="COPEL - DIGITAÇÃO % 2 2 3 2 4" xfId="2953" xr:uid="{00000000-0005-0000-0000-00004B030000}"/>
    <cellStyle name="COPEL - DIGITAÇÃO % 2 2 3 2 4 2" xfId="5987" xr:uid="{00000000-0005-0000-0000-00004C030000}"/>
    <cellStyle name="COPEL - DIGITAÇÃO % 2 2 3 2 4 3" xfId="7174" xr:uid="{00000000-0005-0000-0000-00004D030000}"/>
    <cellStyle name="COPEL - DIGITAÇÃO % 2 2 3 2 4 4" xfId="8586" xr:uid="{00000000-0005-0000-0000-00004E030000}"/>
    <cellStyle name="COPEL - DIGITAÇÃO % 2 2 3 2 5" xfId="2003" xr:uid="{00000000-0005-0000-0000-00004F030000}"/>
    <cellStyle name="COPEL - DIGITAÇÃO % 2 2 3 2 5 2" xfId="4333" xr:uid="{00000000-0005-0000-0000-000050030000}"/>
    <cellStyle name="COPEL - DIGITAÇÃO % 2 2 3 2 5 3" xfId="6591" xr:uid="{00000000-0005-0000-0000-000051030000}"/>
    <cellStyle name="COPEL - DIGITAÇÃO % 2 2 3 2 5 4" xfId="8072" xr:uid="{00000000-0005-0000-0000-000052030000}"/>
    <cellStyle name="COPEL - DIGITAÇÃO % 2 2 3 2 6" xfId="1862" xr:uid="{00000000-0005-0000-0000-000053030000}"/>
    <cellStyle name="COPEL - DIGITAÇÃO % 2 2 3 2 6 2" xfId="5471" xr:uid="{00000000-0005-0000-0000-000054030000}"/>
    <cellStyle name="COPEL - DIGITAÇÃO % 2 2 3 2 6 3" xfId="6457" xr:uid="{00000000-0005-0000-0000-000055030000}"/>
    <cellStyle name="COPEL - DIGITAÇÃO % 2 2 3 2 6 4" xfId="7940" xr:uid="{00000000-0005-0000-0000-000056030000}"/>
    <cellStyle name="COPEL - DIGITAÇÃO % 2 2 3 2 7" xfId="5889" xr:uid="{00000000-0005-0000-0000-000057030000}"/>
    <cellStyle name="COPEL - DIGITAÇÃO % 2 2 3 2 8" xfId="5375" xr:uid="{00000000-0005-0000-0000-000058030000}"/>
    <cellStyle name="COPEL - DIGITAÇÃO % 2 2 3 2 9" xfId="4907" xr:uid="{00000000-0005-0000-0000-000059030000}"/>
    <cellStyle name="COPEL - DIGITAÇÃO % 2 2 3 3" xfId="4143" xr:uid="{00000000-0005-0000-0000-00005A030000}"/>
    <cellStyle name="COPEL - DIGITAÇÃO % 2 2 4" xfId="1027" xr:uid="{00000000-0005-0000-0000-00005B030000}"/>
    <cellStyle name="COPEL - DIGITAÇÃO % 2 2 4 2" xfId="1475" xr:uid="{00000000-0005-0000-0000-00005C030000}"/>
    <cellStyle name="COPEL - DIGITAÇÃO % 2 2 4 2 2" xfId="2635" xr:uid="{00000000-0005-0000-0000-00005D030000}"/>
    <cellStyle name="COPEL - DIGITAÇÃO % 2 2 4 2 2 2" xfId="5809" xr:uid="{00000000-0005-0000-0000-00005E030000}"/>
    <cellStyle name="COPEL - DIGITAÇÃO % 2 2 4 2 2 3" xfId="6942" xr:uid="{00000000-0005-0000-0000-00005F030000}"/>
    <cellStyle name="COPEL - DIGITAÇÃO % 2 2 4 2 2 4" xfId="8370" xr:uid="{00000000-0005-0000-0000-000060030000}"/>
    <cellStyle name="COPEL - DIGITAÇÃO % 2 2 4 2 3" xfId="3174" xr:uid="{00000000-0005-0000-0000-000061030000}"/>
    <cellStyle name="COPEL - DIGITAÇÃO % 2 2 4 2 3 2" xfId="5579" xr:uid="{00000000-0005-0000-0000-000062030000}"/>
    <cellStyle name="COPEL - DIGITAÇÃO % 2 2 4 2 3 3" xfId="7395" xr:uid="{00000000-0005-0000-0000-000063030000}"/>
    <cellStyle name="COPEL - DIGITAÇÃO % 2 2 4 2 3 4" xfId="8807" xr:uid="{00000000-0005-0000-0000-000064030000}"/>
    <cellStyle name="COPEL - DIGITAÇÃO % 2 2 4 2 4" xfId="3353" xr:uid="{00000000-0005-0000-0000-000065030000}"/>
    <cellStyle name="COPEL - DIGITAÇÃO % 2 2 4 2 4 2" xfId="3737" xr:uid="{00000000-0005-0000-0000-000066030000}"/>
    <cellStyle name="COPEL - DIGITAÇÃO % 2 2 4 2 4 3" xfId="7574" xr:uid="{00000000-0005-0000-0000-000067030000}"/>
    <cellStyle name="COPEL - DIGITAÇÃO % 2 2 4 2 4 4" xfId="8986" xr:uid="{00000000-0005-0000-0000-000068030000}"/>
    <cellStyle name="COPEL - DIGITAÇÃO % 2 2 4 2 5" xfId="3515" xr:uid="{00000000-0005-0000-0000-000069030000}"/>
    <cellStyle name="COPEL - DIGITAÇÃO % 2 2 4 2 5 2" xfId="3625" xr:uid="{00000000-0005-0000-0000-00006A030000}"/>
    <cellStyle name="COPEL - DIGITAÇÃO % 2 2 4 2 5 3" xfId="7736" xr:uid="{00000000-0005-0000-0000-00006B030000}"/>
    <cellStyle name="COPEL - DIGITAÇÃO % 2 2 4 2 5 4" xfId="9148" xr:uid="{00000000-0005-0000-0000-00006C030000}"/>
    <cellStyle name="COPEL - DIGITAÇÃO % 2 2 4 2 6" xfId="5269" xr:uid="{00000000-0005-0000-0000-00006D030000}"/>
    <cellStyle name="COPEL - DIGITAÇÃO % 2 2 4 2 7" xfId="5230" xr:uid="{00000000-0005-0000-0000-00006E030000}"/>
    <cellStyle name="COPEL - DIGITAÇÃO % 2 2 4 2 8" xfId="4738" xr:uid="{00000000-0005-0000-0000-00006F030000}"/>
    <cellStyle name="COPEL - DIGITAÇÃO % 2 2 4 3" xfId="2187" xr:uid="{00000000-0005-0000-0000-000070030000}"/>
    <cellStyle name="COPEL - DIGITAÇÃO % 2 2 4 3 2" xfId="4319" xr:uid="{00000000-0005-0000-0000-000071030000}"/>
    <cellStyle name="COPEL - DIGITAÇÃO % 2 2 4 3 3" xfId="6683" xr:uid="{00000000-0005-0000-0000-000072030000}"/>
    <cellStyle name="COPEL - DIGITAÇÃO % 2 2 4 3 4" xfId="8147" xr:uid="{00000000-0005-0000-0000-000073030000}"/>
    <cellStyle name="COPEL - DIGITAÇÃO % 2 2 4 4" xfId="2914" xr:uid="{00000000-0005-0000-0000-000074030000}"/>
    <cellStyle name="COPEL - DIGITAÇÃO % 2 2 4 4 2" xfId="5633" xr:uid="{00000000-0005-0000-0000-000075030000}"/>
    <cellStyle name="COPEL - DIGITAÇÃO % 2 2 4 4 3" xfId="7135" xr:uid="{00000000-0005-0000-0000-000076030000}"/>
    <cellStyle name="COPEL - DIGITAÇÃO % 2 2 4 4 4" xfId="8547" xr:uid="{00000000-0005-0000-0000-000077030000}"/>
    <cellStyle name="COPEL - DIGITAÇÃO % 2 2 4 5" xfId="2839" xr:uid="{00000000-0005-0000-0000-000078030000}"/>
    <cellStyle name="COPEL - DIGITAÇÃO % 2 2 4 5 2" xfId="6145" xr:uid="{00000000-0005-0000-0000-000079030000}"/>
    <cellStyle name="COPEL - DIGITAÇÃO % 2 2 4 5 3" xfId="7060" xr:uid="{00000000-0005-0000-0000-00007A030000}"/>
    <cellStyle name="COPEL - DIGITAÇÃO % 2 2 4 5 4" xfId="8472" xr:uid="{00000000-0005-0000-0000-00007B030000}"/>
    <cellStyle name="COPEL - DIGITAÇÃO % 2 2 4 6" xfId="1753" xr:uid="{00000000-0005-0000-0000-00007C030000}"/>
    <cellStyle name="COPEL - DIGITAÇÃO % 2 2 4 6 2" xfId="5694" xr:uid="{00000000-0005-0000-0000-00007D030000}"/>
    <cellStyle name="COPEL - DIGITAÇÃO % 2 2 4 6 3" xfId="4892" xr:uid="{00000000-0005-0000-0000-00007E030000}"/>
    <cellStyle name="COPEL - DIGITAÇÃO % 2 2 4 6 4" xfId="7836" xr:uid="{00000000-0005-0000-0000-00007F030000}"/>
    <cellStyle name="COPEL - DIGITAÇÃO % 2 2 4 7" xfId="4744" xr:uid="{00000000-0005-0000-0000-000080030000}"/>
    <cellStyle name="COPEL - DIGITAÇÃO % 2 2 4 8" xfId="6056" xr:uid="{00000000-0005-0000-0000-000081030000}"/>
    <cellStyle name="COPEL - DIGITAÇÃO % 2 2 4 9" xfId="4067" xr:uid="{00000000-0005-0000-0000-000082030000}"/>
    <cellStyle name="COPEL - DIGITAÇÃO % 2 2 5" xfId="4095" xr:uid="{00000000-0005-0000-0000-000083030000}"/>
    <cellStyle name="COPEL - DIGITAÇÃO % 2 3" xfId="680" xr:uid="{00000000-0005-0000-0000-000084030000}"/>
    <cellStyle name="COPEL - DIGITAÇÃO % 2 3 2" xfId="768" xr:uid="{00000000-0005-0000-0000-000085030000}"/>
    <cellStyle name="COPEL - DIGITAÇÃO % 2 3 2 2" xfId="1121" xr:uid="{00000000-0005-0000-0000-000086030000}"/>
    <cellStyle name="COPEL - DIGITAÇÃO % 2 3 2 2 2" xfId="1569" xr:uid="{00000000-0005-0000-0000-000087030000}"/>
    <cellStyle name="COPEL - DIGITAÇÃO % 2 3 2 2 2 2" xfId="2729" xr:uid="{00000000-0005-0000-0000-000088030000}"/>
    <cellStyle name="COPEL - DIGITAÇÃO % 2 3 2 2 2 2 2" xfId="3999" xr:uid="{00000000-0005-0000-0000-000089030000}"/>
    <cellStyle name="COPEL - DIGITAÇÃO % 2 3 2 2 2 2 3" xfId="7034" xr:uid="{00000000-0005-0000-0000-00008A030000}"/>
    <cellStyle name="COPEL - DIGITAÇÃO % 2 3 2 2 2 2 4" xfId="8461" xr:uid="{00000000-0005-0000-0000-00008B030000}"/>
    <cellStyle name="COPEL - DIGITAÇÃO % 2 3 2 2 2 3" xfId="3266" xr:uid="{00000000-0005-0000-0000-00008C030000}"/>
    <cellStyle name="COPEL - DIGITAÇÃO % 2 3 2 2 2 3 2" xfId="3800" xr:uid="{00000000-0005-0000-0000-00008D030000}"/>
    <cellStyle name="COPEL - DIGITAÇÃO % 2 3 2 2 2 3 3" xfId="7487" xr:uid="{00000000-0005-0000-0000-00008E030000}"/>
    <cellStyle name="COPEL - DIGITAÇÃO % 2 3 2 2 2 3 4" xfId="8899" xr:uid="{00000000-0005-0000-0000-00008F030000}"/>
    <cellStyle name="COPEL - DIGITAÇÃO % 2 3 2 2 2 4" xfId="3444" xr:uid="{00000000-0005-0000-0000-000090030000}"/>
    <cellStyle name="COPEL - DIGITAÇÃO % 2 3 2 2 2 4 2" xfId="3675" xr:uid="{00000000-0005-0000-0000-000091030000}"/>
    <cellStyle name="COPEL - DIGITAÇÃO % 2 3 2 2 2 4 3" xfId="7665" xr:uid="{00000000-0005-0000-0000-000092030000}"/>
    <cellStyle name="COPEL - DIGITAÇÃO % 2 3 2 2 2 4 4" xfId="9077" xr:uid="{00000000-0005-0000-0000-000093030000}"/>
    <cellStyle name="COPEL - DIGITAÇÃO % 2 3 2 2 2 5" xfId="3606" xr:uid="{00000000-0005-0000-0000-000094030000}"/>
    <cellStyle name="COPEL - DIGITAÇÃO % 2 3 2 2 2 5 2" xfId="6344" xr:uid="{00000000-0005-0000-0000-000095030000}"/>
    <cellStyle name="COPEL - DIGITAÇÃO % 2 3 2 2 2 5 3" xfId="7827" xr:uid="{00000000-0005-0000-0000-000096030000}"/>
    <cellStyle name="COPEL - DIGITAÇÃO % 2 3 2 2 2 5 4" xfId="9239" xr:uid="{00000000-0005-0000-0000-000097030000}"/>
    <cellStyle name="COPEL - DIGITAÇÃO % 2 3 2 2 2 6" xfId="4554" xr:uid="{00000000-0005-0000-0000-000098030000}"/>
    <cellStyle name="COPEL - DIGITAÇÃO % 2 3 2 2 2 7" xfId="6080" xr:uid="{00000000-0005-0000-0000-000099030000}"/>
    <cellStyle name="COPEL - DIGITAÇÃO % 2 3 2 2 2 8" xfId="5840" xr:uid="{00000000-0005-0000-0000-00009A030000}"/>
    <cellStyle name="COPEL - DIGITAÇÃO % 2 3 2 2 3" xfId="2281" xr:uid="{00000000-0005-0000-0000-00009B030000}"/>
    <cellStyle name="COPEL - DIGITAÇÃO % 2 3 2 2 3 2" xfId="4336" xr:uid="{00000000-0005-0000-0000-00009C030000}"/>
    <cellStyle name="COPEL - DIGITAÇÃO % 2 3 2 2 3 3" xfId="6775" xr:uid="{00000000-0005-0000-0000-00009D030000}"/>
    <cellStyle name="COPEL - DIGITAÇÃO % 2 3 2 2 3 4" xfId="8238" xr:uid="{00000000-0005-0000-0000-00009E030000}"/>
    <cellStyle name="COPEL - DIGITAÇÃO % 2 3 2 2 4" xfId="3006" xr:uid="{00000000-0005-0000-0000-00009F030000}"/>
    <cellStyle name="COPEL - DIGITAÇÃO % 2 3 2 2 4 2" xfId="5593" xr:uid="{00000000-0005-0000-0000-0000A0030000}"/>
    <cellStyle name="COPEL - DIGITAÇÃO % 2 3 2 2 4 3" xfId="7227" xr:uid="{00000000-0005-0000-0000-0000A1030000}"/>
    <cellStyle name="COPEL - DIGITAÇÃO % 2 3 2 2 4 4" xfId="8639" xr:uid="{00000000-0005-0000-0000-0000A2030000}"/>
    <cellStyle name="COPEL - DIGITAÇÃO % 2 3 2 2 5" xfId="1692" xr:uid="{00000000-0005-0000-0000-0000A3030000}"/>
    <cellStyle name="COPEL - DIGITAÇÃO % 2 3 2 2 5 2" xfId="4505" xr:uid="{00000000-0005-0000-0000-0000A4030000}"/>
    <cellStyle name="COPEL - DIGITAÇÃO % 2 3 2 2 5 3" xfId="6082" xr:uid="{00000000-0005-0000-0000-0000A5030000}"/>
    <cellStyle name="COPEL - DIGITAÇÃO % 2 3 2 2 5 4" xfId="3873" xr:uid="{00000000-0005-0000-0000-0000A6030000}"/>
    <cellStyle name="COPEL - DIGITAÇÃO % 2 3 2 2 6" xfId="1852" xr:uid="{00000000-0005-0000-0000-0000A7030000}"/>
    <cellStyle name="COPEL - DIGITAÇÃO % 2 3 2 2 6 2" xfId="5192" xr:uid="{00000000-0005-0000-0000-0000A8030000}"/>
    <cellStyle name="COPEL - DIGITAÇÃO % 2 3 2 2 6 3" xfId="6447" xr:uid="{00000000-0005-0000-0000-0000A9030000}"/>
    <cellStyle name="COPEL - DIGITAÇÃO % 2 3 2 2 6 4" xfId="7930" xr:uid="{00000000-0005-0000-0000-0000AA030000}"/>
    <cellStyle name="COPEL - DIGITAÇÃO % 2 3 2 2 7" xfId="5764" xr:uid="{00000000-0005-0000-0000-0000AB030000}"/>
    <cellStyle name="COPEL - DIGITAÇÃO % 2 3 2 2 8" xfId="5643" xr:uid="{00000000-0005-0000-0000-0000AC030000}"/>
    <cellStyle name="COPEL - DIGITAÇÃO % 2 3 2 2 9" xfId="7055" xr:uid="{00000000-0005-0000-0000-0000AD030000}"/>
    <cellStyle name="COPEL - DIGITAÇÃO % 2 3 2 3" xfId="4185" xr:uid="{00000000-0005-0000-0000-0000AE030000}"/>
    <cellStyle name="COPEL - DIGITAÇÃO % 2 3 3" xfId="727" xr:uid="{00000000-0005-0000-0000-0000AF030000}"/>
    <cellStyle name="COPEL - DIGITAÇÃO % 2 3 3 2" xfId="1080" xr:uid="{00000000-0005-0000-0000-0000B0030000}"/>
    <cellStyle name="COPEL - DIGITAÇÃO % 2 3 3 2 2" xfId="1528" xr:uid="{00000000-0005-0000-0000-0000B1030000}"/>
    <cellStyle name="COPEL - DIGITAÇÃO % 2 3 3 2 2 2" xfId="2688" xr:uid="{00000000-0005-0000-0000-0000B2030000}"/>
    <cellStyle name="COPEL - DIGITAÇÃO % 2 3 3 2 2 2 2" xfId="4021" xr:uid="{00000000-0005-0000-0000-0000B3030000}"/>
    <cellStyle name="COPEL - DIGITAÇÃO % 2 3 3 2 2 2 3" xfId="6993" xr:uid="{00000000-0005-0000-0000-0000B4030000}"/>
    <cellStyle name="COPEL - DIGITAÇÃO % 2 3 3 2 2 2 4" xfId="8420" xr:uid="{00000000-0005-0000-0000-0000B5030000}"/>
    <cellStyle name="COPEL - DIGITAÇÃO % 2 3 3 2 2 3" xfId="3225" xr:uid="{00000000-0005-0000-0000-0000B6030000}"/>
    <cellStyle name="COPEL - DIGITAÇÃO % 2 3 3 2 2 3 2" xfId="3822" xr:uid="{00000000-0005-0000-0000-0000B7030000}"/>
    <cellStyle name="COPEL - DIGITAÇÃO % 2 3 3 2 2 3 3" xfId="7446" xr:uid="{00000000-0005-0000-0000-0000B8030000}"/>
    <cellStyle name="COPEL - DIGITAÇÃO % 2 3 3 2 2 3 4" xfId="8858" xr:uid="{00000000-0005-0000-0000-0000B9030000}"/>
    <cellStyle name="COPEL - DIGITAÇÃO % 2 3 3 2 2 4" xfId="3403" xr:uid="{00000000-0005-0000-0000-0000BA030000}"/>
    <cellStyle name="COPEL - DIGITAÇÃO % 2 3 3 2 2 4 2" xfId="3704" xr:uid="{00000000-0005-0000-0000-0000BB030000}"/>
    <cellStyle name="COPEL - DIGITAÇÃO % 2 3 3 2 2 4 3" xfId="7624" xr:uid="{00000000-0005-0000-0000-0000BC030000}"/>
    <cellStyle name="COPEL - DIGITAÇÃO % 2 3 3 2 2 4 4" xfId="9036" xr:uid="{00000000-0005-0000-0000-0000BD030000}"/>
    <cellStyle name="COPEL - DIGITAÇÃO % 2 3 3 2 2 5" xfId="3565" xr:uid="{00000000-0005-0000-0000-0000BE030000}"/>
    <cellStyle name="COPEL - DIGITAÇÃO % 2 3 3 2 2 5 2" xfId="6303" xr:uid="{00000000-0005-0000-0000-0000BF030000}"/>
    <cellStyle name="COPEL - DIGITAÇÃO % 2 3 3 2 2 5 3" xfId="7786" xr:uid="{00000000-0005-0000-0000-0000C0030000}"/>
    <cellStyle name="COPEL - DIGITAÇÃO % 2 3 3 2 2 5 4" xfId="9198" xr:uid="{00000000-0005-0000-0000-0000C1030000}"/>
    <cellStyle name="COPEL - DIGITAÇÃO % 2 3 3 2 2 6" xfId="5347" xr:uid="{00000000-0005-0000-0000-0000C2030000}"/>
    <cellStyle name="COPEL - DIGITAÇÃO % 2 3 3 2 2 7" xfId="5237" xr:uid="{00000000-0005-0000-0000-0000C3030000}"/>
    <cellStyle name="COPEL - DIGITAÇÃO % 2 3 3 2 2 8" xfId="5313" xr:uid="{00000000-0005-0000-0000-0000C4030000}"/>
    <cellStyle name="COPEL - DIGITAÇÃO % 2 3 3 2 3" xfId="2240" xr:uid="{00000000-0005-0000-0000-0000C5030000}"/>
    <cellStyle name="COPEL - DIGITAÇÃO % 2 3 3 2 3 2" xfId="5586" xr:uid="{00000000-0005-0000-0000-0000C6030000}"/>
    <cellStyle name="COPEL - DIGITAÇÃO % 2 3 3 2 3 3" xfId="6734" xr:uid="{00000000-0005-0000-0000-0000C7030000}"/>
    <cellStyle name="COPEL - DIGITAÇÃO % 2 3 3 2 3 4" xfId="8197" xr:uid="{00000000-0005-0000-0000-0000C8030000}"/>
    <cellStyle name="COPEL - DIGITAÇÃO % 2 3 3 2 4" xfId="2965" xr:uid="{00000000-0005-0000-0000-0000C9030000}"/>
    <cellStyle name="COPEL - DIGITAÇÃO % 2 3 3 2 4 2" xfId="4793" xr:uid="{00000000-0005-0000-0000-0000CA030000}"/>
    <cellStyle name="COPEL - DIGITAÇÃO % 2 3 3 2 4 3" xfId="7186" xr:uid="{00000000-0005-0000-0000-0000CB030000}"/>
    <cellStyle name="COPEL - DIGITAÇÃO % 2 3 3 2 4 4" xfId="8598" xr:uid="{00000000-0005-0000-0000-0000CC030000}"/>
    <cellStyle name="COPEL - DIGITAÇÃO % 2 3 3 2 5" xfId="1812" xr:uid="{00000000-0005-0000-0000-0000CD030000}"/>
    <cellStyle name="COPEL - DIGITAÇÃO % 2 3 3 2 5 2" xfId="4328" xr:uid="{00000000-0005-0000-0000-0000CE030000}"/>
    <cellStyle name="COPEL - DIGITAÇÃO % 2 3 3 2 5 3" xfId="6411" xr:uid="{00000000-0005-0000-0000-0000CF030000}"/>
    <cellStyle name="COPEL - DIGITAÇÃO % 2 3 3 2 5 4" xfId="7894" xr:uid="{00000000-0005-0000-0000-0000D0030000}"/>
    <cellStyle name="COPEL - DIGITAÇÃO % 2 3 3 2 6" xfId="3171" xr:uid="{00000000-0005-0000-0000-0000D1030000}"/>
    <cellStyle name="COPEL - DIGITAÇÃO % 2 3 3 2 6 2" xfId="6212" xr:uid="{00000000-0005-0000-0000-0000D2030000}"/>
    <cellStyle name="COPEL - DIGITAÇÃO % 2 3 3 2 6 3" xfId="7392" xr:uid="{00000000-0005-0000-0000-0000D3030000}"/>
    <cellStyle name="COPEL - DIGITAÇÃO % 2 3 3 2 6 4" xfId="8804" xr:uid="{00000000-0005-0000-0000-0000D4030000}"/>
    <cellStyle name="COPEL - DIGITAÇÃO % 2 3 3 2 7" xfId="4371" xr:uid="{00000000-0005-0000-0000-0000D5030000}"/>
    <cellStyle name="COPEL - DIGITAÇÃO % 2 3 3 2 8" xfId="4686" xr:uid="{00000000-0005-0000-0000-0000D6030000}"/>
    <cellStyle name="COPEL - DIGITAÇÃO % 2 3 3 2 9" xfId="5895" xr:uid="{00000000-0005-0000-0000-0000D7030000}"/>
    <cellStyle name="COPEL - DIGITAÇÃO % 2 3 3 3" xfId="4152" xr:uid="{00000000-0005-0000-0000-0000D8030000}"/>
    <cellStyle name="COPEL - DIGITAÇÃO % 2 4" xfId="682" xr:uid="{00000000-0005-0000-0000-0000D9030000}"/>
    <cellStyle name="COPEL - DIGITAÇÃO % 2 4 2" xfId="770" xr:uid="{00000000-0005-0000-0000-0000DA030000}"/>
    <cellStyle name="COPEL - DIGITAÇÃO % 2 4 2 2" xfId="1123" xr:uid="{00000000-0005-0000-0000-0000DB030000}"/>
    <cellStyle name="COPEL - DIGITAÇÃO % 2 4 2 2 2" xfId="1571" xr:uid="{00000000-0005-0000-0000-0000DC030000}"/>
    <cellStyle name="COPEL - DIGITAÇÃO % 2 4 2 2 2 2" xfId="2731" xr:uid="{00000000-0005-0000-0000-0000DD030000}"/>
    <cellStyle name="COPEL - DIGITAÇÃO % 2 4 2 2 2 2 2" xfId="3997" xr:uid="{00000000-0005-0000-0000-0000DE030000}"/>
    <cellStyle name="COPEL - DIGITAÇÃO % 2 4 2 2 2 2 3" xfId="7036" xr:uid="{00000000-0005-0000-0000-0000DF030000}"/>
    <cellStyle name="COPEL - DIGITAÇÃO % 2 4 2 2 2 2 4" xfId="8463" xr:uid="{00000000-0005-0000-0000-0000E0030000}"/>
    <cellStyle name="COPEL - DIGITAÇÃO % 2 4 2 2 2 3" xfId="3268" xr:uid="{00000000-0005-0000-0000-0000E1030000}"/>
    <cellStyle name="COPEL - DIGITAÇÃO % 2 4 2 2 2 3 2" xfId="3798" xr:uid="{00000000-0005-0000-0000-0000E2030000}"/>
    <cellStyle name="COPEL - DIGITAÇÃO % 2 4 2 2 2 3 3" xfId="7489" xr:uid="{00000000-0005-0000-0000-0000E3030000}"/>
    <cellStyle name="COPEL - DIGITAÇÃO % 2 4 2 2 2 3 4" xfId="8901" xr:uid="{00000000-0005-0000-0000-0000E4030000}"/>
    <cellStyle name="COPEL - DIGITAÇÃO % 2 4 2 2 2 4" xfId="3446" xr:uid="{00000000-0005-0000-0000-0000E5030000}"/>
    <cellStyle name="COPEL - DIGITAÇÃO % 2 4 2 2 2 4 2" xfId="4223" xr:uid="{00000000-0005-0000-0000-0000E6030000}"/>
    <cellStyle name="COPEL - DIGITAÇÃO % 2 4 2 2 2 4 3" xfId="7667" xr:uid="{00000000-0005-0000-0000-0000E7030000}"/>
    <cellStyle name="COPEL - DIGITAÇÃO % 2 4 2 2 2 4 4" xfId="9079" xr:uid="{00000000-0005-0000-0000-0000E8030000}"/>
    <cellStyle name="COPEL - DIGITAÇÃO % 2 4 2 2 2 5" xfId="3608" xr:uid="{00000000-0005-0000-0000-0000E9030000}"/>
    <cellStyle name="COPEL - DIGITAÇÃO % 2 4 2 2 2 5 2" xfId="6346" xr:uid="{00000000-0005-0000-0000-0000EA030000}"/>
    <cellStyle name="COPEL - DIGITAÇÃO % 2 4 2 2 2 5 3" xfId="7829" xr:uid="{00000000-0005-0000-0000-0000EB030000}"/>
    <cellStyle name="COPEL - DIGITAÇÃO % 2 4 2 2 2 5 4" xfId="9241" xr:uid="{00000000-0005-0000-0000-0000EC030000}"/>
    <cellStyle name="COPEL - DIGITAÇÃO % 2 4 2 2 2 6" xfId="4307" xr:uid="{00000000-0005-0000-0000-0000ED030000}"/>
    <cellStyle name="COPEL - DIGITAÇÃO % 2 4 2 2 2 7" xfId="5549" xr:uid="{00000000-0005-0000-0000-0000EE030000}"/>
    <cellStyle name="COPEL - DIGITAÇÃO % 2 4 2 2 2 8" xfId="5308" xr:uid="{00000000-0005-0000-0000-0000EF030000}"/>
    <cellStyle name="COPEL - DIGITAÇÃO % 2 4 2 2 3" xfId="2283" xr:uid="{00000000-0005-0000-0000-0000F0030000}"/>
    <cellStyle name="COPEL - DIGITAÇÃO % 2 4 2 2 3 2" xfId="5496" xr:uid="{00000000-0005-0000-0000-0000F1030000}"/>
    <cellStyle name="COPEL - DIGITAÇÃO % 2 4 2 2 3 3" xfId="6777" xr:uid="{00000000-0005-0000-0000-0000F2030000}"/>
    <cellStyle name="COPEL - DIGITAÇÃO % 2 4 2 2 3 4" xfId="8240" xr:uid="{00000000-0005-0000-0000-0000F3030000}"/>
    <cellStyle name="COPEL - DIGITAÇÃO % 2 4 2 2 4" xfId="3008" xr:uid="{00000000-0005-0000-0000-0000F4030000}"/>
    <cellStyle name="COPEL - DIGITAÇÃO % 2 4 2 2 4 2" xfId="4415" xr:uid="{00000000-0005-0000-0000-0000F5030000}"/>
    <cellStyle name="COPEL - DIGITAÇÃO % 2 4 2 2 4 3" xfId="7229" xr:uid="{00000000-0005-0000-0000-0000F6030000}"/>
    <cellStyle name="COPEL - DIGITAÇÃO % 2 4 2 2 4 4" xfId="8641" xr:uid="{00000000-0005-0000-0000-0000F7030000}"/>
    <cellStyle name="COPEL - DIGITAÇÃO % 2 4 2 2 5" xfId="1775" xr:uid="{00000000-0005-0000-0000-0000F8030000}"/>
    <cellStyle name="COPEL - DIGITAÇÃO % 2 4 2 2 5 2" xfId="5499" xr:uid="{00000000-0005-0000-0000-0000F9030000}"/>
    <cellStyle name="COPEL - DIGITAÇÃO % 2 4 2 2 5 3" xfId="6374" xr:uid="{00000000-0005-0000-0000-0000FA030000}"/>
    <cellStyle name="COPEL - DIGITAÇÃO % 2 4 2 2 5 4" xfId="7858" xr:uid="{00000000-0005-0000-0000-0000FB030000}"/>
    <cellStyle name="COPEL - DIGITAÇÃO % 2 4 2 2 6" xfId="1997" xr:uid="{00000000-0005-0000-0000-0000FC030000}"/>
    <cellStyle name="COPEL - DIGITAÇÃO % 2 4 2 2 6 2" xfId="5514" xr:uid="{00000000-0005-0000-0000-0000FD030000}"/>
    <cellStyle name="COPEL - DIGITAÇÃO % 2 4 2 2 6 3" xfId="6585" xr:uid="{00000000-0005-0000-0000-0000FE030000}"/>
    <cellStyle name="COPEL - DIGITAÇÃO % 2 4 2 2 6 4" xfId="8066" xr:uid="{00000000-0005-0000-0000-0000FF030000}"/>
    <cellStyle name="COPEL - DIGITAÇÃO % 2 4 2 2 7" xfId="6186" xr:uid="{00000000-0005-0000-0000-000000040000}"/>
    <cellStyle name="COPEL - DIGITAÇÃO % 2 4 2 2 8" xfId="5131" xr:uid="{00000000-0005-0000-0000-000001040000}"/>
    <cellStyle name="COPEL - DIGITAÇÃO % 2 4 2 2 9" xfId="5307" xr:uid="{00000000-0005-0000-0000-000002040000}"/>
    <cellStyle name="COPEL - DIGITAÇÃO % 2 4 2 3" xfId="4187" xr:uid="{00000000-0005-0000-0000-000003040000}"/>
    <cellStyle name="COPEL - DIGITAÇÃO % 2 4 3" xfId="729" xr:uid="{00000000-0005-0000-0000-000004040000}"/>
    <cellStyle name="COPEL - DIGITAÇÃO % 2 4 3 2" xfId="1082" xr:uid="{00000000-0005-0000-0000-000005040000}"/>
    <cellStyle name="COPEL - DIGITAÇÃO % 2 4 3 2 2" xfId="1530" xr:uid="{00000000-0005-0000-0000-000006040000}"/>
    <cellStyle name="COPEL - DIGITAÇÃO % 2 4 3 2 2 2" xfId="2690" xr:uid="{00000000-0005-0000-0000-000007040000}"/>
    <cellStyle name="COPEL - DIGITAÇÃO % 2 4 3 2 2 2 2" xfId="4019" xr:uid="{00000000-0005-0000-0000-000008040000}"/>
    <cellStyle name="COPEL - DIGITAÇÃO % 2 4 3 2 2 2 3" xfId="6995" xr:uid="{00000000-0005-0000-0000-000009040000}"/>
    <cellStyle name="COPEL - DIGITAÇÃO % 2 4 3 2 2 2 4" xfId="8422" xr:uid="{00000000-0005-0000-0000-00000A040000}"/>
    <cellStyle name="COPEL - DIGITAÇÃO % 2 4 3 2 2 3" xfId="3227" xr:uid="{00000000-0005-0000-0000-00000B040000}"/>
    <cellStyle name="COPEL - DIGITAÇÃO % 2 4 3 2 2 3 2" xfId="3821" xr:uid="{00000000-0005-0000-0000-00000C040000}"/>
    <cellStyle name="COPEL - DIGITAÇÃO % 2 4 3 2 2 3 3" xfId="7448" xr:uid="{00000000-0005-0000-0000-00000D040000}"/>
    <cellStyle name="COPEL - DIGITAÇÃO % 2 4 3 2 2 3 4" xfId="8860" xr:uid="{00000000-0005-0000-0000-00000E040000}"/>
    <cellStyle name="COPEL - DIGITAÇÃO % 2 4 3 2 2 4" xfId="3405" xr:uid="{00000000-0005-0000-0000-00000F040000}"/>
    <cellStyle name="COPEL - DIGITAÇÃO % 2 4 3 2 2 4 2" xfId="3703" xr:uid="{00000000-0005-0000-0000-000010040000}"/>
    <cellStyle name="COPEL - DIGITAÇÃO % 2 4 3 2 2 4 3" xfId="7626" xr:uid="{00000000-0005-0000-0000-000011040000}"/>
    <cellStyle name="COPEL - DIGITAÇÃO % 2 4 3 2 2 4 4" xfId="9038" xr:uid="{00000000-0005-0000-0000-000012040000}"/>
    <cellStyle name="COPEL - DIGITAÇÃO % 2 4 3 2 2 5" xfId="3567" xr:uid="{00000000-0005-0000-0000-000013040000}"/>
    <cellStyle name="COPEL - DIGITAÇÃO % 2 4 3 2 2 5 2" xfId="6305" xr:uid="{00000000-0005-0000-0000-000014040000}"/>
    <cellStyle name="COPEL - DIGITAÇÃO % 2 4 3 2 2 5 3" xfId="7788" xr:uid="{00000000-0005-0000-0000-000015040000}"/>
    <cellStyle name="COPEL - DIGITAÇÃO % 2 4 3 2 2 5 4" xfId="9200" xr:uid="{00000000-0005-0000-0000-000016040000}"/>
    <cellStyle name="COPEL - DIGITAÇÃO % 2 4 3 2 2 6" xfId="4829" xr:uid="{00000000-0005-0000-0000-000017040000}"/>
    <cellStyle name="COPEL - DIGITAÇÃO % 2 4 3 2 2 7" xfId="5782" xr:uid="{00000000-0005-0000-0000-000018040000}"/>
    <cellStyle name="COPEL - DIGITAÇÃO % 2 4 3 2 2 8" xfId="4580" xr:uid="{00000000-0005-0000-0000-000019040000}"/>
    <cellStyle name="COPEL - DIGITAÇÃO % 2 4 3 2 3" xfId="2242" xr:uid="{00000000-0005-0000-0000-00001A040000}"/>
    <cellStyle name="COPEL - DIGITAÇÃO % 2 4 3 2 3 2" xfId="4409" xr:uid="{00000000-0005-0000-0000-00001B040000}"/>
    <cellStyle name="COPEL - DIGITAÇÃO % 2 4 3 2 3 3" xfId="6736" xr:uid="{00000000-0005-0000-0000-00001C040000}"/>
    <cellStyle name="COPEL - DIGITAÇÃO % 2 4 3 2 3 4" xfId="8199" xr:uid="{00000000-0005-0000-0000-00001D040000}"/>
    <cellStyle name="COPEL - DIGITAÇÃO % 2 4 3 2 4" xfId="2967" xr:uid="{00000000-0005-0000-0000-00001E040000}"/>
    <cellStyle name="COPEL - DIGITAÇÃO % 2 4 3 2 4 2" xfId="4087" xr:uid="{00000000-0005-0000-0000-00001F040000}"/>
    <cellStyle name="COPEL - DIGITAÇÃO % 2 4 3 2 4 3" xfId="7188" xr:uid="{00000000-0005-0000-0000-000020040000}"/>
    <cellStyle name="COPEL - DIGITAÇÃO % 2 4 3 2 4 4" xfId="8600" xr:uid="{00000000-0005-0000-0000-000021040000}"/>
    <cellStyle name="COPEL - DIGITAÇÃO % 2 4 3 2 5" xfId="2001" xr:uid="{00000000-0005-0000-0000-000022040000}"/>
    <cellStyle name="COPEL - DIGITAÇÃO % 2 4 3 2 5 2" xfId="4861" xr:uid="{00000000-0005-0000-0000-000023040000}"/>
    <cellStyle name="COPEL - DIGITAÇÃO % 2 4 3 2 5 3" xfId="6589" xr:uid="{00000000-0005-0000-0000-000024040000}"/>
    <cellStyle name="COPEL - DIGITAÇÃO % 2 4 3 2 5 4" xfId="8070" xr:uid="{00000000-0005-0000-0000-000025040000}"/>
    <cellStyle name="COPEL - DIGITAÇÃO % 2 4 3 2 6" xfId="1844" xr:uid="{00000000-0005-0000-0000-000026040000}"/>
    <cellStyle name="COPEL - DIGITAÇÃO % 2 4 3 2 6 2" xfId="4323" xr:uid="{00000000-0005-0000-0000-000027040000}"/>
    <cellStyle name="COPEL - DIGITAÇÃO % 2 4 3 2 6 3" xfId="6439" xr:uid="{00000000-0005-0000-0000-000028040000}"/>
    <cellStyle name="COPEL - DIGITAÇÃO % 2 4 3 2 6 4" xfId="7922" xr:uid="{00000000-0005-0000-0000-000029040000}"/>
    <cellStyle name="COPEL - DIGITAÇÃO % 2 4 3 2 7" xfId="5089" xr:uid="{00000000-0005-0000-0000-00002A040000}"/>
    <cellStyle name="COPEL - DIGITAÇÃO % 2 4 3 2 8" xfId="4786" xr:uid="{00000000-0005-0000-0000-00002B040000}"/>
    <cellStyle name="COPEL - DIGITAÇÃO % 2 4 3 2 9" xfId="7047" xr:uid="{00000000-0005-0000-0000-00002C040000}"/>
    <cellStyle name="COPEL - DIGITAÇÃO % 2 4 3 3" xfId="4154" xr:uid="{00000000-0005-0000-0000-00002D040000}"/>
    <cellStyle name="COPEL - DIGITAÇÃO % 2 4 4" xfId="1041" xr:uid="{00000000-0005-0000-0000-00002E040000}"/>
    <cellStyle name="COPEL - DIGITAÇÃO % 2 4 4 2" xfId="1489" xr:uid="{00000000-0005-0000-0000-00002F040000}"/>
    <cellStyle name="COPEL - DIGITAÇÃO % 2 4 4 2 2" xfId="2649" xr:uid="{00000000-0005-0000-0000-000030040000}"/>
    <cellStyle name="COPEL - DIGITAÇÃO % 2 4 4 2 2 2" xfId="6152" xr:uid="{00000000-0005-0000-0000-000031040000}"/>
    <cellStyle name="COPEL - DIGITAÇÃO % 2 4 4 2 2 3" xfId="6954" xr:uid="{00000000-0005-0000-0000-000032040000}"/>
    <cellStyle name="COPEL - DIGITAÇÃO % 2 4 4 2 2 4" xfId="8381" xr:uid="{00000000-0005-0000-0000-000033040000}"/>
    <cellStyle name="COPEL - DIGITAÇÃO % 2 4 4 2 3" xfId="3186" xr:uid="{00000000-0005-0000-0000-000034040000}"/>
    <cellStyle name="COPEL - DIGITAÇÃO % 2 4 4 2 3 2" xfId="4435" xr:uid="{00000000-0005-0000-0000-000035040000}"/>
    <cellStyle name="COPEL - DIGITAÇÃO % 2 4 4 2 3 3" xfId="7407" xr:uid="{00000000-0005-0000-0000-000036040000}"/>
    <cellStyle name="COPEL - DIGITAÇÃO % 2 4 4 2 3 4" xfId="8819" xr:uid="{00000000-0005-0000-0000-000037040000}"/>
    <cellStyle name="COPEL - DIGITAÇÃO % 2 4 4 2 4" xfId="3364" xr:uid="{00000000-0005-0000-0000-000038040000}"/>
    <cellStyle name="COPEL - DIGITAÇÃO % 2 4 4 2 4 2" xfId="4248" xr:uid="{00000000-0005-0000-0000-000039040000}"/>
    <cellStyle name="COPEL - DIGITAÇÃO % 2 4 4 2 4 3" xfId="7585" xr:uid="{00000000-0005-0000-0000-00003A040000}"/>
    <cellStyle name="COPEL - DIGITAÇÃO % 2 4 4 2 4 4" xfId="8997" xr:uid="{00000000-0005-0000-0000-00003B040000}"/>
    <cellStyle name="COPEL - DIGITAÇÃO % 2 4 4 2 5" xfId="3526" xr:uid="{00000000-0005-0000-0000-00003C040000}"/>
    <cellStyle name="COPEL - DIGITAÇÃO % 2 4 4 2 5 2" xfId="3618" xr:uid="{00000000-0005-0000-0000-00003D040000}"/>
    <cellStyle name="COPEL - DIGITAÇÃO % 2 4 4 2 5 3" xfId="7747" xr:uid="{00000000-0005-0000-0000-00003E040000}"/>
    <cellStyle name="COPEL - DIGITAÇÃO % 2 4 4 2 5 4" xfId="9159" xr:uid="{00000000-0005-0000-0000-00003F040000}"/>
    <cellStyle name="COPEL - DIGITAÇÃO % 2 4 4 2 6" xfId="5630" xr:uid="{00000000-0005-0000-0000-000040040000}"/>
    <cellStyle name="COPEL - DIGITAÇÃO % 2 4 4 2 7" xfId="4581" xr:uid="{00000000-0005-0000-0000-000041040000}"/>
    <cellStyle name="COPEL - DIGITAÇÃO % 2 4 4 2 8" xfId="5950" xr:uid="{00000000-0005-0000-0000-000042040000}"/>
    <cellStyle name="COPEL - DIGITAÇÃO % 2 4 4 3" xfId="2201" xr:uid="{00000000-0005-0000-0000-000043040000}"/>
    <cellStyle name="COPEL - DIGITAÇÃO % 2 4 4 3 2" xfId="4545" xr:uid="{00000000-0005-0000-0000-000044040000}"/>
    <cellStyle name="COPEL - DIGITAÇÃO % 2 4 4 3 3" xfId="6695" xr:uid="{00000000-0005-0000-0000-000045040000}"/>
    <cellStyle name="COPEL - DIGITAÇÃO % 2 4 4 3 4" xfId="8158" xr:uid="{00000000-0005-0000-0000-000046040000}"/>
    <cellStyle name="COPEL - DIGITAÇÃO % 2 4 4 4" xfId="2926" xr:uid="{00000000-0005-0000-0000-000047040000}"/>
    <cellStyle name="COPEL - DIGITAÇÃO % 2 4 4 4 2" xfId="4412" xr:uid="{00000000-0005-0000-0000-000048040000}"/>
    <cellStyle name="COPEL - DIGITAÇÃO % 2 4 4 4 3" xfId="7147" xr:uid="{00000000-0005-0000-0000-000049040000}"/>
    <cellStyle name="COPEL - DIGITAÇÃO % 2 4 4 4 4" xfId="8559" xr:uid="{00000000-0005-0000-0000-00004A040000}"/>
    <cellStyle name="COPEL - DIGITAÇÃO % 2 4 4 5" xfId="1677" xr:uid="{00000000-0005-0000-0000-00004B040000}"/>
    <cellStyle name="COPEL - DIGITAÇÃO % 2 4 4 5 2" xfId="4483" xr:uid="{00000000-0005-0000-0000-00004C040000}"/>
    <cellStyle name="COPEL - DIGITAÇÃO % 2 4 4 5 3" xfId="4385" xr:uid="{00000000-0005-0000-0000-00004D040000}"/>
    <cellStyle name="COPEL - DIGITAÇÃO % 2 4 4 5 4" xfId="5220" xr:uid="{00000000-0005-0000-0000-00004E040000}"/>
    <cellStyle name="COPEL - DIGITAÇÃO % 2 4 4 6" xfId="1751" xr:uid="{00000000-0005-0000-0000-00004F040000}"/>
    <cellStyle name="COPEL - DIGITAÇÃO % 2 4 4 6 2" xfId="4644" xr:uid="{00000000-0005-0000-0000-000050040000}"/>
    <cellStyle name="COPEL - DIGITAÇÃO % 2 4 4 6 3" xfId="5271" xr:uid="{00000000-0005-0000-0000-000051040000}"/>
    <cellStyle name="COPEL - DIGITAÇÃO % 2 4 4 6 4" xfId="5891" xr:uid="{00000000-0005-0000-0000-000052040000}"/>
    <cellStyle name="COPEL - DIGITAÇÃO % 2 4 4 7" xfId="5622" xr:uid="{00000000-0005-0000-0000-000053040000}"/>
    <cellStyle name="COPEL - DIGITAÇÃO % 2 4 4 8" xfId="4410" xr:uid="{00000000-0005-0000-0000-000054040000}"/>
    <cellStyle name="COPEL - DIGITAÇÃO % 2 4 4 9" xfId="5292" xr:uid="{00000000-0005-0000-0000-000055040000}"/>
    <cellStyle name="COPEL - DIGITAÇÃO % 2 4 5" xfId="4114" xr:uid="{00000000-0005-0000-0000-000056040000}"/>
    <cellStyle name="COPEL - DIGITAÇÃO % 3" xfId="670" xr:uid="{00000000-0005-0000-0000-000057040000}"/>
    <cellStyle name="COPEL - DIGITAÇÃO % 3 2" xfId="759" xr:uid="{00000000-0005-0000-0000-000058040000}"/>
    <cellStyle name="COPEL - DIGITAÇÃO % 3 2 2" xfId="1112" xr:uid="{00000000-0005-0000-0000-000059040000}"/>
    <cellStyle name="COPEL - DIGITAÇÃO % 3 2 2 2" xfId="1560" xr:uid="{00000000-0005-0000-0000-00005A040000}"/>
    <cellStyle name="COPEL - DIGITAÇÃO % 3 2 2 2 2" xfId="2720" xr:uid="{00000000-0005-0000-0000-00005B040000}"/>
    <cellStyle name="COPEL - DIGITAÇÃO % 3 2 2 2 2 2" xfId="4008" xr:uid="{00000000-0005-0000-0000-00005C040000}"/>
    <cellStyle name="COPEL - DIGITAÇÃO % 3 2 2 2 2 3" xfId="7025" xr:uid="{00000000-0005-0000-0000-00005D040000}"/>
    <cellStyle name="COPEL - DIGITAÇÃO % 3 2 2 2 2 4" xfId="8452" xr:uid="{00000000-0005-0000-0000-00005E040000}"/>
    <cellStyle name="COPEL - DIGITAÇÃO % 3 2 2 2 3" xfId="3257" xr:uid="{00000000-0005-0000-0000-00005F040000}"/>
    <cellStyle name="COPEL - DIGITAÇÃO % 3 2 2 2 3 2" xfId="3958" xr:uid="{00000000-0005-0000-0000-000060040000}"/>
    <cellStyle name="COPEL - DIGITAÇÃO % 3 2 2 2 3 3" xfId="7478" xr:uid="{00000000-0005-0000-0000-000061040000}"/>
    <cellStyle name="COPEL - DIGITAÇÃO % 3 2 2 2 3 4" xfId="8890" xr:uid="{00000000-0005-0000-0000-000062040000}"/>
    <cellStyle name="COPEL - DIGITAÇÃO % 3 2 2 2 4" xfId="3435" xr:uid="{00000000-0005-0000-0000-000063040000}"/>
    <cellStyle name="COPEL - DIGITAÇÃO % 3 2 2 2 4 2" xfId="4227" xr:uid="{00000000-0005-0000-0000-000064040000}"/>
    <cellStyle name="COPEL - DIGITAÇÃO % 3 2 2 2 4 3" xfId="7656" xr:uid="{00000000-0005-0000-0000-000065040000}"/>
    <cellStyle name="COPEL - DIGITAÇÃO % 3 2 2 2 4 4" xfId="9068" xr:uid="{00000000-0005-0000-0000-000066040000}"/>
    <cellStyle name="COPEL - DIGITAÇÃO % 3 2 2 2 5" xfId="3597" xr:uid="{00000000-0005-0000-0000-000067040000}"/>
    <cellStyle name="COPEL - DIGITAÇÃO % 3 2 2 2 5 2" xfId="6335" xr:uid="{00000000-0005-0000-0000-000068040000}"/>
    <cellStyle name="COPEL - DIGITAÇÃO % 3 2 2 2 5 3" xfId="7818" xr:uid="{00000000-0005-0000-0000-000069040000}"/>
    <cellStyle name="COPEL - DIGITAÇÃO % 3 2 2 2 5 4" xfId="9230" xr:uid="{00000000-0005-0000-0000-00006A040000}"/>
    <cellStyle name="COPEL - DIGITAÇÃO % 3 2 2 2 6" xfId="5692" xr:uid="{00000000-0005-0000-0000-00006B040000}"/>
    <cellStyle name="COPEL - DIGITAÇÃO % 3 2 2 2 7" xfId="4915" xr:uid="{00000000-0005-0000-0000-00006C040000}"/>
    <cellStyle name="COPEL - DIGITAÇÃO % 3 2 2 2 8" xfId="6057" xr:uid="{00000000-0005-0000-0000-00006D040000}"/>
    <cellStyle name="COPEL - DIGITAÇÃO % 3 2 2 3" xfId="2272" xr:uid="{00000000-0005-0000-0000-00006E040000}"/>
    <cellStyle name="COPEL - DIGITAÇÃO % 3 2 2 3 2" xfId="4824" xr:uid="{00000000-0005-0000-0000-00006F040000}"/>
    <cellStyle name="COPEL - DIGITAÇÃO % 3 2 2 3 3" xfId="6766" xr:uid="{00000000-0005-0000-0000-000070040000}"/>
    <cellStyle name="COPEL - DIGITAÇÃO % 3 2 2 3 4" xfId="8229" xr:uid="{00000000-0005-0000-0000-000071040000}"/>
    <cellStyle name="COPEL - DIGITAÇÃO % 3 2 2 4" xfId="2997" xr:uid="{00000000-0005-0000-0000-000072040000}"/>
    <cellStyle name="COPEL - DIGITAÇÃO % 3 2 2 4 2" xfId="4799" xr:uid="{00000000-0005-0000-0000-000073040000}"/>
    <cellStyle name="COPEL - DIGITAÇÃO % 3 2 2 4 3" xfId="7218" xr:uid="{00000000-0005-0000-0000-000074040000}"/>
    <cellStyle name="COPEL - DIGITAÇÃO % 3 2 2 4 4" xfId="8630" xr:uid="{00000000-0005-0000-0000-000075040000}"/>
    <cellStyle name="COPEL - DIGITAÇÃO % 3 2 2 5" xfId="1690" xr:uid="{00000000-0005-0000-0000-000076040000}"/>
    <cellStyle name="COPEL - DIGITAÇÃO % 3 2 2 5 2" xfId="5689" xr:uid="{00000000-0005-0000-0000-000077040000}"/>
    <cellStyle name="COPEL - DIGITAÇÃO % 3 2 2 5 3" xfId="3947" xr:uid="{00000000-0005-0000-0000-000078040000}"/>
    <cellStyle name="COPEL - DIGITAÇÃO % 3 2 2 5 4" xfId="6077" xr:uid="{00000000-0005-0000-0000-000079040000}"/>
    <cellStyle name="COPEL - DIGITAÇÃO % 3 2 2 6" xfId="1760" xr:uid="{00000000-0005-0000-0000-00007A040000}"/>
    <cellStyle name="COPEL - DIGITAÇÃO % 3 2 2 6 2" xfId="5735" xr:uid="{00000000-0005-0000-0000-00007B040000}"/>
    <cellStyle name="COPEL - DIGITAÇÃO % 3 2 2 6 3" xfId="6359" xr:uid="{00000000-0005-0000-0000-00007C040000}"/>
    <cellStyle name="COPEL - DIGITAÇÃO % 3 2 2 6 4" xfId="7843" xr:uid="{00000000-0005-0000-0000-00007D040000}"/>
    <cellStyle name="COPEL - DIGITAÇÃO % 3 2 2 7" xfId="4369" xr:uid="{00000000-0005-0000-0000-00007E040000}"/>
    <cellStyle name="COPEL - DIGITAÇÃO % 3 2 2 8" xfId="4643" xr:uid="{00000000-0005-0000-0000-00007F040000}"/>
    <cellStyle name="COPEL - DIGITAÇÃO % 3 2 2 9" xfId="6059" xr:uid="{00000000-0005-0000-0000-000080040000}"/>
    <cellStyle name="COPEL - DIGITAÇÃO % 3 2 3" xfId="4179" xr:uid="{00000000-0005-0000-0000-000081040000}"/>
    <cellStyle name="COPEL - DIGITAÇÃO % 3 3" xfId="718" xr:uid="{00000000-0005-0000-0000-000082040000}"/>
    <cellStyle name="COPEL - DIGITAÇÃO % 3 3 2" xfId="1072" xr:uid="{00000000-0005-0000-0000-000083040000}"/>
    <cellStyle name="COPEL - DIGITAÇÃO % 3 3 2 2" xfId="1520" xr:uid="{00000000-0005-0000-0000-000084040000}"/>
    <cellStyle name="COPEL - DIGITAÇÃO % 3 3 2 2 2" xfId="2680" xr:uid="{00000000-0005-0000-0000-000085040000}"/>
    <cellStyle name="COPEL - DIGITAÇÃO % 3 3 2 2 2 2" xfId="6284" xr:uid="{00000000-0005-0000-0000-000086040000}"/>
    <cellStyle name="COPEL - DIGITAÇÃO % 3 3 2 2 2 3" xfId="6985" xr:uid="{00000000-0005-0000-0000-000087040000}"/>
    <cellStyle name="COPEL - DIGITAÇÃO % 3 3 2 2 2 4" xfId="8412" xr:uid="{00000000-0005-0000-0000-000088040000}"/>
    <cellStyle name="COPEL - DIGITAÇÃO % 3 3 2 2 3" xfId="3217" xr:uid="{00000000-0005-0000-0000-000089040000}"/>
    <cellStyle name="COPEL - DIGITAÇÃO % 3 3 2 2 3 2" xfId="3827" xr:uid="{00000000-0005-0000-0000-00008A040000}"/>
    <cellStyle name="COPEL - DIGITAÇÃO % 3 3 2 2 3 3" xfId="7438" xr:uid="{00000000-0005-0000-0000-00008B040000}"/>
    <cellStyle name="COPEL - DIGITAÇÃO % 3 3 2 2 3 4" xfId="8850" xr:uid="{00000000-0005-0000-0000-00008C040000}"/>
    <cellStyle name="COPEL - DIGITAÇÃO % 3 3 2 2 4" xfId="3395" xr:uid="{00000000-0005-0000-0000-00008D040000}"/>
    <cellStyle name="COPEL - DIGITAÇÃO % 3 3 2 2 4 2" xfId="4238" xr:uid="{00000000-0005-0000-0000-00008E040000}"/>
    <cellStyle name="COPEL - DIGITAÇÃO % 3 3 2 2 4 3" xfId="7616" xr:uid="{00000000-0005-0000-0000-00008F040000}"/>
    <cellStyle name="COPEL - DIGITAÇÃO % 3 3 2 2 4 4" xfId="9028" xr:uid="{00000000-0005-0000-0000-000090040000}"/>
    <cellStyle name="COPEL - DIGITAÇÃO % 3 3 2 2 5" xfId="3557" xr:uid="{00000000-0005-0000-0000-000091040000}"/>
    <cellStyle name="COPEL - DIGITAÇÃO % 3 3 2 2 5 2" xfId="6295" xr:uid="{00000000-0005-0000-0000-000092040000}"/>
    <cellStyle name="COPEL - DIGITAÇÃO % 3 3 2 2 5 3" xfId="7778" xr:uid="{00000000-0005-0000-0000-000093040000}"/>
    <cellStyle name="COPEL - DIGITAÇÃO % 3 3 2 2 5 4" xfId="9190" xr:uid="{00000000-0005-0000-0000-000094040000}"/>
    <cellStyle name="COPEL - DIGITAÇÃO % 3 3 2 2 6" xfId="5369" xr:uid="{00000000-0005-0000-0000-000095040000}"/>
    <cellStyle name="COPEL - DIGITAÇÃO % 3 3 2 2 7" xfId="4391" xr:uid="{00000000-0005-0000-0000-000096040000}"/>
    <cellStyle name="COPEL - DIGITAÇÃO % 3 3 2 2 8" xfId="5795" xr:uid="{00000000-0005-0000-0000-000097040000}"/>
    <cellStyle name="COPEL - DIGITAÇÃO % 3 3 2 3" xfId="2232" xr:uid="{00000000-0005-0000-0000-000098040000}"/>
    <cellStyle name="COPEL - DIGITAÇÃO % 3 3 2 3 2" xfId="4555" xr:uid="{00000000-0005-0000-0000-000099040000}"/>
    <cellStyle name="COPEL - DIGITAÇÃO % 3 3 2 3 3" xfId="6726" xr:uid="{00000000-0005-0000-0000-00009A040000}"/>
    <cellStyle name="COPEL - DIGITAÇÃO % 3 3 2 3 4" xfId="8189" xr:uid="{00000000-0005-0000-0000-00009B040000}"/>
    <cellStyle name="COPEL - DIGITAÇÃO % 3 3 2 4" xfId="2957" xr:uid="{00000000-0005-0000-0000-00009C040000}"/>
    <cellStyle name="COPEL - DIGITAÇÃO % 3 3 2 4 2" xfId="5745" xr:uid="{00000000-0005-0000-0000-00009D040000}"/>
    <cellStyle name="COPEL - DIGITAÇÃO % 3 3 2 4 3" xfId="7178" xr:uid="{00000000-0005-0000-0000-00009E040000}"/>
    <cellStyle name="COPEL - DIGITAÇÃO % 3 3 2 4 4" xfId="8590" xr:uid="{00000000-0005-0000-0000-00009F040000}"/>
    <cellStyle name="COPEL - DIGITAÇÃO % 3 3 2 5" xfId="1683" xr:uid="{00000000-0005-0000-0000-0000A0040000}"/>
    <cellStyle name="COPEL - DIGITAÇÃO % 3 3 2 5 2" xfId="4855" xr:uid="{00000000-0005-0000-0000-0000A1040000}"/>
    <cellStyle name="COPEL - DIGITAÇÃO % 3 3 2 5 3" xfId="4076" xr:uid="{00000000-0005-0000-0000-0000A2040000}"/>
    <cellStyle name="COPEL - DIGITAÇÃO % 3 3 2 5 4" xfId="5433" xr:uid="{00000000-0005-0000-0000-0000A3040000}"/>
    <cellStyle name="COPEL - DIGITAÇÃO % 3 3 2 6" xfId="1976" xr:uid="{00000000-0005-0000-0000-0000A4040000}"/>
    <cellStyle name="COPEL - DIGITAÇÃO % 3 3 2 6 2" xfId="5351" xr:uid="{00000000-0005-0000-0000-0000A5040000}"/>
    <cellStyle name="COPEL - DIGITAÇÃO % 3 3 2 6 3" xfId="6564" xr:uid="{00000000-0005-0000-0000-0000A6040000}"/>
    <cellStyle name="COPEL - DIGITAÇÃO % 3 3 2 6 4" xfId="8045" xr:uid="{00000000-0005-0000-0000-0000A7040000}"/>
    <cellStyle name="COPEL - DIGITAÇÃO % 3 3 2 7" xfId="5023" xr:uid="{00000000-0005-0000-0000-0000A8040000}"/>
    <cellStyle name="COPEL - DIGITAÇÃO % 3 3 2 8" xfId="4836" xr:uid="{00000000-0005-0000-0000-0000A9040000}"/>
    <cellStyle name="COPEL - DIGITAÇÃO % 3 3 2 9" xfId="4979" xr:uid="{00000000-0005-0000-0000-0000AA040000}"/>
    <cellStyle name="COPEL - DIGITAÇÃO % 3 3 3" xfId="4147" xr:uid="{00000000-0005-0000-0000-0000AB040000}"/>
    <cellStyle name="COPEL - DIGITAÇÃO % 3 4" xfId="1032" xr:uid="{00000000-0005-0000-0000-0000AC040000}"/>
    <cellStyle name="COPEL - DIGITAÇÃO % 3 4 2" xfId="1480" xr:uid="{00000000-0005-0000-0000-0000AD040000}"/>
    <cellStyle name="COPEL - DIGITAÇÃO % 3 4 2 2" xfId="2640" xr:uid="{00000000-0005-0000-0000-0000AE040000}"/>
    <cellStyle name="COPEL - DIGITAÇÃO % 3 4 2 2 2" xfId="5610" xr:uid="{00000000-0005-0000-0000-0000AF040000}"/>
    <cellStyle name="COPEL - DIGITAÇÃO % 3 4 2 2 3" xfId="6945" xr:uid="{00000000-0005-0000-0000-0000B0040000}"/>
    <cellStyle name="COPEL - DIGITAÇÃO % 3 4 2 2 4" xfId="8372" xr:uid="{00000000-0005-0000-0000-0000B1040000}"/>
    <cellStyle name="COPEL - DIGITAÇÃO % 3 4 2 3" xfId="3177" xr:uid="{00000000-0005-0000-0000-0000B2040000}"/>
    <cellStyle name="COPEL - DIGITAÇÃO % 3 4 2 3 2" xfId="5923" xr:uid="{00000000-0005-0000-0000-0000B3040000}"/>
    <cellStyle name="COPEL - DIGITAÇÃO % 3 4 2 3 3" xfId="7398" xr:uid="{00000000-0005-0000-0000-0000B4040000}"/>
    <cellStyle name="COPEL - DIGITAÇÃO % 3 4 2 3 4" xfId="8810" xr:uid="{00000000-0005-0000-0000-0000B5040000}"/>
    <cellStyle name="COPEL - DIGITAÇÃO % 3 4 2 4" xfId="3355" xr:uid="{00000000-0005-0000-0000-0000B6040000}"/>
    <cellStyle name="COPEL - DIGITAÇÃO % 3 4 2 4 2" xfId="4251" xr:uid="{00000000-0005-0000-0000-0000B7040000}"/>
    <cellStyle name="COPEL - DIGITAÇÃO % 3 4 2 4 3" xfId="7576" xr:uid="{00000000-0005-0000-0000-0000B8040000}"/>
    <cellStyle name="COPEL - DIGITAÇÃO % 3 4 2 4 4" xfId="8988" xr:uid="{00000000-0005-0000-0000-0000B9040000}"/>
    <cellStyle name="COPEL - DIGITAÇÃO % 3 4 2 5" xfId="3517" xr:uid="{00000000-0005-0000-0000-0000BA040000}"/>
    <cellStyle name="COPEL - DIGITAÇÃO % 3 4 2 5 2" xfId="4205" xr:uid="{00000000-0005-0000-0000-0000BB040000}"/>
    <cellStyle name="COPEL - DIGITAÇÃO % 3 4 2 5 3" xfId="7738" xr:uid="{00000000-0005-0000-0000-0000BC040000}"/>
    <cellStyle name="COPEL - DIGITAÇÃO % 3 4 2 5 4" xfId="9150" xr:uid="{00000000-0005-0000-0000-0000BD040000}"/>
    <cellStyle name="COPEL - DIGITAÇÃO % 3 4 2 6" xfId="4751" xr:uid="{00000000-0005-0000-0000-0000BE040000}"/>
    <cellStyle name="COPEL - DIGITAÇÃO % 3 4 2 7" xfId="5051" xr:uid="{00000000-0005-0000-0000-0000BF040000}"/>
    <cellStyle name="COPEL - DIGITAÇÃO % 3 4 2 8" xfId="3850" xr:uid="{00000000-0005-0000-0000-0000C0040000}"/>
    <cellStyle name="COPEL - DIGITAÇÃO % 3 4 3" xfId="2192" xr:uid="{00000000-0005-0000-0000-0000C1040000}"/>
    <cellStyle name="COPEL - DIGITAÇÃO % 3 4 3 2" xfId="5680" xr:uid="{00000000-0005-0000-0000-0000C2040000}"/>
    <cellStyle name="COPEL - DIGITAÇÃO % 3 4 3 3" xfId="6686" xr:uid="{00000000-0005-0000-0000-0000C3040000}"/>
    <cellStyle name="COPEL - DIGITAÇÃO % 3 4 3 4" xfId="8149" xr:uid="{00000000-0005-0000-0000-0000C4040000}"/>
    <cellStyle name="COPEL - DIGITAÇÃO % 3 4 4" xfId="2917" xr:uid="{00000000-0005-0000-0000-0000C5040000}"/>
    <cellStyle name="COPEL - DIGITAÇÃO % 3 4 4 2" xfId="4938" xr:uid="{00000000-0005-0000-0000-0000C6040000}"/>
    <cellStyle name="COPEL - DIGITAÇÃO % 3 4 4 3" xfId="7138" xr:uid="{00000000-0005-0000-0000-0000C7040000}"/>
    <cellStyle name="COPEL - DIGITAÇÃO % 3 4 4 4" xfId="8550" xr:uid="{00000000-0005-0000-0000-0000C8040000}"/>
    <cellStyle name="COPEL - DIGITAÇÃO % 3 4 5" xfId="1993" xr:uid="{00000000-0005-0000-0000-0000C9040000}"/>
    <cellStyle name="COPEL - DIGITAÇÃO % 3 4 5 2" xfId="5672" xr:uid="{00000000-0005-0000-0000-0000CA040000}"/>
    <cellStyle name="COPEL - DIGITAÇÃO % 3 4 5 3" xfId="6581" xr:uid="{00000000-0005-0000-0000-0000CB040000}"/>
    <cellStyle name="COPEL - DIGITAÇÃO % 3 4 5 4" xfId="8062" xr:uid="{00000000-0005-0000-0000-0000CC040000}"/>
    <cellStyle name="COPEL - DIGITAÇÃO % 3 4 6" xfId="3117" xr:uid="{00000000-0005-0000-0000-0000CD040000}"/>
    <cellStyle name="COPEL - DIGITAÇÃO % 3 4 6 2" xfId="5033" xr:uid="{00000000-0005-0000-0000-0000CE040000}"/>
    <cellStyle name="COPEL - DIGITAÇÃO % 3 4 6 3" xfId="7338" xr:uid="{00000000-0005-0000-0000-0000CF040000}"/>
    <cellStyle name="COPEL - DIGITAÇÃO % 3 4 6 4" xfId="8750" xr:uid="{00000000-0005-0000-0000-0000D0040000}"/>
    <cellStyle name="COPEL - DIGITAÇÃO % 3 4 7" xfId="5454" xr:uid="{00000000-0005-0000-0000-0000D1040000}"/>
    <cellStyle name="COPEL - DIGITAÇÃO % 3 4 8" xfId="4327" xr:uid="{00000000-0005-0000-0000-0000D2040000}"/>
    <cellStyle name="COPEL - DIGITAÇÃO % 3 4 9" xfId="6535" xr:uid="{00000000-0005-0000-0000-0000D3040000}"/>
    <cellStyle name="COPEL - DIGITAÇÃO % 3 5" xfId="4104" xr:uid="{00000000-0005-0000-0000-0000D4040000}"/>
    <cellStyle name="COPEL - DIGITAÇÃO NÚMEROS" xfId="381" xr:uid="{00000000-0005-0000-0000-0000D5040000}"/>
    <cellStyle name="COPEL - DIGITAÇÃO NÚMEROS 2" xfId="650" xr:uid="{00000000-0005-0000-0000-0000D6040000}"/>
    <cellStyle name="COPEL - DIGITAÇÃO NÚMEROS 2 2" xfId="750" xr:uid="{00000000-0005-0000-0000-0000D7040000}"/>
    <cellStyle name="COPEL - DIGITAÇÃO NÚMEROS 2 2 2" xfId="1103" xr:uid="{00000000-0005-0000-0000-0000D8040000}"/>
    <cellStyle name="COPEL - DIGITAÇÃO NÚMEROS 2 2 2 2" xfId="1551" xr:uid="{00000000-0005-0000-0000-0000D9040000}"/>
    <cellStyle name="COPEL - DIGITAÇÃO NÚMEROS 2 2 2 2 2" xfId="2711" xr:uid="{00000000-0005-0000-0000-0000DA040000}"/>
    <cellStyle name="COPEL - DIGITAÇÃO NÚMEROS 2 2 2 2 2 2" xfId="3908" xr:uid="{00000000-0005-0000-0000-0000DB040000}"/>
    <cellStyle name="COPEL - DIGITAÇÃO NÚMEROS 2 2 2 2 2 3" xfId="7016" xr:uid="{00000000-0005-0000-0000-0000DC040000}"/>
    <cellStyle name="COPEL - DIGITAÇÃO NÚMEROS 2 2 2 2 2 4" xfId="8443" xr:uid="{00000000-0005-0000-0000-0000DD040000}"/>
    <cellStyle name="COPEL - DIGITAÇÃO NÚMEROS 2 2 2 2 3" xfId="3248" xr:uid="{00000000-0005-0000-0000-0000DE040000}"/>
    <cellStyle name="COPEL - DIGITAÇÃO NÚMEROS 2 2 2 2 3 2" xfId="3812" xr:uid="{00000000-0005-0000-0000-0000DF040000}"/>
    <cellStyle name="COPEL - DIGITAÇÃO NÚMEROS 2 2 2 2 3 3" xfId="7469" xr:uid="{00000000-0005-0000-0000-0000E0040000}"/>
    <cellStyle name="COPEL - DIGITAÇÃO NÚMEROS 2 2 2 2 3 4" xfId="8881" xr:uid="{00000000-0005-0000-0000-0000E1040000}"/>
    <cellStyle name="COPEL - DIGITAÇÃO NÚMEROS 2 2 2 2 4" xfId="3426" xr:uid="{00000000-0005-0000-0000-0000E2040000}"/>
    <cellStyle name="COPEL - DIGITAÇÃO NÚMEROS 2 2 2 2 4 2" xfId="3688" xr:uid="{00000000-0005-0000-0000-0000E3040000}"/>
    <cellStyle name="COPEL - DIGITAÇÃO NÚMEROS 2 2 2 2 4 3" xfId="7647" xr:uid="{00000000-0005-0000-0000-0000E4040000}"/>
    <cellStyle name="COPEL - DIGITAÇÃO NÚMEROS 2 2 2 2 4 4" xfId="9059" xr:uid="{00000000-0005-0000-0000-0000E5040000}"/>
    <cellStyle name="COPEL - DIGITAÇÃO NÚMEROS 2 2 2 2 5" xfId="3588" xr:uid="{00000000-0005-0000-0000-0000E6040000}"/>
    <cellStyle name="COPEL - DIGITAÇÃO NÚMEROS 2 2 2 2 5 2" xfId="6326" xr:uid="{00000000-0005-0000-0000-0000E7040000}"/>
    <cellStyle name="COPEL - DIGITAÇÃO NÚMEROS 2 2 2 2 5 3" xfId="7809" xr:uid="{00000000-0005-0000-0000-0000E8040000}"/>
    <cellStyle name="COPEL - DIGITAÇÃO NÚMEROS 2 2 2 2 5 4" xfId="9221" xr:uid="{00000000-0005-0000-0000-0000E9040000}"/>
    <cellStyle name="COPEL - DIGITAÇÃO NÚMEROS 2 2 2 2 6" xfId="5380" xr:uid="{00000000-0005-0000-0000-0000EA040000}"/>
    <cellStyle name="COPEL - DIGITAÇÃO NÚMEROS 2 2 2 2 7" xfId="4992" xr:uid="{00000000-0005-0000-0000-0000EB040000}"/>
    <cellStyle name="COPEL - DIGITAÇÃO NÚMEROS 2 2 2 2 8" xfId="5608" xr:uid="{00000000-0005-0000-0000-0000EC040000}"/>
    <cellStyle name="COPEL - DIGITAÇÃO NÚMEROS 2 2 2 3" xfId="2263" xr:uid="{00000000-0005-0000-0000-0000ED040000}"/>
    <cellStyle name="COPEL - DIGITAÇÃO NÚMEROS 2 2 2 3 2" xfId="4876" xr:uid="{00000000-0005-0000-0000-0000EE040000}"/>
    <cellStyle name="COPEL - DIGITAÇÃO NÚMEROS 2 2 2 3 3" xfId="6757" xr:uid="{00000000-0005-0000-0000-0000EF040000}"/>
    <cellStyle name="COPEL - DIGITAÇÃO NÚMEROS 2 2 2 3 4" xfId="8220" xr:uid="{00000000-0005-0000-0000-0000F0040000}"/>
    <cellStyle name="COPEL - DIGITAÇÃO NÚMEROS 2 2 2 4" xfId="2988" xr:uid="{00000000-0005-0000-0000-0000F1040000}"/>
    <cellStyle name="COPEL - DIGITAÇÃO NÚMEROS 2 2 2 4 2" xfId="4439" xr:uid="{00000000-0005-0000-0000-0000F2040000}"/>
    <cellStyle name="COPEL - DIGITAÇÃO NÚMEROS 2 2 2 4 3" xfId="7209" xr:uid="{00000000-0005-0000-0000-0000F3040000}"/>
    <cellStyle name="COPEL - DIGITAÇÃO NÚMEROS 2 2 2 4 4" xfId="8621" xr:uid="{00000000-0005-0000-0000-0000F4040000}"/>
    <cellStyle name="COPEL - DIGITAÇÃO NÚMEROS 2 2 2 5" xfId="1688" xr:uid="{00000000-0005-0000-0000-0000F5040000}"/>
    <cellStyle name="COPEL - DIGITAÇÃO NÚMEROS 2 2 2 5 2" xfId="4637" xr:uid="{00000000-0005-0000-0000-0000F6040000}"/>
    <cellStyle name="COPEL - DIGITAÇÃO NÚMEROS 2 2 2 5 3" xfId="3935" xr:uid="{00000000-0005-0000-0000-0000F7040000}"/>
    <cellStyle name="COPEL - DIGITAÇÃO NÚMEROS 2 2 2 5 4" xfId="6185" xr:uid="{00000000-0005-0000-0000-0000F8040000}"/>
    <cellStyle name="COPEL - DIGITAÇÃO NÚMEROS 2 2 2 6" xfId="2843" xr:uid="{00000000-0005-0000-0000-0000F9040000}"/>
    <cellStyle name="COPEL - DIGITAÇÃO NÚMEROS 2 2 2 6 2" xfId="4454" xr:uid="{00000000-0005-0000-0000-0000FA040000}"/>
    <cellStyle name="COPEL - DIGITAÇÃO NÚMEROS 2 2 2 6 3" xfId="7064" xr:uid="{00000000-0005-0000-0000-0000FB040000}"/>
    <cellStyle name="COPEL - DIGITAÇÃO NÚMEROS 2 2 2 6 4" xfId="8476" xr:uid="{00000000-0005-0000-0000-0000FC040000}"/>
    <cellStyle name="COPEL - DIGITAÇÃO NÚMEROS 2 2 2 7" xfId="5878" xr:uid="{00000000-0005-0000-0000-0000FD040000}"/>
    <cellStyle name="COPEL - DIGITAÇÃO NÚMEROS 2 2 2 8" xfId="4423" xr:uid="{00000000-0005-0000-0000-0000FE040000}"/>
    <cellStyle name="COPEL - DIGITAÇÃO NÚMEROS 2 2 2 9" xfId="6881" xr:uid="{00000000-0005-0000-0000-0000FF040000}"/>
    <cellStyle name="COPEL - DIGITAÇÃO NÚMEROS 2 2 3" xfId="4170" xr:uid="{00000000-0005-0000-0000-000000050000}"/>
    <cellStyle name="COPEL - DIGITAÇÃO NÚMEROS 2 3" xfId="709" xr:uid="{00000000-0005-0000-0000-000001050000}"/>
    <cellStyle name="COPEL - DIGITAÇÃO NÚMEROS 2 3 2" xfId="1063" xr:uid="{00000000-0005-0000-0000-000002050000}"/>
    <cellStyle name="COPEL - DIGITAÇÃO NÚMEROS 2 3 2 2" xfId="1511" xr:uid="{00000000-0005-0000-0000-000003050000}"/>
    <cellStyle name="COPEL - DIGITAÇÃO NÚMEROS 2 3 2 2 2" xfId="2671" xr:uid="{00000000-0005-0000-0000-000004050000}"/>
    <cellStyle name="COPEL - DIGITAÇÃO NÚMEROS 2 3 2 2 2 2" xfId="6006" xr:uid="{00000000-0005-0000-0000-000005050000}"/>
    <cellStyle name="COPEL - DIGITAÇÃO NÚMEROS 2 3 2 2 2 3" xfId="6976" xr:uid="{00000000-0005-0000-0000-000006050000}"/>
    <cellStyle name="COPEL - DIGITAÇÃO NÚMEROS 2 3 2 2 2 4" xfId="8403" xr:uid="{00000000-0005-0000-0000-000007050000}"/>
    <cellStyle name="COPEL - DIGITAÇÃO NÚMEROS 2 3 2 2 3" xfId="3208" xr:uid="{00000000-0005-0000-0000-000008050000}"/>
    <cellStyle name="COPEL - DIGITAÇÃO NÚMEROS 2 3 2 2 3 2" xfId="3832" xr:uid="{00000000-0005-0000-0000-000009050000}"/>
    <cellStyle name="COPEL - DIGITAÇÃO NÚMEROS 2 3 2 2 3 3" xfId="7429" xr:uid="{00000000-0005-0000-0000-00000A050000}"/>
    <cellStyle name="COPEL - DIGITAÇÃO NÚMEROS 2 3 2 2 3 4" xfId="8841" xr:uid="{00000000-0005-0000-0000-00000B050000}"/>
    <cellStyle name="COPEL - DIGITAÇÃO NÚMEROS 2 3 2 2 4" xfId="3386" xr:uid="{00000000-0005-0000-0000-00000C050000}"/>
    <cellStyle name="COPEL - DIGITAÇÃO NÚMEROS 2 3 2 2 4 2" xfId="3716" xr:uid="{00000000-0005-0000-0000-00000D050000}"/>
    <cellStyle name="COPEL - DIGITAÇÃO NÚMEROS 2 3 2 2 4 3" xfId="7607" xr:uid="{00000000-0005-0000-0000-00000E050000}"/>
    <cellStyle name="COPEL - DIGITAÇÃO NÚMEROS 2 3 2 2 4 4" xfId="9019" xr:uid="{00000000-0005-0000-0000-00000F050000}"/>
    <cellStyle name="COPEL - DIGITAÇÃO NÚMEROS 2 3 2 2 5" xfId="3548" xr:uid="{00000000-0005-0000-0000-000010050000}"/>
    <cellStyle name="COPEL - DIGITAÇÃO NÚMEROS 2 3 2 2 5 2" xfId="353" xr:uid="{00000000-0005-0000-0000-000011050000}"/>
    <cellStyle name="COPEL - DIGITAÇÃO NÚMEROS 2 3 2 2 5 3" xfId="7769" xr:uid="{00000000-0005-0000-0000-000012050000}"/>
    <cellStyle name="COPEL - DIGITAÇÃO NÚMEROS 2 3 2 2 5 4" xfId="9181" xr:uid="{00000000-0005-0000-0000-000013050000}"/>
    <cellStyle name="COPEL - DIGITAÇÃO NÚMEROS 2 3 2 2 6" xfId="5442" xr:uid="{00000000-0005-0000-0000-000014050000}"/>
    <cellStyle name="COPEL - DIGITAÇÃO NÚMEROS 2 3 2 2 7" xfId="4582" xr:uid="{00000000-0005-0000-0000-000015050000}"/>
    <cellStyle name="COPEL - DIGITAÇÃO NÚMEROS 2 3 2 2 8" xfId="4970" xr:uid="{00000000-0005-0000-0000-000016050000}"/>
    <cellStyle name="COPEL - DIGITAÇÃO NÚMEROS 2 3 2 3" xfId="2223" xr:uid="{00000000-0005-0000-0000-000017050000}"/>
    <cellStyle name="COPEL - DIGITAÇÃO NÚMEROS 2 3 2 3 2" xfId="5693" xr:uid="{00000000-0005-0000-0000-000018050000}"/>
    <cellStyle name="COPEL - DIGITAÇÃO NÚMEROS 2 3 2 3 3" xfId="6717" xr:uid="{00000000-0005-0000-0000-000019050000}"/>
    <cellStyle name="COPEL - DIGITAÇÃO NÚMEROS 2 3 2 3 4" xfId="8180" xr:uid="{00000000-0005-0000-0000-00001A050000}"/>
    <cellStyle name="COPEL - DIGITAÇÃO NÚMEROS 2 3 2 4" xfId="2948" xr:uid="{00000000-0005-0000-0000-00001B050000}"/>
    <cellStyle name="COPEL - DIGITAÇÃO NÚMEROS 2 3 2 4 2" xfId="5040" xr:uid="{00000000-0005-0000-0000-00001C050000}"/>
    <cellStyle name="COPEL - DIGITAÇÃO NÚMEROS 2 3 2 4 3" xfId="7169" xr:uid="{00000000-0005-0000-0000-00001D050000}"/>
    <cellStyle name="COPEL - DIGITAÇÃO NÚMEROS 2 3 2 4 4" xfId="8581" xr:uid="{00000000-0005-0000-0000-00001E050000}"/>
    <cellStyle name="COPEL - DIGITAÇÃO NÚMEROS 2 3 2 5" xfId="1898" xr:uid="{00000000-0005-0000-0000-00001F050000}"/>
    <cellStyle name="COPEL - DIGITAÇÃO NÚMEROS 2 3 2 5 2" xfId="5243" xr:uid="{00000000-0005-0000-0000-000020050000}"/>
    <cellStyle name="COPEL - DIGITAÇÃO NÚMEROS 2 3 2 5 3" xfId="6493" xr:uid="{00000000-0005-0000-0000-000021050000}"/>
    <cellStyle name="COPEL - DIGITAÇÃO NÚMEROS 2 3 2 5 4" xfId="7976" xr:uid="{00000000-0005-0000-0000-000022050000}"/>
    <cellStyle name="COPEL - DIGITAÇÃO NÚMEROS 2 3 2 6" xfId="2857" xr:uid="{00000000-0005-0000-0000-000023050000}"/>
    <cellStyle name="COPEL - DIGITAÇÃO NÚMEROS 2 3 2 6 2" xfId="5302" xr:uid="{00000000-0005-0000-0000-000024050000}"/>
    <cellStyle name="COPEL - DIGITAÇÃO NÚMEROS 2 3 2 6 3" xfId="7078" xr:uid="{00000000-0005-0000-0000-000025050000}"/>
    <cellStyle name="COPEL - DIGITAÇÃO NÚMEROS 2 3 2 6 4" xfId="8490" xr:uid="{00000000-0005-0000-0000-000026050000}"/>
    <cellStyle name="COPEL - DIGITAÇÃO NÚMEROS 2 3 2 7" xfId="3865" xr:uid="{00000000-0005-0000-0000-000027050000}"/>
    <cellStyle name="COPEL - DIGITAÇÃO NÚMEROS 2 3 2 8" xfId="5701" xr:uid="{00000000-0005-0000-0000-000028050000}"/>
    <cellStyle name="COPEL - DIGITAÇÃO NÚMEROS 2 3 2 9" xfId="6616" xr:uid="{00000000-0005-0000-0000-000029050000}"/>
    <cellStyle name="COPEL - DIGITAÇÃO NÚMEROS 2 3 3" xfId="4138" xr:uid="{00000000-0005-0000-0000-00002A050000}"/>
    <cellStyle name="COPEL - DIGITAÇÃO NÚMEROS 3" xfId="673" xr:uid="{00000000-0005-0000-0000-00002B050000}"/>
    <cellStyle name="COPEL - DIGITAÇÃO NÚMEROS 3 2" xfId="761" xr:uid="{00000000-0005-0000-0000-00002C050000}"/>
    <cellStyle name="COPEL - DIGITAÇÃO NÚMEROS 3 2 2" xfId="1114" xr:uid="{00000000-0005-0000-0000-00002D050000}"/>
    <cellStyle name="COPEL - DIGITAÇÃO NÚMEROS 3 2 2 2" xfId="1562" xr:uid="{00000000-0005-0000-0000-00002E050000}"/>
    <cellStyle name="COPEL - DIGITAÇÃO NÚMEROS 3 2 2 2 2" xfId="2722" xr:uid="{00000000-0005-0000-0000-00002F050000}"/>
    <cellStyle name="COPEL - DIGITAÇÃO NÚMEROS 3 2 2 2 2 2" xfId="4006" xr:uid="{00000000-0005-0000-0000-000030050000}"/>
    <cellStyle name="COPEL - DIGITAÇÃO NÚMEROS 3 2 2 2 2 3" xfId="7027" xr:uid="{00000000-0005-0000-0000-000031050000}"/>
    <cellStyle name="COPEL - DIGITAÇÃO NÚMEROS 3 2 2 2 2 4" xfId="8454" xr:uid="{00000000-0005-0000-0000-000032050000}"/>
    <cellStyle name="COPEL - DIGITAÇÃO NÚMEROS 3 2 2 2 3" xfId="3259" xr:uid="{00000000-0005-0000-0000-000033050000}"/>
    <cellStyle name="COPEL - DIGITAÇÃO NÚMEROS 3 2 2 2 3 2" xfId="3805" xr:uid="{00000000-0005-0000-0000-000034050000}"/>
    <cellStyle name="COPEL - DIGITAÇÃO NÚMEROS 3 2 2 2 3 3" xfId="7480" xr:uid="{00000000-0005-0000-0000-000035050000}"/>
    <cellStyle name="COPEL - DIGITAÇÃO NÚMEROS 3 2 2 2 3 4" xfId="8892" xr:uid="{00000000-0005-0000-0000-000036050000}"/>
    <cellStyle name="COPEL - DIGITAÇÃO NÚMEROS 3 2 2 2 4" xfId="3437" xr:uid="{00000000-0005-0000-0000-000037050000}"/>
    <cellStyle name="COPEL - DIGITAÇÃO NÚMEROS 3 2 2 2 4 2" xfId="3679" xr:uid="{00000000-0005-0000-0000-000038050000}"/>
    <cellStyle name="COPEL - DIGITAÇÃO NÚMEROS 3 2 2 2 4 3" xfId="7658" xr:uid="{00000000-0005-0000-0000-000039050000}"/>
    <cellStyle name="COPEL - DIGITAÇÃO NÚMEROS 3 2 2 2 4 4" xfId="9070" xr:uid="{00000000-0005-0000-0000-00003A050000}"/>
    <cellStyle name="COPEL - DIGITAÇÃO NÚMEROS 3 2 2 2 5" xfId="3599" xr:uid="{00000000-0005-0000-0000-00003B050000}"/>
    <cellStyle name="COPEL - DIGITAÇÃO NÚMEROS 3 2 2 2 5 2" xfId="6337" xr:uid="{00000000-0005-0000-0000-00003C050000}"/>
    <cellStyle name="COPEL - DIGITAÇÃO NÚMEROS 3 2 2 2 5 3" xfId="7820" xr:uid="{00000000-0005-0000-0000-00003D050000}"/>
    <cellStyle name="COPEL - DIGITAÇÃO NÚMEROS 3 2 2 2 5 4" xfId="9232" xr:uid="{00000000-0005-0000-0000-00003E050000}"/>
    <cellStyle name="COPEL - DIGITAÇÃO NÚMEROS 3 2 2 2 6" xfId="4508" xr:uid="{00000000-0005-0000-0000-00003F050000}"/>
    <cellStyle name="COPEL - DIGITAÇÃO NÚMEROS 3 2 2 2 7" xfId="5094" xr:uid="{00000000-0005-0000-0000-000040050000}"/>
    <cellStyle name="COPEL - DIGITAÇÃO NÚMEROS 3 2 2 2 8" xfId="5914" xr:uid="{00000000-0005-0000-0000-000041050000}"/>
    <cellStyle name="COPEL - DIGITAÇÃO NÚMEROS 3 2 2 3" xfId="2274" xr:uid="{00000000-0005-0000-0000-000042050000}"/>
    <cellStyle name="COPEL - DIGITAÇÃO NÚMEROS 3 2 2 3 2" xfId="5184" xr:uid="{00000000-0005-0000-0000-000043050000}"/>
    <cellStyle name="COPEL - DIGITAÇÃO NÚMEROS 3 2 2 3 3" xfId="6768" xr:uid="{00000000-0005-0000-0000-000044050000}"/>
    <cellStyle name="COPEL - DIGITAÇÃO NÚMEROS 3 2 2 3 4" xfId="8231" xr:uid="{00000000-0005-0000-0000-000045050000}"/>
    <cellStyle name="COPEL - DIGITAÇÃO NÚMEROS 3 2 2 4" xfId="2999" xr:uid="{00000000-0005-0000-0000-000046050000}"/>
    <cellStyle name="COPEL - DIGITAÇÃO NÚMEROS 3 2 2 4 2" xfId="4937" xr:uid="{00000000-0005-0000-0000-000047050000}"/>
    <cellStyle name="COPEL - DIGITAÇÃO NÚMEROS 3 2 2 4 3" xfId="7220" xr:uid="{00000000-0005-0000-0000-000048050000}"/>
    <cellStyle name="COPEL - DIGITAÇÃO NÚMEROS 3 2 2 4 4" xfId="8632" xr:uid="{00000000-0005-0000-0000-000049050000}"/>
    <cellStyle name="COPEL - DIGITAÇÃO NÚMEROS 3 2 2 5" xfId="1769" xr:uid="{00000000-0005-0000-0000-00004A050000}"/>
    <cellStyle name="COPEL - DIGITAÇÃO NÚMEROS 3 2 2 5 2" xfId="4595" xr:uid="{00000000-0005-0000-0000-00004B050000}"/>
    <cellStyle name="COPEL - DIGITAÇÃO NÚMEROS 3 2 2 5 3" xfId="6368" xr:uid="{00000000-0005-0000-0000-00004C050000}"/>
    <cellStyle name="COPEL - DIGITAÇÃO NÚMEROS 3 2 2 5 4" xfId="7852" xr:uid="{00000000-0005-0000-0000-00004D050000}"/>
    <cellStyle name="COPEL - DIGITAÇÃO NÚMEROS 3 2 2 6" xfId="1971" xr:uid="{00000000-0005-0000-0000-00004E050000}"/>
    <cellStyle name="COPEL - DIGITAÇÃO NÚMEROS 3 2 2 6 2" xfId="4522" xr:uid="{00000000-0005-0000-0000-00004F050000}"/>
    <cellStyle name="COPEL - DIGITAÇÃO NÚMEROS 3 2 2 6 3" xfId="6559" xr:uid="{00000000-0005-0000-0000-000050050000}"/>
    <cellStyle name="COPEL - DIGITAÇÃO NÚMEROS 3 2 2 6 4" xfId="8040" xr:uid="{00000000-0005-0000-0000-000051050000}"/>
    <cellStyle name="COPEL - DIGITAÇÃO NÚMEROS 3 2 2 7" xfId="5091" xr:uid="{00000000-0005-0000-0000-000052050000}"/>
    <cellStyle name="COPEL - DIGITAÇÃO NÚMEROS 3 2 2 8" xfId="5050" xr:uid="{00000000-0005-0000-0000-000053050000}"/>
    <cellStyle name="COPEL - DIGITAÇÃO NÚMEROS 3 2 2 9" xfId="7046" xr:uid="{00000000-0005-0000-0000-000054050000}"/>
    <cellStyle name="COPEL - DIGITAÇÃO NÚMEROS 3 2 3" xfId="4181" xr:uid="{00000000-0005-0000-0000-000055050000}"/>
    <cellStyle name="COPEL - DIGITAÇÃO NÚMEROS 3 3" xfId="720" xr:uid="{00000000-0005-0000-0000-000056050000}"/>
    <cellStyle name="COPEL - DIGITAÇÃO NÚMEROS 3 3 2" xfId="1073" xr:uid="{00000000-0005-0000-0000-000057050000}"/>
    <cellStyle name="COPEL - DIGITAÇÃO NÚMEROS 3 3 2 2" xfId="1521" xr:uid="{00000000-0005-0000-0000-000058050000}"/>
    <cellStyle name="COPEL - DIGITAÇÃO NÚMEROS 3 3 2 2 2" xfId="2681" xr:uid="{00000000-0005-0000-0000-000059050000}"/>
    <cellStyle name="COPEL - DIGITAÇÃO NÚMEROS 3 3 2 2 2 2" xfId="6173" xr:uid="{00000000-0005-0000-0000-00005A050000}"/>
    <cellStyle name="COPEL - DIGITAÇÃO NÚMEROS 3 3 2 2 2 3" xfId="6986" xr:uid="{00000000-0005-0000-0000-00005B050000}"/>
    <cellStyle name="COPEL - DIGITAÇÃO NÚMEROS 3 3 2 2 2 4" xfId="8413" xr:uid="{00000000-0005-0000-0000-00005C050000}"/>
    <cellStyle name="COPEL - DIGITAÇÃO NÚMEROS 3 3 2 2 3" xfId="3218" xr:uid="{00000000-0005-0000-0000-00005D050000}"/>
    <cellStyle name="COPEL - DIGITAÇÃO NÚMEROS 3 3 2 2 3 2" xfId="3970" xr:uid="{00000000-0005-0000-0000-00005E050000}"/>
    <cellStyle name="COPEL - DIGITAÇÃO NÚMEROS 3 3 2 2 3 3" xfId="7439" xr:uid="{00000000-0005-0000-0000-00005F050000}"/>
    <cellStyle name="COPEL - DIGITAÇÃO NÚMEROS 3 3 2 2 3 4" xfId="8851" xr:uid="{00000000-0005-0000-0000-000060050000}"/>
    <cellStyle name="COPEL - DIGITAÇÃO NÚMEROS 3 3 2 2 4" xfId="3396" xr:uid="{00000000-0005-0000-0000-000061050000}"/>
    <cellStyle name="COPEL - DIGITAÇÃO NÚMEROS 3 3 2 2 4 2" xfId="3709" xr:uid="{00000000-0005-0000-0000-000062050000}"/>
    <cellStyle name="COPEL - DIGITAÇÃO NÚMEROS 3 3 2 2 4 3" xfId="7617" xr:uid="{00000000-0005-0000-0000-000063050000}"/>
    <cellStyle name="COPEL - DIGITAÇÃO NÚMEROS 3 3 2 2 4 4" xfId="9029" xr:uid="{00000000-0005-0000-0000-000064050000}"/>
    <cellStyle name="COPEL - DIGITAÇÃO NÚMEROS 3 3 2 2 5" xfId="3558" xr:uid="{00000000-0005-0000-0000-000065050000}"/>
    <cellStyle name="COPEL - DIGITAÇÃO NÚMEROS 3 3 2 2 5 2" xfId="6296" xr:uid="{00000000-0005-0000-0000-000066050000}"/>
    <cellStyle name="COPEL - DIGITAÇÃO NÚMEROS 3 3 2 2 5 3" xfId="7779" xr:uid="{00000000-0005-0000-0000-000067050000}"/>
    <cellStyle name="COPEL - DIGITAÇÃO NÚMEROS 3 3 2 2 5 4" xfId="9191" xr:uid="{00000000-0005-0000-0000-000068050000}"/>
    <cellStyle name="COPEL - DIGITAÇÃO NÚMEROS 3 3 2 2 6" xfId="5702" xr:uid="{00000000-0005-0000-0000-000069050000}"/>
    <cellStyle name="COPEL - DIGITAÇÃO NÚMEROS 3 3 2 2 7" xfId="4720" xr:uid="{00000000-0005-0000-0000-00006A050000}"/>
    <cellStyle name="COPEL - DIGITAÇÃO NÚMEROS 3 3 2 2 8" xfId="4365" xr:uid="{00000000-0005-0000-0000-00006B050000}"/>
    <cellStyle name="COPEL - DIGITAÇÃO NÚMEROS 3 3 2 3" xfId="2233" xr:uid="{00000000-0005-0000-0000-00006C050000}"/>
    <cellStyle name="COPEL - DIGITAÇÃO NÚMEROS 3 3 2 3 2" xfId="4352" xr:uid="{00000000-0005-0000-0000-00006D050000}"/>
    <cellStyle name="COPEL - DIGITAÇÃO NÚMEROS 3 3 2 3 3" xfId="6727" xr:uid="{00000000-0005-0000-0000-00006E050000}"/>
    <cellStyle name="COPEL - DIGITAÇÃO NÚMEROS 3 3 2 3 4" xfId="8190" xr:uid="{00000000-0005-0000-0000-00006F050000}"/>
    <cellStyle name="COPEL - DIGITAÇÃO NÚMEROS 3 3 2 4" xfId="2958" xr:uid="{00000000-0005-0000-0000-000070050000}"/>
    <cellStyle name="COPEL - DIGITAÇÃO NÚMEROS 3 3 2 4 2" xfId="4900" xr:uid="{00000000-0005-0000-0000-000071050000}"/>
    <cellStyle name="COPEL - DIGITAÇÃO NÚMEROS 3 3 2 4 3" xfId="7179" xr:uid="{00000000-0005-0000-0000-000072050000}"/>
    <cellStyle name="COPEL - DIGITAÇÃO NÚMEROS 3 3 2 4 4" xfId="8591" xr:uid="{00000000-0005-0000-0000-000073050000}"/>
    <cellStyle name="COPEL - DIGITAÇÃO NÚMEROS 3 3 2 5" xfId="2388" xr:uid="{00000000-0005-0000-0000-000074050000}"/>
    <cellStyle name="COPEL - DIGITAÇÃO NÚMEROS 3 3 2 5 2" xfId="6142" xr:uid="{00000000-0005-0000-0000-000075050000}"/>
    <cellStyle name="COPEL - DIGITAÇÃO NÚMEROS 3 3 2 5 3" xfId="6800" xr:uid="{00000000-0005-0000-0000-000076050000}"/>
    <cellStyle name="COPEL - DIGITAÇÃO NÚMEROS 3 3 2 5 4" xfId="8247" xr:uid="{00000000-0005-0000-0000-000077050000}"/>
    <cellStyle name="COPEL - DIGITAÇÃO NÚMEROS 3 3 2 6" xfId="2853" xr:uid="{00000000-0005-0000-0000-000078050000}"/>
    <cellStyle name="COPEL - DIGITAÇÃO NÚMEROS 3 3 2 6 2" xfId="4420" xr:uid="{00000000-0005-0000-0000-000079050000}"/>
    <cellStyle name="COPEL - DIGITAÇÃO NÚMEROS 3 3 2 6 3" xfId="7074" xr:uid="{00000000-0005-0000-0000-00007A050000}"/>
    <cellStyle name="COPEL - DIGITAÇÃO NÚMEROS 3 3 2 6 4" xfId="8486" xr:uid="{00000000-0005-0000-0000-00007B050000}"/>
    <cellStyle name="COPEL - DIGITAÇÃO NÚMEROS 3 3 2 7" xfId="5767" xr:uid="{00000000-0005-0000-0000-00007C050000}"/>
    <cellStyle name="COPEL - DIGITAÇÃO NÚMEROS 3 3 2 8" xfId="4026" xr:uid="{00000000-0005-0000-0000-00007D050000}"/>
    <cellStyle name="COPEL - DIGITAÇÃO NÚMEROS 3 3 2 9" xfId="6793" xr:uid="{00000000-0005-0000-0000-00007E050000}"/>
    <cellStyle name="COPEL - DIGITAÇÃO NÚMEROS 3 3 3" xfId="4148" xr:uid="{00000000-0005-0000-0000-00007F050000}"/>
    <cellStyle name="COPEL - DIGITAÇÃO NÚMEROS 3 4" xfId="1034" xr:uid="{00000000-0005-0000-0000-000080050000}"/>
    <cellStyle name="COPEL - DIGITAÇÃO NÚMEROS 3 4 2" xfId="1482" xr:uid="{00000000-0005-0000-0000-000081050000}"/>
    <cellStyle name="COPEL - DIGITAÇÃO NÚMEROS 3 4 2 2" xfId="2642" xr:uid="{00000000-0005-0000-0000-000082050000}"/>
    <cellStyle name="COPEL - DIGITAÇÃO NÚMEROS 3 4 2 2 2" xfId="4429" xr:uid="{00000000-0005-0000-0000-000083050000}"/>
    <cellStyle name="COPEL - DIGITAÇÃO NÚMEROS 3 4 2 2 3" xfId="6947" xr:uid="{00000000-0005-0000-0000-000084050000}"/>
    <cellStyle name="COPEL - DIGITAÇÃO NÚMEROS 3 4 2 2 4" xfId="8374" xr:uid="{00000000-0005-0000-0000-000085050000}"/>
    <cellStyle name="COPEL - DIGITAÇÃO NÚMEROS 3 4 2 3" xfId="3179" xr:uid="{00000000-0005-0000-0000-000086050000}"/>
    <cellStyle name="COPEL - DIGITAÇÃO NÚMEROS 3 4 2 3 2" xfId="5816" xr:uid="{00000000-0005-0000-0000-000087050000}"/>
    <cellStyle name="COPEL - DIGITAÇÃO NÚMEROS 3 4 2 3 3" xfId="7400" xr:uid="{00000000-0005-0000-0000-000088050000}"/>
    <cellStyle name="COPEL - DIGITAÇÃO NÚMEROS 3 4 2 3 4" xfId="8812" xr:uid="{00000000-0005-0000-0000-000089050000}"/>
    <cellStyle name="COPEL - DIGITAÇÃO NÚMEROS 3 4 2 4" xfId="3357" xr:uid="{00000000-0005-0000-0000-00008A050000}"/>
    <cellStyle name="COPEL - DIGITAÇÃO NÚMEROS 3 4 2 4 2" xfId="3734" xr:uid="{00000000-0005-0000-0000-00008B050000}"/>
    <cellStyle name="COPEL - DIGITAÇÃO NÚMEROS 3 4 2 4 3" xfId="7578" xr:uid="{00000000-0005-0000-0000-00008C050000}"/>
    <cellStyle name="COPEL - DIGITAÇÃO NÚMEROS 3 4 2 4 4" xfId="8990" xr:uid="{00000000-0005-0000-0000-00008D050000}"/>
    <cellStyle name="COPEL - DIGITAÇÃO NÚMEROS 3 4 2 5" xfId="3519" xr:uid="{00000000-0005-0000-0000-00008E050000}"/>
    <cellStyle name="COPEL - DIGITAÇÃO NÚMEROS 3 4 2 5 2" xfId="3622" xr:uid="{00000000-0005-0000-0000-00008F050000}"/>
    <cellStyle name="COPEL - DIGITAÇÃO NÚMEROS 3 4 2 5 3" xfId="7740" xr:uid="{00000000-0005-0000-0000-000090050000}"/>
    <cellStyle name="COPEL - DIGITAÇÃO NÚMEROS 3 4 2 5 4" xfId="9152" xr:uid="{00000000-0005-0000-0000-000091050000}"/>
    <cellStyle name="COPEL - DIGITAÇÃO NÚMEROS 3 4 2 6" xfId="4927" xr:uid="{00000000-0005-0000-0000-000092050000}"/>
    <cellStyle name="COPEL - DIGITAÇÃO NÚMEROS 3 4 2 7" xfId="4378" xr:uid="{00000000-0005-0000-0000-000093050000}"/>
    <cellStyle name="COPEL - DIGITAÇÃO NÚMEROS 3 4 2 8" xfId="4358" xr:uid="{00000000-0005-0000-0000-000094050000}"/>
    <cellStyle name="COPEL - DIGITAÇÃO NÚMEROS 3 4 3" xfId="2194" xr:uid="{00000000-0005-0000-0000-000095050000}"/>
    <cellStyle name="COPEL - DIGITAÇÃO NÚMEROS 3 4 3 2" xfId="4498" xr:uid="{00000000-0005-0000-0000-000096050000}"/>
    <cellStyle name="COPEL - DIGITAÇÃO NÚMEROS 3 4 3 3" xfId="6688" xr:uid="{00000000-0005-0000-0000-000097050000}"/>
    <cellStyle name="COPEL - DIGITAÇÃO NÚMEROS 3 4 3 4" xfId="8151" xr:uid="{00000000-0005-0000-0000-000098050000}"/>
    <cellStyle name="COPEL - DIGITAÇÃO NÚMEROS 3 4 4" xfId="2919" xr:uid="{00000000-0005-0000-0000-000099050000}"/>
    <cellStyle name="COPEL - DIGITAÇÃO NÚMEROS 3 4 4 2" xfId="5794" xr:uid="{00000000-0005-0000-0000-00009A050000}"/>
    <cellStyle name="COPEL - DIGITAÇÃO NÚMEROS 3 4 4 3" xfId="7140" xr:uid="{00000000-0005-0000-0000-00009B050000}"/>
    <cellStyle name="COPEL - DIGITAÇÃO NÚMEROS 3 4 4 4" xfId="8552" xr:uid="{00000000-0005-0000-0000-00009C050000}"/>
    <cellStyle name="COPEL - DIGITAÇÃO NÚMEROS 3 4 5" xfId="2838" xr:uid="{00000000-0005-0000-0000-00009D050000}"/>
    <cellStyle name="COPEL - DIGITAÇÃO NÚMEROS 3 4 5 2" xfId="6257" xr:uid="{00000000-0005-0000-0000-00009E050000}"/>
    <cellStyle name="COPEL - DIGITAÇÃO NÚMEROS 3 4 5 3" xfId="7059" xr:uid="{00000000-0005-0000-0000-00009F050000}"/>
    <cellStyle name="COPEL - DIGITAÇÃO NÚMEROS 3 4 5 4" xfId="8471" xr:uid="{00000000-0005-0000-0000-0000A0050000}"/>
    <cellStyle name="COPEL - DIGITAÇÃO NÚMEROS 3 4 6" xfId="1752" xr:uid="{00000000-0005-0000-0000-0000A1050000}"/>
    <cellStyle name="COPEL - DIGITAÇÃO NÚMEROS 3 4 6 2" xfId="5361" xr:uid="{00000000-0005-0000-0000-0000A2050000}"/>
    <cellStyle name="COPEL - DIGITAÇÃO NÚMEROS 3 4 6 3" xfId="5802" xr:uid="{00000000-0005-0000-0000-0000A3050000}"/>
    <cellStyle name="COPEL - DIGITAÇÃO NÚMEROS 3 4 6 4" xfId="6102" xr:uid="{00000000-0005-0000-0000-0000A4050000}"/>
    <cellStyle name="COPEL - DIGITAÇÃO NÚMEROS 3 4 7" xfId="5016" xr:uid="{00000000-0005-0000-0000-0000A5050000}"/>
    <cellStyle name="COPEL - DIGITAÇÃO NÚMEROS 3 4 8" xfId="4069" xr:uid="{00000000-0005-0000-0000-0000A6050000}"/>
    <cellStyle name="COPEL - DIGITAÇÃO NÚMEROS 3 4 9" xfId="5906" xr:uid="{00000000-0005-0000-0000-0000A7050000}"/>
    <cellStyle name="COPEL - DIGITAÇÃO NÚMEROS 3 5" xfId="4107" xr:uid="{00000000-0005-0000-0000-0000A8050000}"/>
    <cellStyle name="COPEL - DIGITAÇÃO NÚMEROS 4" xfId="736" xr:uid="{00000000-0005-0000-0000-0000A9050000}"/>
    <cellStyle name="COPEL - DIGITAÇÃO NÚMEROS 4 2" xfId="1089" xr:uid="{00000000-0005-0000-0000-0000AA050000}"/>
    <cellStyle name="COPEL - DIGITAÇÃO NÚMEROS 4 2 2" xfId="1537" xr:uid="{00000000-0005-0000-0000-0000AB050000}"/>
    <cellStyle name="COPEL - DIGITAÇÃO NÚMEROS 4 2 2 2" xfId="2697" xr:uid="{00000000-0005-0000-0000-0000AC050000}"/>
    <cellStyle name="COPEL - DIGITAÇÃO NÚMEROS 4 2 2 2 2" xfId="3922" xr:uid="{00000000-0005-0000-0000-0000AD050000}"/>
    <cellStyle name="COPEL - DIGITAÇÃO NÚMEROS 4 2 2 2 3" xfId="7002" xr:uid="{00000000-0005-0000-0000-0000AE050000}"/>
    <cellStyle name="COPEL - DIGITAÇÃO NÚMEROS 4 2 2 2 4" xfId="8429" xr:uid="{00000000-0005-0000-0000-0000AF050000}"/>
    <cellStyle name="COPEL - DIGITAÇÃO NÚMEROS 4 2 2 3" xfId="3234" xr:uid="{00000000-0005-0000-0000-0000B0050000}"/>
    <cellStyle name="COPEL - DIGITAÇÃO NÚMEROS 4 2 2 3 2" xfId="3895" xr:uid="{00000000-0005-0000-0000-0000B1050000}"/>
    <cellStyle name="COPEL - DIGITAÇÃO NÚMEROS 4 2 2 3 3" xfId="7455" xr:uid="{00000000-0005-0000-0000-0000B2050000}"/>
    <cellStyle name="COPEL - DIGITAÇÃO NÚMEROS 4 2 2 3 4" xfId="8867" xr:uid="{00000000-0005-0000-0000-0000B3050000}"/>
    <cellStyle name="COPEL - DIGITAÇÃO NÚMEROS 4 2 2 4" xfId="3412" xr:uid="{00000000-0005-0000-0000-0000B4050000}"/>
    <cellStyle name="COPEL - DIGITAÇÃO NÚMEROS 4 2 2 4 2" xfId="3698" xr:uid="{00000000-0005-0000-0000-0000B5050000}"/>
    <cellStyle name="COPEL - DIGITAÇÃO NÚMEROS 4 2 2 4 3" xfId="7633" xr:uid="{00000000-0005-0000-0000-0000B6050000}"/>
    <cellStyle name="COPEL - DIGITAÇÃO NÚMEROS 4 2 2 4 4" xfId="9045" xr:uid="{00000000-0005-0000-0000-0000B7050000}"/>
    <cellStyle name="COPEL - DIGITAÇÃO NÚMEROS 4 2 2 5" xfId="3574" xr:uid="{00000000-0005-0000-0000-0000B8050000}"/>
    <cellStyle name="COPEL - DIGITAÇÃO NÚMEROS 4 2 2 5 2" xfId="6312" xr:uid="{00000000-0005-0000-0000-0000B9050000}"/>
    <cellStyle name="COPEL - DIGITAÇÃO NÚMEROS 4 2 2 5 3" xfId="7795" xr:uid="{00000000-0005-0000-0000-0000BA050000}"/>
    <cellStyle name="COPEL - DIGITAÇÃO NÚMEROS 4 2 2 5 4" xfId="9207" xr:uid="{00000000-0005-0000-0000-0000BB050000}"/>
    <cellStyle name="COPEL - DIGITAÇÃO NÚMEROS 4 2 2 6" xfId="4869" xr:uid="{00000000-0005-0000-0000-0000BC050000}"/>
    <cellStyle name="COPEL - DIGITAÇÃO NÚMEROS 4 2 2 7" xfId="5805" xr:uid="{00000000-0005-0000-0000-0000BD050000}"/>
    <cellStyle name="COPEL - DIGITAÇÃO NÚMEROS 4 2 2 8" xfId="4473" xr:uid="{00000000-0005-0000-0000-0000BE050000}"/>
    <cellStyle name="COPEL - DIGITAÇÃO NÚMEROS 4 2 3" xfId="2249" xr:uid="{00000000-0005-0000-0000-0000BF050000}"/>
    <cellStyle name="COPEL - DIGITAÇÃO NÚMEROS 4 2 3 2" xfId="4526" xr:uid="{00000000-0005-0000-0000-0000C0050000}"/>
    <cellStyle name="COPEL - DIGITAÇÃO NÚMEROS 4 2 3 3" xfId="6743" xr:uid="{00000000-0005-0000-0000-0000C1050000}"/>
    <cellStyle name="COPEL - DIGITAÇÃO NÚMEROS 4 2 3 4" xfId="8206" xr:uid="{00000000-0005-0000-0000-0000C2050000}"/>
    <cellStyle name="COPEL - DIGITAÇÃO NÚMEROS 4 2 4" xfId="2974" xr:uid="{00000000-0005-0000-0000-0000C3050000}"/>
    <cellStyle name="COPEL - DIGITAÇÃO NÚMEROS 4 2 4 2" xfId="6099" xr:uid="{00000000-0005-0000-0000-0000C4050000}"/>
    <cellStyle name="COPEL - DIGITAÇÃO NÚMEROS 4 2 4 3" xfId="7195" xr:uid="{00000000-0005-0000-0000-0000C5050000}"/>
    <cellStyle name="COPEL - DIGITAÇÃO NÚMEROS 4 2 4 4" xfId="8607" xr:uid="{00000000-0005-0000-0000-0000C6050000}"/>
    <cellStyle name="COPEL - DIGITAÇÃO NÚMEROS 4 2 5" xfId="1908" xr:uid="{00000000-0005-0000-0000-0000C7050000}"/>
    <cellStyle name="COPEL - DIGITAÇÃO NÚMEROS 4 2 5 2" xfId="4517" xr:uid="{00000000-0005-0000-0000-0000C8050000}"/>
    <cellStyle name="COPEL - DIGITAÇÃO NÚMEROS 4 2 5 3" xfId="6503" xr:uid="{00000000-0005-0000-0000-0000C9050000}"/>
    <cellStyle name="COPEL - DIGITAÇÃO NÚMEROS 4 2 5 4" xfId="7986" xr:uid="{00000000-0005-0000-0000-0000CA050000}"/>
    <cellStyle name="COPEL - DIGITAÇÃO NÚMEROS 4 2 6" xfId="1738" xr:uid="{00000000-0005-0000-0000-0000CB050000}"/>
    <cellStyle name="COPEL - DIGITAÇÃO NÚMEROS 4 2 6 2" xfId="5671" xr:uid="{00000000-0005-0000-0000-0000CC050000}"/>
    <cellStyle name="COPEL - DIGITAÇÃO NÚMEROS 4 2 6 3" xfId="5783" xr:uid="{00000000-0005-0000-0000-0000CD050000}"/>
    <cellStyle name="COPEL - DIGITAÇÃO NÚMEROS 4 2 6 4" xfId="5772" xr:uid="{00000000-0005-0000-0000-0000CE050000}"/>
    <cellStyle name="COPEL - DIGITAÇÃO NÚMEROS 4 2 7" xfId="5766" xr:uid="{00000000-0005-0000-0000-0000CF050000}"/>
    <cellStyle name="COPEL - DIGITAÇÃO NÚMEROS 4 2 8" xfId="5273" xr:uid="{00000000-0005-0000-0000-0000D0050000}"/>
    <cellStyle name="COPEL - DIGITAÇÃO NÚMEROS 4 2 9" xfId="7056" xr:uid="{00000000-0005-0000-0000-0000D1050000}"/>
    <cellStyle name="COPEL - DIGITAÇÃO NÚMEROS 4 3" xfId="4161" xr:uid="{00000000-0005-0000-0000-0000D2050000}"/>
    <cellStyle name="COPEL - DIGITAÇÃO NÚMEROS 5" xfId="695" xr:uid="{00000000-0005-0000-0000-0000D3050000}"/>
    <cellStyle name="COPEL - DIGITAÇÃO NÚMEROS 5 2" xfId="1049" xr:uid="{00000000-0005-0000-0000-0000D4050000}"/>
    <cellStyle name="COPEL - DIGITAÇÃO NÚMEROS 5 2 2" xfId="1497" xr:uid="{00000000-0005-0000-0000-0000D5050000}"/>
    <cellStyle name="COPEL - DIGITAÇÃO NÚMEROS 5 2 2 2" xfId="2657" xr:uid="{00000000-0005-0000-0000-0000D6050000}"/>
    <cellStyle name="COPEL - DIGITAÇÃO NÚMEROS 5 2 2 2 2" xfId="5800" xr:uid="{00000000-0005-0000-0000-0000D7050000}"/>
    <cellStyle name="COPEL - DIGITAÇÃO NÚMEROS 5 2 2 2 3" xfId="6962" xr:uid="{00000000-0005-0000-0000-0000D8050000}"/>
    <cellStyle name="COPEL - DIGITAÇÃO NÚMEROS 5 2 2 2 4" xfId="8389" xr:uid="{00000000-0005-0000-0000-0000D9050000}"/>
    <cellStyle name="COPEL - DIGITAÇÃO NÚMEROS 5 2 2 3" xfId="3194" xr:uid="{00000000-0005-0000-0000-0000DA050000}"/>
    <cellStyle name="COPEL - DIGITAÇÃO NÚMEROS 5 2 2 3 2" xfId="5646" xr:uid="{00000000-0005-0000-0000-0000DB050000}"/>
    <cellStyle name="COPEL - DIGITAÇÃO NÚMEROS 5 2 2 3 3" xfId="7415" xr:uid="{00000000-0005-0000-0000-0000DC050000}"/>
    <cellStyle name="COPEL - DIGITAÇÃO NÚMEROS 5 2 2 3 4" xfId="8827" xr:uid="{00000000-0005-0000-0000-0000DD050000}"/>
    <cellStyle name="COPEL - DIGITAÇÃO NÚMEROS 5 2 2 4" xfId="3372" xr:uid="{00000000-0005-0000-0000-0000DE050000}"/>
    <cellStyle name="COPEL - DIGITAÇÃO NÚMEROS 5 2 2 4 2" xfId="4194" xr:uid="{00000000-0005-0000-0000-0000DF050000}"/>
    <cellStyle name="COPEL - DIGITAÇÃO NÚMEROS 5 2 2 4 3" xfId="7593" xr:uid="{00000000-0005-0000-0000-0000E0050000}"/>
    <cellStyle name="COPEL - DIGITAÇÃO NÚMEROS 5 2 2 4 4" xfId="9005" xr:uid="{00000000-0005-0000-0000-0000E1050000}"/>
    <cellStyle name="COPEL - DIGITAÇÃO NÚMEROS 5 2 2 5" xfId="3534" xr:uid="{00000000-0005-0000-0000-0000E2050000}"/>
    <cellStyle name="COPEL - DIGITAÇÃO NÚMEROS 5 2 2 5 2" xfId="4199" xr:uid="{00000000-0005-0000-0000-0000E3050000}"/>
    <cellStyle name="COPEL - DIGITAÇÃO NÚMEROS 5 2 2 5 3" xfId="7755" xr:uid="{00000000-0005-0000-0000-0000E4050000}"/>
    <cellStyle name="COPEL - DIGITAÇÃO NÚMEROS 5 2 2 5 4" xfId="9167" xr:uid="{00000000-0005-0000-0000-0000E5050000}"/>
    <cellStyle name="COPEL - DIGITAÇÃO NÚMEROS 5 2 2 6" xfId="6285" xr:uid="{00000000-0005-0000-0000-0000E6050000}"/>
    <cellStyle name="COPEL - DIGITAÇÃO NÚMEROS 5 2 2 7" xfId="4381" xr:uid="{00000000-0005-0000-0000-0000E7050000}"/>
    <cellStyle name="COPEL - DIGITAÇÃO NÚMEROS 5 2 2 8" xfId="4291" xr:uid="{00000000-0005-0000-0000-0000E8050000}"/>
    <cellStyle name="COPEL - DIGITAÇÃO NÚMEROS 5 2 3" xfId="2209" xr:uid="{00000000-0005-0000-0000-0000E9050000}"/>
    <cellStyle name="COPEL - DIGITAÇÃO NÚMEROS 5 2 3 2" xfId="4819" xr:uid="{00000000-0005-0000-0000-0000EA050000}"/>
    <cellStyle name="COPEL - DIGITAÇÃO NÚMEROS 5 2 3 3" xfId="6703" xr:uid="{00000000-0005-0000-0000-0000EB050000}"/>
    <cellStyle name="COPEL - DIGITAÇÃO NÚMEROS 5 2 3 4" xfId="8166" xr:uid="{00000000-0005-0000-0000-0000EC050000}"/>
    <cellStyle name="COPEL - DIGITAÇÃO NÚMEROS 5 2 4" xfId="2934" xr:uid="{00000000-0005-0000-0000-0000ED050000}"/>
    <cellStyle name="COPEL - DIGITAÇÃO NÚMEROS 5 2 4 2" xfId="5621" xr:uid="{00000000-0005-0000-0000-0000EE050000}"/>
    <cellStyle name="COPEL - DIGITAÇÃO NÚMEROS 5 2 4 3" xfId="7155" xr:uid="{00000000-0005-0000-0000-0000EF050000}"/>
    <cellStyle name="COPEL - DIGITAÇÃO NÚMEROS 5 2 4 4" xfId="8567" xr:uid="{00000000-0005-0000-0000-0000F0050000}"/>
    <cellStyle name="COPEL - DIGITAÇÃO NÚMEROS 5 2 5" xfId="1998" xr:uid="{00000000-0005-0000-0000-0000F1050000}"/>
    <cellStyle name="COPEL - DIGITAÇÃO NÚMEROS 5 2 5 2" xfId="4669" xr:uid="{00000000-0005-0000-0000-0000F2050000}"/>
    <cellStyle name="COPEL - DIGITAÇÃO NÚMEROS 5 2 5 3" xfId="6586" xr:uid="{00000000-0005-0000-0000-0000F3050000}"/>
    <cellStyle name="COPEL - DIGITAÇÃO NÚMEROS 5 2 5 4" xfId="8067" xr:uid="{00000000-0005-0000-0000-0000F4050000}"/>
    <cellStyle name="COPEL - DIGITAÇÃO NÚMEROS 5 2 6" xfId="3018" xr:uid="{00000000-0005-0000-0000-0000F5050000}"/>
    <cellStyle name="COPEL - DIGITAÇÃO NÚMEROS 5 2 6 2" xfId="4445" xr:uid="{00000000-0005-0000-0000-0000F6050000}"/>
    <cellStyle name="COPEL - DIGITAÇÃO NÚMEROS 5 2 6 3" xfId="7239" xr:uid="{00000000-0005-0000-0000-0000F7050000}"/>
    <cellStyle name="COPEL - DIGITAÇÃO NÚMEROS 5 2 6 4" xfId="8651" xr:uid="{00000000-0005-0000-0000-0000F8050000}"/>
    <cellStyle name="COPEL - DIGITAÇÃO NÚMEROS 5 2 7" xfId="4615" xr:uid="{00000000-0005-0000-0000-0000F9050000}"/>
    <cellStyle name="COPEL - DIGITAÇÃO NÚMEROS 5 2 8" xfId="5382" xr:uid="{00000000-0005-0000-0000-0000FA050000}"/>
    <cellStyle name="COPEL - DIGITAÇÃO NÚMEROS 5 2 9" xfId="5969" xr:uid="{00000000-0005-0000-0000-0000FB050000}"/>
    <cellStyle name="COPEL - DIGITAÇÃO NÚMEROS 5 3" xfId="4127" xr:uid="{00000000-0005-0000-0000-0000FC050000}"/>
    <cellStyle name="COPEL - DIGITAÇÃO TEXTO" xfId="382" xr:uid="{00000000-0005-0000-0000-0000FD050000}"/>
    <cellStyle name="COPEL - DIGITAÇÃO TEXTO 1" xfId="383" xr:uid="{00000000-0005-0000-0000-0000FE050000}"/>
    <cellStyle name="COPEL - DIGITAÇÃO TEXTO 1 2" xfId="652" xr:uid="{00000000-0005-0000-0000-0000FF050000}"/>
    <cellStyle name="COPEL - DIGITAÇÃO TEXTO 1 2 2" xfId="752" xr:uid="{00000000-0005-0000-0000-000000060000}"/>
    <cellStyle name="COPEL - DIGITAÇÃO TEXTO 1 2 2 2" xfId="1105" xr:uid="{00000000-0005-0000-0000-000001060000}"/>
    <cellStyle name="COPEL - DIGITAÇÃO TEXTO 1 2 2 2 2" xfId="1553" xr:uid="{00000000-0005-0000-0000-000002060000}"/>
    <cellStyle name="COPEL - DIGITAÇÃO TEXTO 1 2 2 2 2 2" xfId="2713" xr:uid="{00000000-0005-0000-0000-000003060000}"/>
    <cellStyle name="COPEL - DIGITAÇÃO TEXTO 1 2 2 2 2 2 2" xfId="4009" xr:uid="{00000000-0005-0000-0000-000004060000}"/>
    <cellStyle name="COPEL - DIGITAÇÃO TEXTO 1 2 2 2 2 2 3" xfId="7018" xr:uid="{00000000-0005-0000-0000-000005060000}"/>
    <cellStyle name="COPEL - DIGITAÇÃO TEXTO 1 2 2 2 2 2 4" xfId="8445" xr:uid="{00000000-0005-0000-0000-000006060000}"/>
    <cellStyle name="COPEL - DIGITAÇÃO TEXTO 1 2 2 2 2 3" xfId="3250" xr:uid="{00000000-0005-0000-0000-000007060000}"/>
    <cellStyle name="COPEL - DIGITAÇÃO TEXTO 1 2 2 2 2 3 2" xfId="4277" xr:uid="{00000000-0005-0000-0000-000008060000}"/>
    <cellStyle name="COPEL - DIGITAÇÃO TEXTO 1 2 2 2 2 3 3" xfId="7471" xr:uid="{00000000-0005-0000-0000-000009060000}"/>
    <cellStyle name="COPEL - DIGITAÇÃO TEXTO 1 2 2 2 2 3 4" xfId="8883" xr:uid="{00000000-0005-0000-0000-00000A060000}"/>
    <cellStyle name="COPEL - DIGITAÇÃO TEXTO 1 2 2 2 2 4" xfId="3428" xr:uid="{00000000-0005-0000-0000-00000B060000}"/>
    <cellStyle name="COPEL - DIGITAÇÃO TEXTO 1 2 2 2 2 4 2" xfId="3686" xr:uid="{00000000-0005-0000-0000-00000C060000}"/>
    <cellStyle name="COPEL - DIGITAÇÃO TEXTO 1 2 2 2 2 4 3" xfId="7649" xr:uid="{00000000-0005-0000-0000-00000D060000}"/>
    <cellStyle name="COPEL - DIGITAÇÃO TEXTO 1 2 2 2 2 4 4" xfId="9061" xr:uid="{00000000-0005-0000-0000-00000E060000}"/>
    <cellStyle name="COPEL - DIGITAÇÃO TEXTO 1 2 2 2 2 5" xfId="3590" xr:uid="{00000000-0005-0000-0000-00000F060000}"/>
    <cellStyle name="COPEL - DIGITAÇÃO TEXTO 1 2 2 2 2 5 2" xfId="6328" xr:uid="{00000000-0005-0000-0000-000010060000}"/>
    <cellStyle name="COPEL - DIGITAÇÃO TEXTO 1 2 2 2 2 5 3" xfId="7811" xr:uid="{00000000-0005-0000-0000-000011060000}"/>
    <cellStyle name="COPEL - DIGITAÇÃO TEXTO 1 2 2 2 2 5 4" xfId="9223" xr:uid="{00000000-0005-0000-0000-000012060000}"/>
    <cellStyle name="COPEL - DIGITAÇÃO TEXTO 1 2 2 2 2 6" xfId="4858" xr:uid="{00000000-0005-0000-0000-000013060000}"/>
    <cellStyle name="COPEL - DIGITAÇÃO TEXTO 1 2 2 2 2 7" xfId="5451" xr:uid="{00000000-0005-0000-0000-000014060000}"/>
    <cellStyle name="COPEL - DIGITAÇÃO TEXTO 1 2 2 2 2 8" xfId="4760" xr:uid="{00000000-0005-0000-0000-000015060000}"/>
    <cellStyle name="COPEL - DIGITAÇÃO TEXTO 1 2 2 2 3" xfId="2265" xr:uid="{00000000-0005-0000-0000-000016060000}"/>
    <cellStyle name="COPEL - DIGITAÇÃO TEXTO 1 2 2 2 3 2" xfId="4345" xr:uid="{00000000-0005-0000-0000-000017060000}"/>
    <cellStyle name="COPEL - DIGITAÇÃO TEXTO 1 2 2 2 3 3" xfId="6759" xr:uid="{00000000-0005-0000-0000-000018060000}"/>
    <cellStyle name="COPEL - DIGITAÇÃO TEXTO 1 2 2 2 3 4" xfId="8222" xr:uid="{00000000-0005-0000-0000-000019060000}"/>
    <cellStyle name="COPEL - DIGITAÇÃO TEXTO 1 2 2 2 4" xfId="2990" xr:uid="{00000000-0005-0000-0000-00001A060000}"/>
    <cellStyle name="COPEL - DIGITAÇÃO TEXTO 1 2 2 2 4 2" xfId="4902" xr:uid="{00000000-0005-0000-0000-00001B060000}"/>
    <cellStyle name="COPEL - DIGITAÇÃO TEXTO 1 2 2 2 4 3" xfId="7211" xr:uid="{00000000-0005-0000-0000-00001C060000}"/>
    <cellStyle name="COPEL - DIGITAÇÃO TEXTO 1 2 2 2 4 4" xfId="8623" xr:uid="{00000000-0005-0000-0000-00001D060000}"/>
    <cellStyle name="COPEL - DIGITAÇÃO TEXTO 1 2 2 2 5" xfId="1764" xr:uid="{00000000-0005-0000-0000-00001E060000}"/>
    <cellStyle name="COPEL - DIGITAÇÃO TEXTO 1 2 2 2 5 2" xfId="4309" xr:uid="{00000000-0005-0000-0000-00001F060000}"/>
    <cellStyle name="COPEL - DIGITAÇÃO TEXTO 1 2 2 2 5 3" xfId="6363" xr:uid="{00000000-0005-0000-0000-000020060000}"/>
    <cellStyle name="COPEL - DIGITAÇÃO TEXTO 1 2 2 2 5 4" xfId="7847" xr:uid="{00000000-0005-0000-0000-000021060000}"/>
    <cellStyle name="COPEL - DIGITAÇÃO TEXTO 1 2 2 2 6" xfId="1966" xr:uid="{00000000-0005-0000-0000-000022060000}"/>
    <cellStyle name="COPEL - DIGITAÇÃO TEXTO 1 2 2 2 6 2" xfId="5504" xr:uid="{00000000-0005-0000-0000-000023060000}"/>
    <cellStyle name="COPEL - DIGITAÇÃO TEXTO 1 2 2 2 6 3" xfId="6554" xr:uid="{00000000-0005-0000-0000-000024060000}"/>
    <cellStyle name="COPEL - DIGITAÇÃO TEXTO 1 2 2 2 6 4" xfId="8035" xr:uid="{00000000-0005-0000-0000-000025060000}"/>
    <cellStyle name="COPEL - DIGITAÇÃO TEXTO 1 2 2 2 7" xfId="5765" xr:uid="{00000000-0005-0000-0000-000026060000}"/>
    <cellStyle name="COPEL - DIGITAÇÃO TEXTO 1 2 2 2 8" xfId="4030" xr:uid="{00000000-0005-0000-0000-000027060000}"/>
    <cellStyle name="COPEL - DIGITAÇÃO TEXTO 1 2 2 2 9" xfId="6792" xr:uid="{00000000-0005-0000-0000-000028060000}"/>
    <cellStyle name="COPEL - DIGITAÇÃO TEXTO 1 2 2 3" xfId="4172" xr:uid="{00000000-0005-0000-0000-000029060000}"/>
    <cellStyle name="COPEL - DIGITAÇÃO TEXTO 1 2 3" xfId="711" xr:uid="{00000000-0005-0000-0000-00002A060000}"/>
    <cellStyle name="COPEL - DIGITAÇÃO TEXTO 1 2 3 2" xfId="1065" xr:uid="{00000000-0005-0000-0000-00002B060000}"/>
    <cellStyle name="COPEL - DIGITAÇÃO TEXTO 1 2 3 2 2" xfId="1513" xr:uid="{00000000-0005-0000-0000-00002C060000}"/>
    <cellStyle name="COPEL - DIGITAÇÃO TEXTO 1 2 3 2 2 2" xfId="2673" xr:uid="{00000000-0005-0000-0000-00002D060000}"/>
    <cellStyle name="COPEL - DIGITAÇÃO TEXTO 1 2 3 2 2 2 2" xfId="4781" xr:uid="{00000000-0005-0000-0000-00002E060000}"/>
    <cellStyle name="COPEL - DIGITAÇÃO TEXTO 1 2 3 2 2 2 3" xfId="6978" xr:uid="{00000000-0005-0000-0000-00002F060000}"/>
    <cellStyle name="COPEL - DIGITAÇÃO TEXTO 1 2 3 2 2 2 4" xfId="8405" xr:uid="{00000000-0005-0000-0000-000030060000}"/>
    <cellStyle name="COPEL - DIGITAÇÃO TEXTO 1 2 3 2 2 3" xfId="3210" xr:uid="{00000000-0005-0000-0000-000031060000}"/>
    <cellStyle name="COPEL - DIGITAÇÃO TEXTO 1 2 3 2 2 3 2" xfId="3974" xr:uid="{00000000-0005-0000-0000-000032060000}"/>
    <cellStyle name="COPEL - DIGITAÇÃO TEXTO 1 2 3 2 2 3 3" xfId="7431" xr:uid="{00000000-0005-0000-0000-000033060000}"/>
    <cellStyle name="COPEL - DIGITAÇÃO TEXTO 1 2 3 2 2 3 4" xfId="8843" xr:uid="{00000000-0005-0000-0000-000034060000}"/>
    <cellStyle name="COPEL - DIGITAÇÃO TEXTO 1 2 3 2 2 4" xfId="3388" xr:uid="{00000000-0005-0000-0000-000035060000}"/>
    <cellStyle name="COPEL - DIGITAÇÃO TEXTO 1 2 3 2 2 4 2" xfId="4240" xr:uid="{00000000-0005-0000-0000-000036060000}"/>
    <cellStyle name="COPEL - DIGITAÇÃO TEXTO 1 2 3 2 2 4 3" xfId="7609" xr:uid="{00000000-0005-0000-0000-000037060000}"/>
    <cellStyle name="COPEL - DIGITAÇÃO TEXTO 1 2 3 2 2 4 4" xfId="9021" xr:uid="{00000000-0005-0000-0000-000038060000}"/>
    <cellStyle name="COPEL - DIGITAÇÃO TEXTO 1 2 3 2 2 5" xfId="3550" xr:uid="{00000000-0005-0000-0000-000039060000}"/>
    <cellStyle name="COPEL - DIGITAÇÃO TEXTO 1 2 3 2 2 5 2" xfId="6288" xr:uid="{00000000-0005-0000-0000-00003A060000}"/>
    <cellStyle name="COPEL - DIGITAÇÃO TEXTO 1 2 3 2 2 5 3" xfId="7771" xr:uid="{00000000-0005-0000-0000-00003B060000}"/>
    <cellStyle name="COPEL - DIGITAÇÃO TEXTO 1 2 3 2 2 5 4" xfId="9183" xr:uid="{00000000-0005-0000-0000-00003C060000}"/>
    <cellStyle name="COPEL - DIGITAÇÃO TEXTO 1 2 3 2 2 6" xfId="5246" xr:uid="{00000000-0005-0000-0000-00003D060000}"/>
    <cellStyle name="COPEL - DIGITAÇÃO TEXTO 1 2 3 2 2 7" xfId="5897" xr:uid="{00000000-0005-0000-0000-00003E060000}"/>
    <cellStyle name="COPEL - DIGITAÇÃO TEXTO 1 2 3 2 2 8" xfId="5823" xr:uid="{00000000-0005-0000-0000-00003F060000}"/>
    <cellStyle name="COPEL - DIGITAÇÃO TEXTO 1 2 3 2 3" xfId="2225" xr:uid="{00000000-0005-0000-0000-000040060000}"/>
    <cellStyle name="COPEL - DIGITAÇÃO TEXTO 1 2 3 2 3 2" xfId="4509" xr:uid="{00000000-0005-0000-0000-000041060000}"/>
    <cellStyle name="COPEL - DIGITAÇÃO TEXTO 1 2 3 2 3 3" xfId="6719" xr:uid="{00000000-0005-0000-0000-000042060000}"/>
    <cellStyle name="COPEL - DIGITAÇÃO TEXTO 1 2 3 2 3 4" xfId="8182" xr:uid="{00000000-0005-0000-0000-000043060000}"/>
    <cellStyle name="COPEL - DIGITAÇÃO TEXTO 1 2 3 2 4" xfId="2950" xr:uid="{00000000-0005-0000-0000-000044060000}"/>
    <cellStyle name="COPEL - DIGITAÇÃO TEXTO 1 2 3 2 4 2" xfId="5280" xr:uid="{00000000-0005-0000-0000-000045060000}"/>
    <cellStyle name="COPEL - DIGITAÇÃO TEXTO 1 2 3 2 4 3" xfId="7171" xr:uid="{00000000-0005-0000-0000-000046060000}"/>
    <cellStyle name="COPEL - DIGITAÇÃO TEXTO 1 2 3 2 4 4" xfId="8583" xr:uid="{00000000-0005-0000-0000-000047060000}"/>
    <cellStyle name="COPEL - DIGITAÇÃO TEXTO 1 2 3 2 5" xfId="1899" xr:uid="{00000000-0005-0000-0000-000048060000}"/>
    <cellStyle name="COPEL - DIGITAÇÃO TEXTO 1 2 3 2 5 2" xfId="5570" xr:uid="{00000000-0005-0000-0000-000049060000}"/>
    <cellStyle name="COPEL - DIGITAÇÃO TEXTO 1 2 3 2 5 3" xfId="6494" xr:uid="{00000000-0005-0000-0000-00004A060000}"/>
    <cellStyle name="COPEL - DIGITAÇÃO TEXTO 1 2 3 2 5 4" xfId="7977" xr:uid="{00000000-0005-0000-0000-00004B060000}"/>
    <cellStyle name="COPEL - DIGITAÇÃO TEXTO 1 2 3 2 6" xfId="3026" xr:uid="{00000000-0005-0000-0000-00004C060000}"/>
    <cellStyle name="COPEL - DIGITAÇÃO TEXTO 1 2 3 2 6 2" xfId="5659" xr:uid="{00000000-0005-0000-0000-00004D060000}"/>
    <cellStyle name="COPEL - DIGITAÇÃO TEXTO 1 2 3 2 6 3" xfId="7247" xr:uid="{00000000-0005-0000-0000-00004E060000}"/>
    <cellStyle name="COPEL - DIGITAÇÃO TEXTO 1 2 3 2 6 4" xfId="8659" xr:uid="{00000000-0005-0000-0000-00004F060000}"/>
    <cellStyle name="COPEL - DIGITAÇÃO TEXTO 1 2 3 2 7" xfId="3863" xr:uid="{00000000-0005-0000-0000-000050060000}"/>
    <cellStyle name="COPEL - DIGITAÇÃO TEXTO 1 2 3 2 8" xfId="4871" xr:uid="{00000000-0005-0000-0000-000051060000}"/>
    <cellStyle name="COPEL - DIGITAÇÃO TEXTO 1 2 3 2 9" xfId="4913" xr:uid="{00000000-0005-0000-0000-000052060000}"/>
    <cellStyle name="COPEL - DIGITAÇÃO TEXTO 1 2 3 3" xfId="4140" xr:uid="{00000000-0005-0000-0000-000053060000}"/>
    <cellStyle name="COPEL - DIGITAÇÃO TEXTO 1 3" xfId="690" xr:uid="{00000000-0005-0000-0000-000054060000}"/>
    <cellStyle name="COPEL - DIGITAÇÃO TEXTO 1 3 2" xfId="776" xr:uid="{00000000-0005-0000-0000-000055060000}"/>
    <cellStyle name="COPEL - DIGITAÇÃO TEXTO 1 3 2 2" xfId="1129" xr:uid="{00000000-0005-0000-0000-000056060000}"/>
    <cellStyle name="COPEL - DIGITAÇÃO TEXTO 1 3 2 2 2" xfId="1577" xr:uid="{00000000-0005-0000-0000-000057060000}"/>
    <cellStyle name="COPEL - DIGITAÇÃO TEXTO 1 3 2 2 2 2" xfId="2737" xr:uid="{00000000-0005-0000-0000-000058060000}"/>
    <cellStyle name="COPEL - DIGITAÇÃO TEXTO 1 3 2 2 2 2 2" xfId="3907" xr:uid="{00000000-0005-0000-0000-000059060000}"/>
    <cellStyle name="COPEL - DIGITAÇÃO TEXTO 1 3 2 2 2 2 3" xfId="7042" xr:uid="{00000000-0005-0000-0000-00005A060000}"/>
    <cellStyle name="COPEL - DIGITAÇÃO TEXTO 1 3 2 2 2 2 4" xfId="8469" xr:uid="{00000000-0005-0000-0000-00005B060000}"/>
    <cellStyle name="COPEL - DIGITAÇÃO TEXTO 1 3 2 2 2 3" xfId="3274" xr:uid="{00000000-0005-0000-0000-00005C060000}"/>
    <cellStyle name="COPEL - DIGITAÇÃO TEXTO 1 3 2 2 2 3 2" xfId="3794" xr:uid="{00000000-0005-0000-0000-00005D060000}"/>
    <cellStyle name="COPEL - DIGITAÇÃO TEXTO 1 3 2 2 2 3 3" xfId="7495" xr:uid="{00000000-0005-0000-0000-00005E060000}"/>
    <cellStyle name="COPEL - DIGITAÇÃO TEXTO 1 3 2 2 2 3 4" xfId="8907" xr:uid="{00000000-0005-0000-0000-00005F060000}"/>
    <cellStyle name="COPEL - DIGITAÇÃO TEXTO 1 3 2 2 2 4" xfId="3452" xr:uid="{00000000-0005-0000-0000-000060060000}"/>
    <cellStyle name="COPEL - DIGITAÇÃO TEXTO 1 3 2 2 2 4 2" xfId="3956" xr:uid="{00000000-0005-0000-0000-000061060000}"/>
    <cellStyle name="COPEL - DIGITAÇÃO TEXTO 1 3 2 2 2 4 3" xfId="7673" xr:uid="{00000000-0005-0000-0000-000062060000}"/>
    <cellStyle name="COPEL - DIGITAÇÃO TEXTO 1 3 2 2 2 4 4" xfId="9085" xr:uid="{00000000-0005-0000-0000-000063060000}"/>
    <cellStyle name="COPEL - DIGITAÇÃO TEXTO 1 3 2 2 2 5" xfId="3614" xr:uid="{00000000-0005-0000-0000-000064060000}"/>
    <cellStyle name="COPEL - DIGITAÇÃO TEXTO 1 3 2 2 2 5 2" xfId="6352" xr:uid="{00000000-0005-0000-0000-000065060000}"/>
    <cellStyle name="COPEL - DIGITAÇÃO TEXTO 1 3 2 2 2 5 3" xfId="7835" xr:uid="{00000000-0005-0000-0000-000066060000}"/>
    <cellStyle name="COPEL - DIGITAÇÃO TEXTO 1 3 2 2 2 5 4" xfId="9247" xr:uid="{00000000-0005-0000-0000-000067060000}"/>
    <cellStyle name="COPEL - DIGITAÇÃO TEXTO 1 3 2 2 2 6" xfId="5585" xr:uid="{00000000-0005-0000-0000-000068060000}"/>
    <cellStyle name="COPEL - DIGITAÇÃO TEXTO 1 3 2 2 2 7" xfId="6073" xr:uid="{00000000-0005-0000-0000-000069060000}"/>
    <cellStyle name="COPEL - DIGITAÇÃO TEXTO 1 3 2 2 2 8" xfId="6014" xr:uid="{00000000-0005-0000-0000-00006A060000}"/>
    <cellStyle name="COPEL - DIGITAÇÃO TEXTO 1 3 2 2 3" xfId="2289" xr:uid="{00000000-0005-0000-0000-00006B060000}"/>
    <cellStyle name="COPEL - DIGITAÇÃO TEXTO 1 3 2 2 3 2" xfId="5204" xr:uid="{00000000-0005-0000-0000-00006C060000}"/>
    <cellStyle name="COPEL - DIGITAÇÃO TEXTO 1 3 2 2 3 3" xfId="6783" xr:uid="{00000000-0005-0000-0000-00006D060000}"/>
    <cellStyle name="COPEL - DIGITAÇÃO TEXTO 1 3 2 2 3 4" xfId="8246" xr:uid="{00000000-0005-0000-0000-00006E060000}"/>
    <cellStyle name="COPEL - DIGITAÇÃO TEXTO 1 3 2 2 4" xfId="3014" xr:uid="{00000000-0005-0000-0000-00006F060000}"/>
    <cellStyle name="COPEL - DIGITAÇÃO TEXTO 1 3 2 2 4 2" xfId="6137" xr:uid="{00000000-0005-0000-0000-000070060000}"/>
    <cellStyle name="COPEL - DIGITAÇÃO TEXTO 1 3 2 2 4 3" xfId="7235" xr:uid="{00000000-0005-0000-0000-000071060000}"/>
    <cellStyle name="COPEL - DIGITAÇÃO TEXTO 1 3 2 2 4 4" xfId="8647" xr:uid="{00000000-0005-0000-0000-000072060000}"/>
    <cellStyle name="COPEL - DIGITAÇÃO TEXTO 1 3 2 2 5" xfId="1778" xr:uid="{00000000-0005-0000-0000-000073060000}"/>
    <cellStyle name="COPEL - DIGITAÇÃO TEXTO 1 3 2 2 5 2" xfId="5700" xr:uid="{00000000-0005-0000-0000-000074060000}"/>
    <cellStyle name="COPEL - DIGITAÇÃO TEXTO 1 3 2 2 5 3" xfId="6377" xr:uid="{00000000-0005-0000-0000-000075060000}"/>
    <cellStyle name="COPEL - DIGITAÇÃO TEXTO 1 3 2 2 5 4" xfId="7861" xr:uid="{00000000-0005-0000-0000-000076060000}"/>
    <cellStyle name="COPEL - DIGITAÇÃO TEXTO 1 3 2 2 6" xfId="1990" xr:uid="{00000000-0005-0000-0000-000077060000}"/>
    <cellStyle name="COPEL - DIGITAÇÃO TEXTO 1 3 2 2 6 2" xfId="5470" xr:uid="{00000000-0005-0000-0000-000078060000}"/>
    <cellStyle name="COPEL - DIGITAÇÃO TEXTO 1 3 2 2 6 3" xfId="6578" xr:uid="{00000000-0005-0000-0000-000079060000}"/>
    <cellStyle name="COPEL - DIGITAÇÃO TEXTO 1 3 2 2 6 4" xfId="8059" xr:uid="{00000000-0005-0000-0000-00007A060000}"/>
    <cellStyle name="COPEL - DIGITAÇÃO TEXTO 1 3 2 2 7" xfId="3859" xr:uid="{00000000-0005-0000-0000-00007B060000}"/>
    <cellStyle name="COPEL - DIGITAÇÃO TEXTO 1 3 2 2 8" xfId="3939" xr:uid="{00000000-0005-0000-0000-00007C060000}"/>
    <cellStyle name="COPEL - DIGITAÇÃO TEXTO 1 3 2 2 9" xfId="6786" xr:uid="{00000000-0005-0000-0000-00007D060000}"/>
    <cellStyle name="COPEL - DIGITAÇÃO TEXTO 1 3 2 3" xfId="4192" xr:uid="{00000000-0005-0000-0000-00007E060000}"/>
    <cellStyle name="COPEL - DIGITAÇÃO TEXTO 1 3 3" xfId="735" xr:uid="{00000000-0005-0000-0000-00007F060000}"/>
    <cellStyle name="COPEL - DIGITAÇÃO TEXTO 1 3 3 2" xfId="1088" xr:uid="{00000000-0005-0000-0000-000080060000}"/>
    <cellStyle name="COPEL - DIGITAÇÃO TEXTO 1 3 3 2 2" xfId="1536" xr:uid="{00000000-0005-0000-0000-000081060000}"/>
    <cellStyle name="COPEL - DIGITAÇÃO TEXTO 1 3 3 2 2 2" xfId="2696" xr:uid="{00000000-0005-0000-0000-000082060000}"/>
    <cellStyle name="COPEL - DIGITAÇÃO TEXTO 1 3 3 2 2 2 2" xfId="4013" xr:uid="{00000000-0005-0000-0000-000083060000}"/>
    <cellStyle name="COPEL - DIGITAÇÃO TEXTO 1 3 3 2 2 2 3" xfId="7001" xr:uid="{00000000-0005-0000-0000-000084060000}"/>
    <cellStyle name="COPEL - DIGITAÇÃO TEXTO 1 3 3 2 2 2 4" xfId="8428" xr:uid="{00000000-0005-0000-0000-000085060000}"/>
    <cellStyle name="COPEL - DIGITAÇÃO TEXTO 1 3 3 2 2 3" xfId="3233" xr:uid="{00000000-0005-0000-0000-000086060000}"/>
    <cellStyle name="COPEL - DIGITAÇÃO TEXTO 1 3 3 2 2 3 2" xfId="3818" xr:uid="{00000000-0005-0000-0000-000087060000}"/>
    <cellStyle name="COPEL - DIGITAÇÃO TEXTO 1 3 3 2 2 3 3" xfId="7454" xr:uid="{00000000-0005-0000-0000-000088060000}"/>
    <cellStyle name="COPEL - DIGITAÇÃO TEXTO 1 3 3 2 2 3 4" xfId="8866" xr:uid="{00000000-0005-0000-0000-000089060000}"/>
    <cellStyle name="COPEL - DIGITAÇÃO TEXTO 1 3 3 2 2 4" xfId="3411" xr:uid="{00000000-0005-0000-0000-00008A060000}"/>
    <cellStyle name="COPEL - DIGITAÇÃO TEXTO 1 3 3 2 2 4 2" xfId="4233" xr:uid="{00000000-0005-0000-0000-00008B060000}"/>
    <cellStyle name="COPEL - DIGITAÇÃO TEXTO 1 3 3 2 2 4 3" xfId="7632" xr:uid="{00000000-0005-0000-0000-00008C060000}"/>
    <cellStyle name="COPEL - DIGITAÇÃO TEXTO 1 3 3 2 2 4 4" xfId="9044" xr:uid="{00000000-0005-0000-0000-00008D060000}"/>
    <cellStyle name="COPEL - DIGITAÇÃO TEXTO 1 3 3 2 2 5" xfId="3573" xr:uid="{00000000-0005-0000-0000-00008E060000}"/>
    <cellStyle name="COPEL - DIGITAÇÃO TEXTO 1 3 3 2 2 5 2" xfId="6311" xr:uid="{00000000-0005-0000-0000-00008F060000}"/>
    <cellStyle name="COPEL - DIGITAÇÃO TEXTO 1 3 3 2 2 5 3" xfId="7794" xr:uid="{00000000-0005-0000-0000-000090060000}"/>
    <cellStyle name="COPEL - DIGITAÇÃO TEXTO 1 3 3 2 2 5 4" xfId="9206" xr:uid="{00000000-0005-0000-0000-000091060000}"/>
    <cellStyle name="COPEL - DIGITAÇÃO TEXTO 1 3 3 2 2 6" xfId="5723" xr:uid="{00000000-0005-0000-0000-000092060000}"/>
    <cellStyle name="COPEL - DIGITAÇÃO TEXTO 1 3 3 2 2 7" xfId="5903" xr:uid="{00000000-0005-0000-0000-000093060000}"/>
    <cellStyle name="COPEL - DIGITAÇÃO TEXTO 1 3 3 2 2 8" xfId="4494" xr:uid="{00000000-0005-0000-0000-000094060000}"/>
    <cellStyle name="COPEL - DIGITAÇÃO TEXTO 1 3 3 2 3" xfId="2248" xr:uid="{00000000-0005-0000-0000-000095060000}"/>
    <cellStyle name="COPEL - DIGITAÇÃO TEXTO 1 3 3 2 3 2" xfId="4854" xr:uid="{00000000-0005-0000-0000-000096060000}"/>
    <cellStyle name="COPEL - DIGITAÇÃO TEXTO 1 3 3 2 3 3" xfId="6742" xr:uid="{00000000-0005-0000-0000-000097060000}"/>
    <cellStyle name="COPEL - DIGITAÇÃO TEXTO 1 3 3 2 3 4" xfId="8205" xr:uid="{00000000-0005-0000-0000-000098060000}"/>
    <cellStyle name="COPEL - DIGITAÇÃO TEXTO 1 3 3 2 4" xfId="2973" xr:uid="{00000000-0005-0000-0000-000099060000}"/>
    <cellStyle name="COPEL - DIGITAÇÃO TEXTO 1 3 3 2 4 2" xfId="6214" xr:uid="{00000000-0005-0000-0000-00009A060000}"/>
    <cellStyle name="COPEL - DIGITAÇÃO TEXTO 1 3 3 2 4 3" xfId="7194" xr:uid="{00000000-0005-0000-0000-00009B060000}"/>
    <cellStyle name="COPEL - DIGITAÇÃO TEXTO 1 3 3 2 4 4" xfId="8606" xr:uid="{00000000-0005-0000-0000-00009C060000}"/>
    <cellStyle name="COPEL - DIGITAÇÃO TEXTO 1 3 3 2 5" xfId="1907" xr:uid="{00000000-0005-0000-0000-00009D060000}"/>
    <cellStyle name="COPEL - DIGITAÇÃO TEXTO 1 3 3 2 5 2" xfId="4846" xr:uid="{00000000-0005-0000-0000-00009E060000}"/>
    <cellStyle name="COPEL - DIGITAÇÃO TEXTO 1 3 3 2 5 3" xfId="6502" xr:uid="{00000000-0005-0000-0000-00009F060000}"/>
    <cellStyle name="COPEL - DIGITAÇÃO TEXTO 1 3 3 2 5 4" xfId="7985" xr:uid="{00000000-0005-0000-0000-0000A0060000}"/>
    <cellStyle name="COPEL - DIGITAÇÃO TEXTO 1 3 3 2 6" xfId="2026" xr:uid="{00000000-0005-0000-0000-0000A1060000}"/>
    <cellStyle name="COPEL - DIGITAÇÃO TEXTO 1 3 3 2 6 2" xfId="5572" xr:uid="{00000000-0005-0000-0000-0000A2060000}"/>
    <cellStyle name="COPEL - DIGITAÇÃO TEXTO 1 3 3 2 6 3" xfId="6614" xr:uid="{00000000-0005-0000-0000-0000A3060000}"/>
    <cellStyle name="COPEL - DIGITAÇÃO TEXTO 1 3 3 2 6 4" xfId="8095" xr:uid="{00000000-0005-0000-0000-0000A4060000}"/>
    <cellStyle name="COPEL - DIGITAÇÃO TEXTO 1 3 3 2 7" xfId="5022" xr:uid="{00000000-0005-0000-0000-0000A5060000}"/>
    <cellStyle name="COPEL - DIGITAÇÃO TEXTO 1 3 3 2 8" xfId="5976" xr:uid="{00000000-0005-0000-0000-0000A6060000}"/>
    <cellStyle name="COPEL - DIGITAÇÃO TEXTO 1 3 3 2 9" xfId="6798" xr:uid="{00000000-0005-0000-0000-0000A7060000}"/>
    <cellStyle name="COPEL - DIGITAÇÃO TEXTO 1 3 3 3" xfId="4160" xr:uid="{00000000-0005-0000-0000-0000A8060000}"/>
    <cellStyle name="COPEL - DIGITAÇÃO TEXTO 1 3 4" xfId="1047" xr:uid="{00000000-0005-0000-0000-0000A9060000}"/>
    <cellStyle name="COPEL - DIGITAÇÃO TEXTO 1 3 4 2" xfId="1495" xr:uid="{00000000-0005-0000-0000-0000AA060000}"/>
    <cellStyle name="COPEL - DIGITAÇÃO TEXTO 1 3 4 2 2" xfId="2655" xr:uid="{00000000-0005-0000-0000-0000AB060000}"/>
    <cellStyle name="COPEL - DIGITAÇÃO TEXTO 1 3 4 2 2 2" xfId="4995" xr:uid="{00000000-0005-0000-0000-0000AC060000}"/>
    <cellStyle name="COPEL - DIGITAÇÃO TEXTO 1 3 4 2 2 3" xfId="6960" xr:uid="{00000000-0005-0000-0000-0000AD060000}"/>
    <cellStyle name="COPEL - DIGITAÇÃO TEXTO 1 3 4 2 2 4" xfId="8387" xr:uid="{00000000-0005-0000-0000-0000AE060000}"/>
    <cellStyle name="COPEL - DIGITAÇÃO TEXTO 1 3 4 2 3" xfId="3192" xr:uid="{00000000-0005-0000-0000-0000AF060000}"/>
    <cellStyle name="COPEL - DIGITAÇÃO TEXTO 1 3 4 2 3 2" xfId="6159" xr:uid="{00000000-0005-0000-0000-0000B0060000}"/>
    <cellStyle name="COPEL - DIGITAÇÃO TEXTO 1 3 4 2 3 3" xfId="7413" xr:uid="{00000000-0005-0000-0000-0000B1060000}"/>
    <cellStyle name="COPEL - DIGITAÇÃO TEXTO 1 3 4 2 3 4" xfId="8825" xr:uid="{00000000-0005-0000-0000-0000B2060000}"/>
    <cellStyle name="COPEL - DIGITAÇÃO TEXTO 1 3 4 2 4" xfId="3370" xr:uid="{00000000-0005-0000-0000-0000B3060000}"/>
    <cellStyle name="COPEL - DIGITAÇÃO TEXTO 1 3 4 2 4 2" xfId="4246" xr:uid="{00000000-0005-0000-0000-0000B4060000}"/>
    <cellStyle name="COPEL - DIGITAÇÃO TEXTO 1 3 4 2 4 3" xfId="7591" xr:uid="{00000000-0005-0000-0000-0000B5060000}"/>
    <cellStyle name="COPEL - DIGITAÇÃO TEXTO 1 3 4 2 4 4" xfId="9003" xr:uid="{00000000-0005-0000-0000-0000B6060000}"/>
    <cellStyle name="COPEL - DIGITAÇÃO TEXTO 1 3 4 2 5" xfId="3532" xr:uid="{00000000-0005-0000-0000-0000B7060000}"/>
    <cellStyle name="COPEL - DIGITAÇÃO TEXTO 1 3 4 2 5 2" xfId="55" xr:uid="{00000000-0005-0000-0000-0000B8060000}"/>
    <cellStyle name="COPEL - DIGITAÇÃO TEXTO 1 3 4 2 5 3" xfId="7753" xr:uid="{00000000-0005-0000-0000-0000B9060000}"/>
    <cellStyle name="COPEL - DIGITAÇÃO TEXTO 1 3 4 2 5 4" xfId="9165" xr:uid="{00000000-0005-0000-0000-0000BA060000}"/>
    <cellStyle name="COPEL - DIGITAÇÃO TEXTO 1 3 4 2 6" xfId="5864" xr:uid="{00000000-0005-0000-0000-0000BB060000}"/>
    <cellStyle name="COPEL - DIGITAÇÃO TEXTO 1 3 4 2 7" xfId="5129" xr:uid="{00000000-0005-0000-0000-0000BC060000}"/>
    <cellStyle name="COPEL - DIGITAÇÃO TEXTO 1 3 4 2 8" xfId="5305" xr:uid="{00000000-0005-0000-0000-0000BD060000}"/>
    <cellStyle name="COPEL - DIGITAÇÃO TEXTO 1 3 4 3" xfId="2207" xr:uid="{00000000-0005-0000-0000-0000BE060000}"/>
    <cellStyle name="COPEL - DIGITAÇÃO TEXTO 1 3 4 3 2" xfId="5336" xr:uid="{00000000-0005-0000-0000-0000BF060000}"/>
    <cellStyle name="COPEL - DIGITAÇÃO TEXTO 1 3 4 3 3" xfId="6701" xr:uid="{00000000-0005-0000-0000-0000C0060000}"/>
    <cellStyle name="COPEL - DIGITAÇÃO TEXTO 1 3 4 3 4" xfId="8164" xr:uid="{00000000-0005-0000-0000-0000C1060000}"/>
    <cellStyle name="COPEL - DIGITAÇÃO TEXTO 1 3 4 4" xfId="2932" xr:uid="{00000000-0005-0000-0000-0000C2060000}"/>
    <cellStyle name="COPEL - DIGITAÇÃO TEXTO 1 3 4 4 2" xfId="6130" xr:uid="{00000000-0005-0000-0000-0000C3060000}"/>
    <cellStyle name="COPEL - DIGITAÇÃO TEXTO 1 3 4 4 3" xfId="7153" xr:uid="{00000000-0005-0000-0000-0000C4060000}"/>
    <cellStyle name="COPEL - DIGITAÇÃO TEXTO 1 3 4 4 4" xfId="8565" xr:uid="{00000000-0005-0000-0000-0000C5060000}"/>
    <cellStyle name="COPEL - DIGITAÇÃO TEXTO 1 3 4 5" xfId="1961" xr:uid="{00000000-0005-0000-0000-0000C6060000}"/>
    <cellStyle name="COPEL - DIGITAÇÃO TEXTO 1 3 4 5 2" xfId="5253" xr:uid="{00000000-0005-0000-0000-0000C7060000}"/>
    <cellStyle name="COPEL - DIGITAÇÃO TEXTO 1 3 4 5 3" xfId="6549" xr:uid="{00000000-0005-0000-0000-0000C8060000}"/>
    <cellStyle name="COPEL - DIGITAÇÃO TEXTO 1 3 4 5 4" xfId="8030" xr:uid="{00000000-0005-0000-0000-0000C9060000}"/>
    <cellStyle name="COPEL - DIGITAÇÃO TEXTO 1 3 4 6" xfId="3118" xr:uid="{00000000-0005-0000-0000-0000CA060000}"/>
    <cellStyle name="COPEL - DIGITAÇÃO TEXTO 1 3 4 6 2" xfId="5796" xr:uid="{00000000-0005-0000-0000-0000CB060000}"/>
    <cellStyle name="COPEL - DIGITAÇÃO TEXTO 1 3 4 6 3" xfId="7339" xr:uid="{00000000-0005-0000-0000-0000CC060000}"/>
    <cellStyle name="COPEL - DIGITAÇÃO TEXTO 1 3 4 6 4" xfId="8751" xr:uid="{00000000-0005-0000-0000-0000CD060000}"/>
    <cellStyle name="COPEL - DIGITAÇÃO TEXTO 1 3 4 7" xfId="5916" xr:uid="{00000000-0005-0000-0000-0000CE060000}"/>
    <cellStyle name="COPEL - DIGITAÇÃO TEXTO 1 3 4 8" xfId="5391" xr:uid="{00000000-0005-0000-0000-0000CF060000}"/>
    <cellStyle name="COPEL - DIGITAÇÃO TEXTO 1 3 4 9" xfId="6619" xr:uid="{00000000-0005-0000-0000-0000D0060000}"/>
    <cellStyle name="COPEL - DIGITAÇÃO TEXTO 1 3 5" xfId="4122" xr:uid="{00000000-0005-0000-0000-0000D1060000}"/>
    <cellStyle name="COPEL - DIGITAÇÃO TEXTO 1 4" xfId="738" xr:uid="{00000000-0005-0000-0000-0000D2060000}"/>
    <cellStyle name="COPEL - DIGITAÇÃO TEXTO 1 4 2" xfId="1091" xr:uid="{00000000-0005-0000-0000-0000D3060000}"/>
    <cellStyle name="COPEL - DIGITAÇÃO TEXTO 1 4 2 2" xfId="1539" xr:uid="{00000000-0005-0000-0000-0000D4060000}"/>
    <cellStyle name="COPEL - DIGITAÇÃO TEXTO 1 4 2 2 2" xfId="2699" xr:uid="{00000000-0005-0000-0000-0000D5060000}"/>
    <cellStyle name="COPEL - DIGITAÇÃO TEXTO 1 4 2 2 2 2" xfId="3920" xr:uid="{00000000-0005-0000-0000-0000D6060000}"/>
    <cellStyle name="COPEL - DIGITAÇÃO TEXTO 1 4 2 2 2 3" xfId="7004" xr:uid="{00000000-0005-0000-0000-0000D7060000}"/>
    <cellStyle name="COPEL - DIGITAÇÃO TEXTO 1 4 2 2 2 4" xfId="8431" xr:uid="{00000000-0005-0000-0000-0000D8060000}"/>
    <cellStyle name="COPEL - DIGITAÇÃO TEXTO 1 4 2 2 3" xfId="3236" xr:uid="{00000000-0005-0000-0000-0000D9060000}"/>
    <cellStyle name="COPEL - DIGITAÇÃO TEXTO 1 4 2 2 3 2" xfId="3963" xr:uid="{00000000-0005-0000-0000-0000DA060000}"/>
    <cellStyle name="COPEL - DIGITAÇÃO TEXTO 1 4 2 2 3 3" xfId="7457" xr:uid="{00000000-0005-0000-0000-0000DB060000}"/>
    <cellStyle name="COPEL - DIGITAÇÃO TEXTO 1 4 2 2 3 4" xfId="8869" xr:uid="{00000000-0005-0000-0000-0000DC060000}"/>
    <cellStyle name="COPEL - DIGITAÇÃO TEXTO 1 4 2 2 4" xfId="3414" xr:uid="{00000000-0005-0000-0000-0000DD060000}"/>
    <cellStyle name="COPEL - DIGITAÇÃO TEXTO 1 4 2 2 4 2" xfId="3697" xr:uid="{00000000-0005-0000-0000-0000DE060000}"/>
    <cellStyle name="COPEL - DIGITAÇÃO TEXTO 1 4 2 2 4 3" xfId="7635" xr:uid="{00000000-0005-0000-0000-0000DF060000}"/>
    <cellStyle name="COPEL - DIGITAÇÃO TEXTO 1 4 2 2 4 4" xfId="9047" xr:uid="{00000000-0005-0000-0000-0000E0060000}"/>
    <cellStyle name="COPEL - DIGITAÇÃO TEXTO 1 4 2 2 5" xfId="3576" xr:uid="{00000000-0005-0000-0000-0000E1060000}"/>
    <cellStyle name="COPEL - DIGITAÇÃO TEXTO 1 4 2 2 5 2" xfId="6314" xr:uid="{00000000-0005-0000-0000-0000E2060000}"/>
    <cellStyle name="COPEL - DIGITAÇÃO TEXTO 1 4 2 2 5 3" xfId="7797" xr:uid="{00000000-0005-0000-0000-0000E3060000}"/>
    <cellStyle name="COPEL - DIGITAÇÃO TEXTO 1 4 2 2 5 4" xfId="9209" xr:uid="{00000000-0005-0000-0000-0000E4060000}"/>
    <cellStyle name="COPEL - DIGITAÇÃO TEXTO 1 4 2 2 6" xfId="4339" xr:uid="{00000000-0005-0000-0000-0000E5060000}"/>
    <cellStyle name="COPEL - DIGITAÇÃO TEXTO 1 4 2 2 7" xfId="5127" xr:uid="{00000000-0005-0000-0000-0000E6060000}"/>
    <cellStyle name="COPEL - DIGITAÇÃO TEXTO 1 4 2 2 8" xfId="4110" xr:uid="{00000000-0005-0000-0000-0000E7060000}"/>
    <cellStyle name="COPEL - DIGITAÇÃO TEXTO 1 4 2 3" xfId="2251" xr:uid="{00000000-0005-0000-0000-0000E8060000}"/>
    <cellStyle name="COPEL - DIGITAÇÃO TEXTO 1 4 2 3 2" xfId="5152" xr:uid="{00000000-0005-0000-0000-0000E9060000}"/>
    <cellStyle name="COPEL - DIGITAÇÃO TEXTO 1 4 2 3 3" xfId="6745" xr:uid="{00000000-0005-0000-0000-0000EA060000}"/>
    <cellStyle name="COPEL - DIGITAÇÃO TEXTO 1 4 2 3 4" xfId="8208" xr:uid="{00000000-0005-0000-0000-0000EB060000}"/>
    <cellStyle name="COPEL - DIGITAÇÃO TEXTO 1 4 2 4" xfId="2976" xr:uid="{00000000-0005-0000-0000-0000EC060000}"/>
    <cellStyle name="COPEL - DIGITAÇÃO TEXTO 1 4 2 4 2" xfId="5589" xr:uid="{00000000-0005-0000-0000-0000ED060000}"/>
    <cellStyle name="COPEL - DIGITAÇÃO TEXTO 1 4 2 4 3" xfId="7197" xr:uid="{00000000-0005-0000-0000-0000EE060000}"/>
    <cellStyle name="COPEL - DIGITAÇÃO TEXTO 1 4 2 4 4" xfId="8609" xr:uid="{00000000-0005-0000-0000-0000EF060000}"/>
    <cellStyle name="COPEL - DIGITAÇÃO TEXTO 1 4 2 5" xfId="2005" xr:uid="{00000000-0005-0000-0000-0000F0060000}"/>
    <cellStyle name="COPEL - DIGITAÇÃO TEXTO 1 4 2 5 2" xfId="5492" xr:uid="{00000000-0005-0000-0000-0000F1060000}"/>
    <cellStyle name="COPEL - DIGITAÇÃO TEXTO 1 4 2 5 3" xfId="6593" xr:uid="{00000000-0005-0000-0000-0000F2060000}"/>
    <cellStyle name="COPEL - DIGITAÇÃO TEXTO 1 4 2 5 4" xfId="8074" xr:uid="{00000000-0005-0000-0000-0000F3060000}"/>
    <cellStyle name="COPEL - DIGITAÇÃO TEXTO 1 4 2 6" xfId="1747" xr:uid="{00000000-0005-0000-0000-0000F4060000}"/>
    <cellStyle name="COPEL - DIGITAÇÃO TEXTO 1 4 2 6 2" xfId="4535" xr:uid="{00000000-0005-0000-0000-0000F5060000}"/>
    <cellStyle name="COPEL - DIGITAÇÃO TEXTO 1 4 2 6 3" xfId="5978" xr:uid="{00000000-0005-0000-0000-0000F6060000}"/>
    <cellStyle name="COPEL - DIGITAÇÃO TEXTO 1 4 2 6 4" xfId="5322" xr:uid="{00000000-0005-0000-0000-0000F7060000}"/>
    <cellStyle name="COPEL - DIGITAÇÃO TEXTO 1 4 2 7" xfId="6188" xr:uid="{00000000-0005-0000-0000-0000F8060000}"/>
    <cellStyle name="COPEL - DIGITAÇÃO TEXTO 1 4 2 8" xfId="5762" xr:uid="{00000000-0005-0000-0000-0000F9060000}"/>
    <cellStyle name="COPEL - DIGITAÇÃO TEXTO 1 4 2 9" xfId="6053" xr:uid="{00000000-0005-0000-0000-0000FA060000}"/>
    <cellStyle name="COPEL - DIGITAÇÃO TEXTO 1 4 3" xfId="4163" xr:uid="{00000000-0005-0000-0000-0000FB060000}"/>
    <cellStyle name="COPEL - DIGITAÇÃO TEXTO 1 5" xfId="697" xr:uid="{00000000-0005-0000-0000-0000FC060000}"/>
    <cellStyle name="COPEL - DIGITAÇÃO TEXTO 1 5 2" xfId="1051" xr:uid="{00000000-0005-0000-0000-0000FD060000}"/>
    <cellStyle name="COPEL - DIGITAÇÃO TEXTO 1 5 2 2" xfId="1499" xr:uid="{00000000-0005-0000-0000-0000FE060000}"/>
    <cellStyle name="COPEL - DIGITAÇÃO TEXTO 1 5 2 2 2" xfId="2659" xr:uid="{00000000-0005-0000-0000-0000FF060000}"/>
    <cellStyle name="COPEL - DIGITAÇÃO TEXTO 1 5 2 2 2 2" xfId="6220" xr:uid="{00000000-0005-0000-0000-000000070000}"/>
    <cellStyle name="COPEL - DIGITAÇÃO TEXTO 1 5 2 2 2 3" xfId="6964" xr:uid="{00000000-0005-0000-0000-000001070000}"/>
    <cellStyle name="COPEL - DIGITAÇÃO TEXTO 1 5 2 2 2 4" xfId="8391" xr:uid="{00000000-0005-0000-0000-000002070000}"/>
    <cellStyle name="COPEL - DIGITAÇÃO TEXTO 1 5 2 2 3" xfId="3196" xr:uid="{00000000-0005-0000-0000-000003070000}"/>
    <cellStyle name="COPEL - DIGITAÇÃO TEXTO 1 5 2 2 3 2" xfId="4464" xr:uid="{00000000-0005-0000-0000-000004070000}"/>
    <cellStyle name="COPEL - DIGITAÇÃO TEXTO 1 5 2 2 3 3" xfId="7417" xr:uid="{00000000-0005-0000-0000-000005070000}"/>
    <cellStyle name="COPEL - DIGITAÇÃO TEXTO 1 5 2 2 3 4" xfId="8829" xr:uid="{00000000-0005-0000-0000-000006070000}"/>
    <cellStyle name="COPEL - DIGITAÇÃO TEXTO 1 5 2 2 4" xfId="3374" xr:uid="{00000000-0005-0000-0000-000007070000}"/>
    <cellStyle name="COPEL - DIGITAÇÃO TEXTO 1 5 2 2 4 2" xfId="3724" xr:uid="{00000000-0005-0000-0000-000008070000}"/>
    <cellStyle name="COPEL - DIGITAÇÃO TEXTO 1 5 2 2 4 3" xfId="7595" xr:uid="{00000000-0005-0000-0000-000009070000}"/>
    <cellStyle name="COPEL - DIGITAÇÃO TEXTO 1 5 2 2 4 4" xfId="9007" xr:uid="{00000000-0005-0000-0000-00000A070000}"/>
    <cellStyle name="COPEL - DIGITAÇÃO TEXTO 1 5 2 2 5" xfId="3536" xr:uid="{00000000-0005-0000-0000-00000B070000}"/>
    <cellStyle name="COPEL - DIGITAÇÃO TEXTO 1 5 2 2 5 2" xfId="4198" xr:uid="{00000000-0005-0000-0000-00000C070000}"/>
    <cellStyle name="COPEL - DIGITAÇÃO TEXTO 1 5 2 2 5 3" xfId="7757" xr:uid="{00000000-0005-0000-0000-00000D070000}"/>
    <cellStyle name="COPEL - DIGITAÇÃO TEXTO 1 5 2 2 5 4" xfId="9169" xr:uid="{00000000-0005-0000-0000-00000E070000}"/>
    <cellStyle name="COPEL - DIGITAÇÃO TEXTO 1 5 2 2 6" xfId="6041" xr:uid="{00000000-0005-0000-0000-00000F070000}"/>
    <cellStyle name="COPEL - DIGITAÇÃO TEXTO 1 5 2 2 7" xfId="4711" xr:uid="{00000000-0005-0000-0000-000010070000}"/>
    <cellStyle name="COPEL - DIGITAÇÃO TEXTO 1 5 2 2 8" xfId="5685" xr:uid="{00000000-0005-0000-0000-000011070000}"/>
    <cellStyle name="COPEL - DIGITAÇÃO TEXTO 1 5 2 3" xfId="2211" xr:uid="{00000000-0005-0000-0000-000012070000}"/>
    <cellStyle name="COPEL - DIGITAÇÃO TEXTO 1 5 2 3 2" xfId="5179" xr:uid="{00000000-0005-0000-0000-000013070000}"/>
    <cellStyle name="COPEL - DIGITAÇÃO TEXTO 1 5 2 3 3" xfId="6705" xr:uid="{00000000-0005-0000-0000-000014070000}"/>
    <cellStyle name="COPEL - DIGITAÇÃO TEXTO 1 5 2 3 4" xfId="8168" xr:uid="{00000000-0005-0000-0000-000015070000}"/>
    <cellStyle name="COPEL - DIGITAÇÃO TEXTO 1 5 2 4" xfId="2936" xr:uid="{00000000-0005-0000-0000-000016070000}"/>
    <cellStyle name="COPEL - DIGITAÇÃO TEXTO 1 5 2 4 2" xfId="4440" xr:uid="{00000000-0005-0000-0000-000017070000}"/>
    <cellStyle name="COPEL - DIGITAÇÃO TEXTO 1 5 2 4 3" xfId="7157" xr:uid="{00000000-0005-0000-0000-000018070000}"/>
    <cellStyle name="COPEL - DIGITAÇÃO TEXTO 1 5 2 4 4" xfId="8569" xr:uid="{00000000-0005-0000-0000-000019070000}"/>
    <cellStyle name="COPEL - DIGITAÇÃO TEXTO 1 5 2 5" xfId="1986" xr:uid="{00000000-0005-0000-0000-00001A070000}"/>
    <cellStyle name="COPEL - DIGITAÇÃO TEXTO 1 5 2 5 2" xfId="4548" xr:uid="{00000000-0005-0000-0000-00001B070000}"/>
    <cellStyle name="COPEL - DIGITAÇÃO TEXTO 1 5 2 5 3" xfId="6574" xr:uid="{00000000-0005-0000-0000-00001C070000}"/>
    <cellStyle name="COPEL - DIGITAÇÃO TEXTO 1 5 2 5 4" xfId="8055" xr:uid="{00000000-0005-0000-0000-00001D070000}"/>
    <cellStyle name="COPEL - DIGITAÇÃO TEXTO 1 5 2 6" xfId="3108" xr:uid="{00000000-0005-0000-0000-00001E070000}"/>
    <cellStyle name="COPEL - DIGITAÇÃO TEXTO 1 5 2 6 2" xfId="4693" xr:uid="{00000000-0005-0000-0000-00001F070000}"/>
    <cellStyle name="COPEL - DIGITAÇÃO TEXTO 1 5 2 6 3" xfId="7329" xr:uid="{00000000-0005-0000-0000-000020070000}"/>
    <cellStyle name="COPEL - DIGITAÇÃO TEXTO 1 5 2 6 4" xfId="8741" xr:uid="{00000000-0005-0000-0000-000021070000}"/>
    <cellStyle name="COPEL - DIGITAÇÃO TEXTO 1 5 2 7" xfId="4951" xr:uid="{00000000-0005-0000-0000-000022070000}"/>
    <cellStyle name="COPEL - DIGITAÇÃO TEXTO 1 5 2 8" xfId="6225" xr:uid="{00000000-0005-0000-0000-000023070000}"/>
    <cellStyle name="COPEL - DIGITAÇÃO TEXTO 1 5 2 9" xfId="7045" xr:uid="{00000000-0005-0000-0000-000024070000}"/>
    <cellStyle name="COPEL - DIGITAÇÃO TEXTO 1 5 3" xfId="4129" xr:uid="{00000000-0005-0000-0000-000025070000}"/>
    <cellStyle name="COPEL - DIGITAÇÃO TEXTO 2" xfId="651" xr:uid="{00000000-0005-0000-0000-000026070000}"/>
    <cellStyle name="COPEL - DIGITAÇÃO TEXTO 2 2" xfId="751" xr:uid="{00000000-0005-0000-0000-000027070000}"/>
    <cellStyle name="COPEL - DIGITAÇÃO TEXTO 2 2 2" xfId="1104" xr:uid="{00000000-0005-0000-0000-000028070000}"/>
    <cellStyle name="COPEL - DIGITAÇÃO TEXTO 2 2 2 2" xfId="1552" xr:uid="{00000000-0005-0000-0000-000029070000}"/>
    <cellStyle name="COPEL - DIGITAÇÃO TEXTO 2 2 2 2 2" xfId="2712" xr:uid="{00000000-0005-0000-0000-00002A070000}"/>
    <cellStyle name="COPEL - DIGITAÇÃO TEXTO 2 2 2 2 2 2" xfId="4010" xr:uid="{00000000-0005-0000-0000-00002B070000}"/>
    <cellStyle name="COPEL - DIGITAÇÃO TEXTO 2 2 2 2 2 3" xfId="7017" xr:uid="{00000000-0005-0000-0000-00002C070000}"/>
    <cellStyle name="COPEL - DIGITAÇÃO TEXTO 2 2 2 2 2 4" xfId="8444" xr:uid="{00000000-0005-0000-0000-00002D070000}"/>
    <cellStyle name="COPEL - DIGITAÇÃO TEXTO 2 2 2 2 3" xfId="3249" xr:uid="{00000000-0005-0000-0000-00002E070000}"/>
    <cellStyle name="COPEL - DIGITAÇÃO TEXTO 2 2 2 2 3 2" xfId="3811" xr:uid="{00000000-0005-0000-0000-00002F070000}"/>
    <cellStyle name="COPEL - DIGITAÇÃO TEXTO 2 2 2 2 3 3" xfId="7470" xr:uid="{00000000-0005-0000-0000-000030070000}"/>
    <cellStyle name="COPEL - DIGITAÇÃO TEXTO 2 2 2 2 3 4" xfId="8882" xr:uid="{00000000-0005-0000-0000-000031070000}"/>
    <cellStyle name="COPEL - DIGITAÇÃO TEXTO 2 2 2 2 4" xfId="3427" xr:uid="{00000000-0005-0000-0000-000032070000}"/>
    <cellStyle name="COPEL - DIGITAÇÃO TEXTO 2 2 2 2 4 2" xfId="3687" xr:uid="{00000000-0005-0000-0000-000033070000}"/>
    <cellStyle name="COPEL - DIGITAÇÃO TEXTO 2 2 2 2 4 3" xfId="7648" xr:uid="{00000000-0005-0000-0000-000034070000}"/>
    <cellStyle name="COPEL - DIGITAÇÃO TEXTO 2 2 2 2 4 4" xfId="9060" xr:uid="{00000000-0005-0000-0000-000035070000}"/>
    <cellStyle name="COPEL - DIGITAÇÃO TEXTO 2 2 2 2 5" xfId="3589" xr:uid="{00000000-0005-0000-0000-000036070000}"/>
    <cellStyle name="COPEL - DIGITAÇÃO TEXTO 2 2 2 2 5 2" xfId="6327" xr:uid="{00000000-0005-0000-0000-000037070000}"/>
    <cellStyle name="COPEL - DIGITAÇÃO TEXTO 2 2 2 2 5 3" xfId="7810" xr:uid="{00000000-0005-0000-0000-000038070000}"/>
    <cellStyle name="COPEL - DIGITAÇÃO TEXTO 2 2 2 2 5 4" xfId="9222" xr:uid="{00000000-0005-0000-0000-000039070000}"/>
    <cellStyle name="COPEL - DIGITAÇÃO TEXTO 2 2 2 2 6" xfId="5711" xr:uid="{00000000-0005-0000-0000-00003A070000}"/>
    <cellStyle name="COPEL - DIGITAÇÃO TEXTO 2 2 2 2 7" xfId="5870" xr:uid="{00000000-0005-0000-0000-00003B070000}"/>
    <cellStyle name="COPEL - DIGITAÇÃO TEXTO 2 2 2 2 8" xfId="4875" xr:uid="{00000000-0005-0000-0000-00003C070000}"/>
    <cellStyle name="COPEL - DIGITAÇÃO TEXTO 2 2 2 3" xfId="2264" xr:uid="{00000000-0005-0000-0000-00003D070000}"/>
    <cellStyle name="COPEL - DIGITAÇÃO TEXTO 2 2 2 3 2" xfId="4550" xr:uid="{00000000-0005-0000-0000-00003E070000}"/>
    <cellStyle name="COPEL - DIGITAÇÃO TEXTO 2 2 2 3 3" xfId="6758" xr:uid="{00000000-0005-0000-0000-00003F070000}"/>
    <cellStyle name="COPEL - DIGITAÇÃO TEXTO 2 2 2 3 4" xfId="8221" xr:uid="{00000000-0005-0000-0000-000040070000}"/>
    <cellStyle name="COPEL - DIGITAÇÃO TEXTO 2 2 2 4" xfId="2989" xr:uid="{00000000-0005-0000-0000-000041070000}"/>
    <cellStyle name="COPEL - DIGITAÇÃO TEXTO 2 2 2 4 2" xfId="4944" xr:uid="{00000000-0005-0000-0000-000042070000}"/>
    <cellStyle name="COPEL - DIGITAÇÃO TEXTO 2 2 2 4 3" xfId="7210" xr:uid="{00000000-0005-0000-0000-000043070000}"/>
    <cellStyle name="COPEL - DIGITAÇÃO TEXTO 2 2 2 4 4" xfId="8622" xr:uid="{00000000-0005-0000-0000-000044070000}"/>
    <cellStyle name="COPEL - DIGITAÇÃO TEXTO 2 2 2 5" xfId="1763" xr:uid="{00000000-0005-0000-0000-000045070000}"/>
    <cellStyle name="COPEL - DIGITAÇÃO TEXTO 2 2 2 5 2" xfId="4354" xr:uid="{00000000-0005-0000-0000-000046070000}"/>
    <cellStyle name="COPEL - DIGITAÇÃO TEXTO 2 2 2 5 3" xfId="6362" xr:uid="{00000000-0005-0000-0000-000047070000}"/>
    <cellStyle name="COPEL - DIGITAÇÃO TEXTO 2 2 2 5 4" xfId="7846" xr:uid="{00000000-0005-0000-0000-000048070000}"/>
    <cellStyle name="COPEL - DIGITAÇÃO TEXTO 2 2 2 6" xfId="1859" xr:uid="{00000000-0005-0000-0000-000049070000}"/>
    <cellStyle name="COPEL - DIGITAÇÃO TEXTO 2 2 2 6 2" xfId="4343" xr:uid="{00000000-0005-0000-0000-00004A070000}"/>
    <cellStyle name="COPEL - DIGITAÇÃO TEXTO 2 2 2 6 3" xfId="6454" xr:uid="{00000000-0005-0000-0000-00004B070000}"/>
    <cellStyle name="COPEL - DIGITAÇÃO TEXTO 2 2 2 6 4" xfId="7937" xr:uid="{00000000-0005-0000-0000-00004C070000}"/>
    <cellStyle name="COPEL - DIGITAÇÃO TEXTO 2 2 2 7" xfId="5021" xr:uid="{00000000-0005-0000-0000-00004D070000}"/>
    <cellStyle name="COPEL - DIGITAÇÃO TEXTO 2 2 2 8" xfId="4527" xr:uid="{00000000-0005-0000-0000-00004E070000}"/>
    <cellStyle name="COPEL - DIGITAÇÃO TEXTO 2 2 2 9" xfId="4941" xr:uid="{00000000-0005-0000-0000-00004F070000}"/>
    <cellStyle name="COPEL - DIGITAÇÃO TEXTO 2 2 3" xfId="4171" xr:uid="{00000000-0005-0000-0000-000050070000}"/>
    <cellStyle name="COPEL - DIGITAÇÃO TEXTO 2 3" xfId="710" xr:uid="{00000000-0005-0000-0000-000051070000}"/>
    <cellStyle name="COPEL - DIGITAÇÃO TEXTO 2 3 2" xfId="1064" xr:uid="{00000000-0005-0000-0000-000052070000}"/>
    <cellStyle name="COPEL - DIGITAÇÃO TEXTO 2 3 2 2" xfId="1512" xr:uid="{00000000-0005-0000-0000-000053070000}"/>
    <cellStyle name="COPEL - DIGITAÇÃO TEXTO 2 3 2 2 2" xfId="2672" xr:uid="{00000000-0005-0000-0000-000054070000}"/>
    <cellStyle name="COPEL - DIGITAÇÃO TEXTO 2 3 2 2 2 2" xfId="5629" xr:uid="{00000000-0005-0000-0000-000055070000}"/>
    <cellStyle name="COPEL - DIGITAÇÃO TEXTO 2 3 2 2 2 3" xfId="6977" xr:uid="{00000000-0005-0000-0000-000056070000}"/>
    <cellStyle name="COPEL - DIGITAÇÃO TEXTO 2 3 2 2 2 4" xfId="8404" xr:uid="{00000000-0005-0000-0000-000057070000}"/>
    <cellStyle name="COPEL - DIGITAÇÃO TEXTO 2 3 2 2 3" xfId="3209" xr:uid="{00000000-0005-0000-0000-000058070000}"/>
    <cellStyle name="COPEL - DIGITAÇÃO TEXTO 2 3 2 2 3 2" xfId="3831" xr:uid="{00000000-0005-0000-0000-000059070000}"/>
    <cellStyle name="COPEL - DIGITAÇÃO TEXTO 2 3 2 2 3 3" xfId="7430" xr:uid="{00000000-0005-0000-0000-00005A070000}"/>
    <cellStyle name="COPEL - DIGITAÇÃO TEXTO 2 3 2 2 3 4" xfId="8842" xr:uid="{00000000-0005-0000-0000-00005B070000}"/>
    <cellStyle name="COPEL - DIGITAÇÃO TEXTO 2 3 2 2 4" xfId="3387" xr:uid="{00000000-0005-0000-0000-00005C070000}"/>
    <cellStyle name="COPEL - DIGITAÇÃO TEXTO 2 3 2 2 4 2" xfId="3715" xr:uid="{00000000-0005-0000-0000-00005D070000}"/>
    <cellStyle name="COPEL - DIGITAÇÃO TEXTO 2 3 2 2 4 3" xfId="7608" xr:uid="{00000000-0005-0000-0000-00005E070000}"/>
    <cellStyle name="COPEL - DIGITAÇÃO TEXTO 2 3 2 2 4 4" xfId="9020" xr:uid="{00000000-0005-0000-0000-00005F070000}"/>
    <cellStyle name="COPEL - DIGITAÇÃO TEXTO 2 3 2 2 5" xfId="3549" xr:uid="{00000000-0005-0000-0000-000060070000}"/>
    <cellStyle name="COPEL - DIGITAÇÃO TEXTO 2 3 2 2 5 2" xfId="436" xr:uid="{00000000-0005-0000-0000-000061070000}"/>
    <cellStyle name="COPEL - DIGITAÇÃO TEXTO 2 3 2 2 5 3" xfId="7770" xr:uid="{00000000-0005-0000-0000-000062070000}"/>
    <cellStyle name="COPEL - DIGITAÇÃO TEXTO 2 3 2 2 5 4" xfId="9182" xr:uid="{00000000-0005-0000-0000-000063070000}"/>
    <cellStyle name="COPEL - DIGITAÇÃO TEXTO 2 3 2 2 6" xfId="4597" xr:uid="{00000000-0005-0000-0000-000064070000}"/>
    <cellStyle name="COPEL - DIGITAÇÃO TEXTO 2 3 2 2 7" xfId="5428" xr:uid="{00000000-0005-0000-0000-000065070000}"/>
    <cellStyle name="COPEL - DIGITAÇÃO TEXTO 2 3 2 2 8" xfId="5203" xr:uid="{00000000-0005-0000-0000-000066070000}"/>
    <cellStyle name="COPEL - DIGITAÇÃO TEXTO 2 3 2 3" xfId="2224" xr:uid="{00000000-0005-0000-0000-000067070000}"/>
    <cellStyle name="COPEL - DIGITAÇÃO TEXTO 2 3 2 3 2" xfId="4840" xr:uid="{00000000-0005-0000-0000-000068070000}"/>
    <cellStyle name="COPEL - DIGITAÇÃO TEXTO 2 3 2 3 3" xfId="6718" xr:uid="{00000000-0005-0000-0000-000069070000}"/>
    <cellStyle name="COPEL - DIGITAÇÃO TEXTO 2 3 2 3 4" xfId="8181" xr:uid="{00000000-0005-0000-0000-00006A070000}"/>
    <cellStyle name="COPEL - DIGITAÇÃO TEXTO 2 3 2 4" xfId="2949" xr:uid="{00000000-0005-0000-0000-00006B070000}"/>
    <cellStyle name="COPEL - DIGITAÇÃO TEXTO 2 3 2 4 2" xfId="5812" xr:uid="{00000000-0005-0000-0000-00006C070000}"/>
    <cellStyle name="COPEL - DIGITAÇÃO TEXTO 2 3 2 4 3" xfId="7170" xr:uid="{00000000-0005-0000-0000-00006D070000}"/>
    <cellStyle name="COPEL - DIGITAÇÃO TEXTO 2 3 2 4 4" xfId="8582" xr:uid="{00000000-0005-0000-0000-00006E070000}"/>
    <cellStyle name="COPEL - DIGITAÇÃO TEXTO 2 3 2 5" xfId="1682" xr:uid="{00000000-0005-0000-0000-00006F070000}"/>
    <cellStyle name="COPEL - DIGITAÇÃO TEXTO 2 3 2 5 2" xfId="5708" xr:uid="{00000000-0005-0000-0000-000070070000}"/>
    <cellStyle name="COPEL - DIGITAÇÃO TEXTO 2 3 2 5 3" xfId="4075" xr:uid="{00000000-0005-0000-0000-000071070000}"/>
    <cellStyle name="COPEL - DIGITAÇÃO TEXTO 2 3 2 5 4" xfId="4610" xr:uid="{00000000-0005-0000-0000-000072070000}"/>
    <cellStyle name="COPEL - DIGITAÇÃO TEXTO 2 3 2 6" xfId="1748" xr:uid="{00000000-0005-0000-0000-000073070000}"/>
    <cellStyle name="COPEL - DIGITAÇÃO TEXTO 2 3 2 6 2" xfId="4332" xr:uid="{00000000-0005-0000-0000-000074070000}"/>
    <cellStyle name="COPEL - DIGITAÇÃO TEXTO 2 3 2 6 3" xfId="6110" xr:uid="{00000000-0005-0000-0000-000075070000}"/>
    <cellStyle name="COPEL - DIGITAÇÃO TEXTO 2 3 2 6 4" xfId="4756" xr:uid="{00000000-0005-0000-0000-000076070000}"/>
    <cellStyle name="COPEL - DIGITAÇÃO TEXTO 2 3 2 7" xfId="3864" xr:uid="{00000000-0005-0000-0000-000077070000}"/>
    <cellStyle name="COPEL - DIGITAÇÃO TEXTO 2 3 2 8" xfId="6127" xr:uid="{00000000-0005-0000-0000-000078070000}"/>
    <cellStyle name="COPEL - DIGITAÇÃO TEXTO 2 3 2 9" xfId="6873" xr:uid="{00000000-0005-0000-0000-000079070000}"/>
    <cellStyle name="COPEL - DIGITAÇÃO TEXTO 2 3 3" xfId="4139" xr:uid="{00000000-0005-0000-0000-00007A070000}"/>
    <cellStyle name="COPEL - DIGITAÇÃO TEXTO 3" xfId="669" xr:uid="{00000000-0005-0000-0000-00007B070000}"/>
    <cellStyle name="COPEL - DIGITAÇÃO TEXTO 3 2" xfId="758" xr:uid="{00000000-0005-0000-0000-00007C070000}"/>
    <cellStyle name="COPEL - DIGITAÇÃO TEXTO 3 2 2" xfId="1111" xr:uid="{00000000-0005-0000-0000-00007D070000}"/>
    <cellStyle name="COPEL - DIGITAÇÃO TEXTO 3 2 2 2" xfId="1559" xr:uid="{00000000-0005-0000-0000-00007E070000}"/>
    <cellStyle name="COPEL - DIGITAÇÃO TEXTO 3 2 2 2 2" xfId="2719" xr:uid="{00000000-0005-0000-0000-00007F070000}"/>
    <cellStyle name="COPEL - DIGITAÇÃO TEXTO 3 2 2 2 2 2" xfId="3852" xr:uid="{00000000-0005-0000-0000-000080070000}"/>
    <cellStyle name="COPEL - DIGITAÇÃO TEXTO 3 2 2 2 2 3" xfId="7024" xr:uid="{00000000-0005-0000-0000-000081070000}"/>
    <cellStyle name="COPEL - DIGITAÇÃO TEXTO 3 2 2 2 2 4" xfId="8451" xr:uid="{00000000-0005-0000-0000-000082070000}"/>
    <cellStyle name="COPEL - DIGITAÇÃO TEXTO 3 2 2 2 3" xfId="3256" xr:uid="{00000000-0005-0000-0000-000083070000}"/>
    <cellStyle name="COPEL - DIGITAÇÃO TEXTO 3 2 2 2 3 2" xfId="3806" xr:uid="{00000000-0005-0000-0000-000084070000}"/>
    <cellStyle name="COPEL - DIGITAÇÃO TEXTO 3 2 2 2 3 3" xfId="7477" xr:uid="{00000000-0005-0000-0000-000085070000}"/>
    <cellStyle name="COPEL - DIGITAÇÃO TEXTO 3 2 2 2 3 4" xfId="8889" xr:uid="{00000000-0005-0000-0000-000086070000}"/>
    <cellStyle name="COPEL - DIGITAÇÃO TEXTO 3 2 2 2 4" xfId="3434" xr:uid="{00000000-0005-0000-0000-000087070000}"/>
    <cellStyle name="COPEL - DIGITAÇÃO TEXTO 3 2 2 2 4 2" xfId="3681" xr:uid="{00000000-0005-0000-0000-000088070000}"/>
    <cellStyle name="COPEL - DIGITAÇÃO TEXTO 3 2 2 2 4 3" xfId="7655" xr:uid="{00000000-0005-0000-0000-000089070000}"/>
    <cellStyle name="COPEL - DIGITAÇÃO TEXTO 3 2 2 2 4 4" xfId="9067" xr:uid="{00000000-0005-0000-0000-00008A070000}"/>
    <cellStyle name="COPEL - DIGITAÇÃO TEXTO 3 2 2 2 5" xfId="3596" xr:uid="{00000000-0005-0000-0000-00008B070000}"/>
    <cellStyle name="COPEL - DIGITAÇÃO TEXTO 3 2 2 2 5 2" xfId="6334" xr:uid="{00000000-0005-0000-0000-00008C070000}"/>
    <cellStyle name="COPEL - DIGITAÇÃO TEXTO 3 2 2 2 5 3" xfId="7817" xr:uid="{00000000-0005-0000-0000-00008D070000}"/>
    <cellStyle name="COPEL - DIGITAÇÃO TEXTO 3 2 2 2 5 4" xfId="9229" xr:uid="{00000000-0005-0000-0000-00008E070000}"/>
    <cellStyle name="COPEL - DIGITAÇÃO TEXTO 3 2 2 2 6" xfId="5359" xr:uid="{00000000-0005-0000-0000-00008F070000}"/>
    <cellStyle name="COPEL - DIGITAÇÃO TEXTO 3 2 2 2 7" xfId="4990" xr:uid="{00000000-0005-0000-0000-000090070000}"/>
    <cellStyle name="COPEL - DIGITAÇÃO TEXTO 3 2 2 2 8" xfId="6048" xr:uid="{00000000-0005-0000-0000-000091070000}"/>
    <cellStyle name="COPEL - DIGITAÇÃO TEXTO 3 2 2 3" xfId="2271" xr:uid="{00000000-0005-0000-0000-000092070000}"/>
    <cellStyle name="COPEL - DIGITAÇÃO TEXTO 3 2 2 3 2" xfId="5674" xr:uid="{00000000-0005-0000-0000-000093070000}"/>
    <cellStyle name="COPEL - DIGITAÇÃO TEXTO 3 2 2 3 3" xfId="6765" xr:uid="{00000000-0005-0000-0000-000094070000}"/>
    <cellStyle name="COPEL - DIGITAÇÃO TEXTO 3 2 2 3 4" xfId="8228" xr:uid="{00000000-0005-0000-0000-000095070000}"/>
    <cellStyle name="COPEL - DIGITAÇÃO TEXTO 3 2 2 4" xfId="2996" xr:uid="{00000000-0005-0000-0000-000096070000}"/>
    <cellStyle name="COPEL - DIGITAÇÃO TEXTO 3 2 2 4 2" xfId="5650" xr:uid="{00000000-0005-0000-0000-000097070000}"/>
    <cellStyle name="COPEL - DIGITAÇÃO TEXTO 3 2 2 4 3" xfId="7217" xr:uid="{00000000-0005-0000-0000-000098070000}"/>
    <cellStyle name="COPEL - DIGITAÇÃO TEXTO 3 2 2 4 4" xfId="8629" xr:uid="{00000000-0005-0000-0000-000099070000}"/>
    <cellStyle name="COPEL - DIGITAÇÃO TEXTO 3 2 2 5" xfId="1767" xr:uid="{00000000-0005-0000-0000-00009A070000}"/>
    <cellStyle name="COPEL - DIGITAÇÃO TEXTO 3 2 2 5 2" xfId="4987" xr:uid="{00000000-0005-0000-0000-00009B070000}"/>
    <cellStyle name="COPEL - DIGITAÇÃO TEXTO 3 2 2 5 3" xfId="6366" xr:uid="{00000000-0005-0000-0000-00009C070000}"/>
    <cellStyle name="COPEL - DIGITAÇÃO TEXTO 3 2 2 5 4" xfId="7850" xr:uid="{00000000-0005-0000-0000-00009D070000}"/>
    <cellStyle name="COPEL - DIGITAÇÃO TEXTO 3 2 2 6" xfId="1983" xr:uid="{00000000-0005-0000-0000-00009E070000}"/>
    <cellStyle name="COPEL - DIGITAÇÃO TEXTO 3 2 2 6 2" xfId="5395" xr:uid="{00000000-0005-0000-0000-00009F070000}"/>
    <cellStyle name="COPEL - DIGITAÇÃO TEXTO 3 2 2 6 3" xfId="6571" xr:uid="{00000000-0005-0000-0000-0000A0070000}"/>
    <cellStyle name="COPEL - DIGITAÇÃO TEXTO 3 2 2 6 4" xfId="8052" xr:uid="{00000000-0005-0000-0000-0000A1070000}"/>
    <cellStyle name="COPEL - DIGITAÇÃO TEXTO 3 2 2 7" xfId="4699" xr:uid="{00000000-0005-0000-0000-0000A2070000}"/>
    <cellStyle name="COPEL - DIGITAÇÃO TEXTO 3 2 2 8" xfId="3926" xr:uid="{00000000-0005-0000-0000-0000A3070000}"/>
    <cellStyle name="COPEL - DIGITAÇÃO TEXTO 3 2 2 9" xfId="6877" xr:uid="{00000000-0005-0000-0000-0000A4070000}"/>
    <cellStyle name="COPEL - DIGITAÇÃO TEXTO 3 2 3" xfId="4178" xr:uid="{00000000-0005-0000-0000-0000A5070000}"/>
    <cellStyle name="COPEL - DIGITAÇÃO TEXTO 3 3" xfId="717" xr:uid="{00000000-0005-0000-0000-0000A6070000}"/>
    <cellStyle name="COPEL - DIGITAÇÃO TEXTO 3 3 2" xfId="1071" xr:uid="{00000000-0005-0000-0000-0000A7070000}"/>
    <cellStyle name="COPEL - DIGITAÇÃO TEXTO 3 3 2 2" xfId="1519" xr:uid="{00000000-0005-0000-0000-0000A8070000}"/>
    <cellStyle name="COPEL - DIGITAÇÃO TEXTO 3 3 2 2 2" xfId="2679" xr:uid="{00000000-0005-0000-0000-0000A9070000}"/>
    <cellStyle name="COPEL - DIGITAÇÃO TEXTO 3 3 2 2 2 2" xfId="5329" xr:uid="{00000000-0005-0000-0000-0000AA070000}"/>
    <cellStyle name="COPEL - DIGITAÇÃO TEXTO 3 3 2 2 2 3" xfId="6984" xr:uid="{00000000-0005-0000-0000-0000AB070000}"/>
    <cellStyle name="COPEL - DIGITAÇÃO TEXTO 3 3 2 2 2 4" xfId="8411" xr:uid="{00000000-0005-0000-0000-0000AC070000}"/>
    <cellStyle name="COPEL - DIGITAÇÃO TEXTO 3 3 2 2 3" xfId="3216" xr:uid="{00000000-0005-0000-0000-0000AD070000}"/>
    <cellStyle name="COPEL - DIGITAÇÃO TEXTO 3 3 2 2 3 2" xfId="3971" xr:uid="{00000000-0005-0000-0000-0000AE070000}"/>
    <cellStyle name="COPEL - DIGITAÇÃO TEXTO 3 3 2 2 3 3" xfId="7437" xr:uid="{00000000-0005-0000-0000-0000AF070000}"/>
    <cellStyle name="COPEL - DIGITAÇÃO TEXTO 3 3 2 2 3 4" xfId="8849" xr:uid="{00000000-0005-0000-0000-0000B0070000}"/>
    <cellStyle name="COPEL - DIGITAÇÃO TEXTO 3 3 2 2 4" xfId="3394" xr:uid="{00000000-0005-0000-0000-0000B1070000}"/>
    <cellStyle name="COPEL - DIGITAÇÃO TEXTO 3 3 2 2 4 2" xfId="3710" xr:uid="{00000000-0005-0000-0000-0000B2070000}"/>
    <cellStyle name="COPEL - DIGITAÇÃO TEXTO 3 3 2 2 4 3" xfId="7615" xr:uid="{00000000-0005-0000-0000-0000B3070000}"/>
    <cellStyle name="COPEL - DIGITAÇÃO TEXTO 3 3 2 2 4 4" xfId="9027" xr:uid="{00000000-0005-0000-0000-0000B4070000}"/>
    <cellStyle name="COPEL - DIGITAÇÃO TEXTO 3 3 2 2 5" xfId="3556" xr:uid="{00000000-0005-0000-0000-0000B5070000}"/>
    <cellStyle name="COPEL - DIGITAÇÃO TEXTO 3 3 2 2 5 2" xfId="6294" xr:uid="{00000000-0005-0000-0000-0000B6070000}"/>
    <cellStyle name="COPEL - DIGITAÇÃO TEXTO 3 3 2 2 5 3" xfId="7777" xr:uid="{00000000-0005-0000-0000-0000B7070000}"/>
    <cellStyle name="COPEL - DIGITAÇÃO TEXTO 3 3 2 2 5 4" xfId="9189" xr:uid="{00000000-0005-0000-0000-0000B8070000}"/>
    <cellStyle name="COPEL - DIGITAÇÃO TEXTO 3 3 2 2 6" xfId="4653" xr:uid="{00000000-0005-0000-0000-0000B9070000}"/>
    <cellStyle name="COPEL - DIGITAÇÃO TEXTO 3 3 2 2 7" xfId="3887" xr:uid="{00000000-0005-0000-0000-0000BA070000}"/>
    <cellStyle name="COPEL - DIGITAÇÃO TEXTO 3 3 2 2 8" xfId="5530" xr:uid="{00000000-0005-0000-0000-0000BB070000}"/>
    <cellStyle name="COPEL - DIGITAÇÃO TEXTO 3 3 2 3" xfId="2231" xr:uid="{00000000-0005-0000-0000-0000BC070000}"/>
    <cellStyle name="COPEL - DIGITAÇÃO TEXTO 3 3 2 3 2" xfId="4882" xr:uid="{00000000-0005-0000-0000-0000BD070000}"/>
    <cellStyle name="COPEL - DIGITAÇÃO TEXTO 3 3 2 3 3" xfId="6725" xr:uid="{00000000-0005-0000-0000-0000BE070000}"/>
    <cellStyle name="COPEL - DIGITAÇÃO TEXTO 3 3 2 3 4" xfId="8188" xr:uid="{00000000-0005-0000-0000-0000BF070000}"/>
    <cellStyle name="COPEL - DIGITAÇÃO TEXTO 3 3 2 4" xfId="2956" xr:uid="{00000000-0005-0000-0000-0000C0070000}"/>
    <cellStyle name="COPEL - DIGITAÇÃO TEXTO 3 3 2 4 2" xfId="4432" xr:uid="{00000000-0005-0000-0000-0000C1070000}"/>
    <cellStyle name="COPEL - DIGITAÇÃO TEXTO 3 3 2 4 3" xfId="7177" xr:uid="{00000000-0005-0000-0000-0000C2070000}"/>
    <cellStyle name="COPEL - DIGITAÇÃO TEXTO 3 3 2 4 4" xfId="8589" xr:uid="{00000000-0005-0000-0000-0000C3070000}"/>
    <cellStyle name="COPEL - DIGITAÇÃO TEXTO 3 3 2 5" xfId="1903" xr:uid="{00000000-0005-0000-0000-0000C4070000}"/>
    <cellStyle name="COPEL - DIGITAÇÃO TEXTO 3 3 2 5 2" xfId="5498" xr:uid="{00000000-0005-0000-0000-0000C5070000}"/>
    <cellStyle name="COPEL - DIGITAÇÃO TEXTO 3 3 2 5 3" xfId="6498" xr:uid="{00000000-0005-0000-0000-0000C6070000}"/>
    <cellStyle name="COPEL - DIGITAÇÃO TEXTO 3 3 2 5 4" xfId="7981" xr:uid="{00000000-0005-0000-0000-0000C7070000}"/>
    <cellStyle name="COPEL - DIGITAÇÃO TEXTO 3 3 2 6" xfId="3105" xr:uid="{00000000-0005-0000-0000-0000C8070000}"/>
    <cellStyle name="COPEL - DIGITAÇÃO TEXTO 3 3 2 6 2" xfId="6060" xr:uid="{00000000-0005-0000-0000-0000C9070000}"/>
    <cellStyle name="COPEL - DIGITAÇÃO TEXTO 3 3 2 6 3" xfId="7326" xr:uid="{00000000-0005-0000-0000-0000CA070000}"/>
    <cellStyle name="COPEL - DIGITAÇÃO TEXTO 3 3 2 6 4" xfId="8738" xr:uid="{00000000-0005-0000-0000-0000CB070000}"/>
    <cellStyle name="COPEL - DIGITAÇÃO TEXTO 3 3 2 7" xfId="5101" xr:uid="{00000000-0005-0000-0000-0000CC070000}"/>
    <cellStyle name="COPEL - DIGITAÇÃO TEXTO 3 3 2 8" xfId="6011" xr:uid="{00000000-0005-0000-0000-0000CD070000}"/>
    <cellStyle name="COPEL - DIGITAÇÃO TEXTO 3 3 2 9" xfId="6882" xr:uid="{00000000-0005-0000-0000-0000CE070000}"/>
    <cellStyle name="COPEL - DIGITAÇÃO TEXTO 3 3 3" xfId="4146" xr:uid="{00000000-0005-0000-0000-0000CF070000}"/>
    <cellStyle name="COPEL - DIGITAÇÃO TEXTO 3 4" xfId="1031" xr:uid="{00000000-0005-0000-0000-0000D0070000}"/>
    <cellStyle name="COPEL - DIGITAÇÃO TEXTO 3 4 2" xfId="1479" xr:uid="{00000000-0005-0000-0000-0000D1070000}"/>
    <cellStyle name="COPEL - DIGITAÇÃO TEXTO 3 4 2 2" xfId="2639" xr:uid="{00000000-0005-0000-0000-0000D2070000}"/>
    <cellStyle name="COPEL - DIGITAÇÃO TEXTO 3 4 2 2 2" xfId="5984" xr:uid="{00000000-0005-0000-0000-0000D3070000}"/>
    <cellStyle name="COPEL - DIGITAÇÃO TEXTO 3 4 2 2 3" xfId="6944" xr:uid="{00000000-0005-0000-0000-0000D4070000}"/>
    <cellStyle name="COPEL - DIGITAÇÃO TEXTO 3 4 2 2 4" xfId="8371" xr:uid="{00000000-0005-0000-0000-0000D5070000}"/>
    <cellStyle name="COPEL - DIGITAÇÃO TEXTO 3 4 2 3" xfId="3176" xr:uid="{00000000-0005-0000-0000-0000D6070000}"/>
    <cellStyle name="COPEL - DIGITAÇÃO TEXTO 3 4 2 3 2" xfId="4403" xr:uid="{00000000-0005-0000-0000-0000D7070000}"/>
    <cellStyle name="COPEL - DIGITAÇÃO TEXTO 3 4 2 3 3" xfId="7397" xr:uid="{00000000-0005-0000-0000-0000D8070000}"/>
    <cellStyle name="COPEL - DIGITAÇÃO TEXTO 3 4 2 3 4" xfId="8809" xr:uid="{00000000-0005-0000-0000-0000D9070000}"/>
    <cellStyle name="COPEL - DIGITAÇÃO TEXTO 3 4 2 4" xfId="3354" xr:uid="{00000000-0005-0000-0000-0000DA070000}"/>
    <cellStyle name="COPEL - DIGITAÇÃO TEXTO 3 4 2 4 2" xfId="3736" xr:uid="{00000000-0005-0000-0000-0000DB070000}"/>
    <cellStyle name="COPEL - DIGITAÇÃO TEXTO 3 4 2 4 3" xfId="7575" xr:uid="{00000000-0005-0000-0000-0000DC070000}"/>
    <cellStyle name="COPEL - DIGITAÇÃO TEXTO 3 4 2 4 4" xfId="8987" xr:uid="{00000000-0005-0000-0000-0000DD070000}"/>
    <cellStyle name="COPEL - DIGITAÇÃO TEXTO 3 4 2 5" xfId="3516" xr:uid="{00000000-0005-0000-0000-0000DE070000}"/>
    <cellStyle name="COPEL - DIGITAÇÃO TEXTO 3 4 2 5 2" xfId="3624" xr:uid="{00000000-0005-0000-0000-0000DF070000}"/>
    <cellStyle name="COPEL - DIGITAÇÃO TEXTO 3 4 2 5 3" xfId="7737" xr:uid="{00000000-0005-0000-0000-0000E0070000}"/>
    <cellStyle name="COPEL - DIGITAÇÃO TEXTO 3 4 2 5 4" xfId="9149" xr:uid="{00000000-0005-0000-0000-0000E1070000}"/>
    <cellStyle name="COPEL - DIGITAÇÃO TEXTO 3 4 2 6" xfId="5597" xr:uid="{00000000-0005-0000-0000-0000E2070000}"/>
    <cellStyle name="COPEL - DIGITAÇÃO TEXTO 3 4 2 7" xfId="5877" xr:uid="{00000000-0005-0000-0000-0000E3070000}"/>
    <cellStyle name="COPEL - DIGITAÇÃO TEXTO 3 4 2 8" xfId="4456" xr:uid="{00000000-0005-0000-0000-0000E4070000}"/>
    <cellStyle name="COPEL - DIGITAÇÃO TEXTO 3 4 3" xfId="2191" xr:uid="{00000000-0005-0000-0000-0000E5070000}"/>
    <cellStyle name="COPEL - DIGITAÇÃO TEXTO 3 4 3 2" xfId="5348" xr:uid="{00000000-0005-0000-0000-0000E6070000}"/>
    <cellStyle name="COPEL - DIGITAÇÃO TEXTO 3 4 3 3" xfId="6685" xr:uid="{00000000-0005-0000-0000-0000E7070000}"/>
    <cellStyle name="COPEL - DIGITAÇÃO TEXTO 3 4 3 4" xfId="8148" xr:uid="{00000000-0005-0000-0000-0000E8070000}"/>
    <cellStyle name="COPEL - DIGITAÇÃO TEXTO 3 4 4" xfId="2916" xr:uid="{00000000-0005-0000-0000-0000E9070000}"/>
    <cellStyle name="COPEL - DIGITAÇÃO TEXTO 3 4 4 2" xfId="4452" xr:uid="{00000000-0005-0000-0000-0000EA070000}"/>
    <cellStyle name="COPEL - DIGITAÇÃO TEXTO 3 4 4 3" xfId="7137" xr:uid="{00000000-0005-0000-0000-0000EB070000}"/>
    <cellStyle name="COPEL - DIGITAÇÃO TEXTO 3 4 4 4" xfId="8549" xr:uid="{00000000-0005-0000-0000-0000EC070000}"/>
    <cellStyle name="COPEL - DIGITAÇÃO TEXTO 3 4 5" xfId="1782" xr:uid="{00000000-0005-0000-0000-0000ED070000}"/>
    <cellStyle name="COPEL - DIGITAÇÃO TEXTO 3 4 5 2" xfId="5145" xr:uid="{00000000-0005-0000-0000-0000EE070000}"/>
    <cellStyle name="COPEL - DIGITAÇÃO TEXTO 3 4 5 3" xfId="6381" xr:uid="{00000000-0005-0000-0000-0000EF070000}"/>
    <cellStyle name="COPEL - DIGITAÇÃO TEXTO 3 4 5 4" xfId="7865" xr:uid="{00000000-0005-0000-0000-0000F0070000}"/>
    <cellStyle name="COPEL - DIGITAÇÃO TEXTO 3 4 6" xfId="3023" xr:uid="{00000000-0005-0000-0000-0000F1070000}"/>
    <cellStyle name="COPEL - DIGITAÇÃO TEXTO 3 4 6 2" xfId="6281" xr:uid="{00000000-0005-0000-0000-0000F2070000}"/>
    <cellStyle name="COPEL - DIGITAÇÃO TEXTO 3 4 6 3" xfId="7244" xr:uid="{00000000-0005-0000-0000-0000F3070000}"/>
    <cellStyle name="COPEL - DIGITAÇÃO TEXTO 3 4 6 4" xfId="8656" xr:uid="{00000000-0005-0000-0000-0000F4070000}"/>
    <cellStyle name="COPEL - DIGITAÇÃO TEXTO 3 4 7" xfId="5911" xr:uid="{00000000-0005-0000-0000-0000F5070000}"/>
    <cellStyle name="COPEL - DIGITAÇÃO TEXTO 3 4 8" xfId="5567" xr:uid="{00000000-0005-0000-0000-0000F6070000}"/>
    <cellStyle name="COPEL - DIGITAÇÃO TEXTO 3 4 9" xfId="6028" xr:uid="{00000000-0005-0000-0000-0000F7070000}"/>
    <cellStyle name="COPEL - DIGITAÇÃO TEXTO 3 5" xfId="4103" xr:uid="{00000000-0005-0000-0000-0000F8070000}"/>
    <cellStyle name="COPEL - DIGITAÇÃO TEXTO 4" xfId="737" xr:uid="{00000000-0005-0000-0000-0000F9070000}"/>
    <cellStyle name="COPEL - DIGITAÇÃO TEXTO 4 2" xfId="1090" xr:uid="{00000000-0005-0000-0000-0000FA070000}"/>
    <cellStyle name="COPEL - DIGITAÇÃO TEXTO 4 2 2" xfId="1538" xr:uid="{00000000-0005-0000-0000-0000FB070000}"/>
    <cellStyle name="COPEL - DIGITAÇÃO TEXTO 4 2 2 2" xfId="2698" xr:uid="{00000000-0005-0000-0000-0000FC070000}"/>
    <cellStyle name="COPEL - DIGITAÇÃO TEXTO 4 2 2 2 2" xfId="3921" xr:uid="{00000000-0005-0000-0000-0000FD070000}"/>
    <cellStyle name="COPEL - DIGITAÇÃO TEXTO 4 2 2 2 3" xfId="7003" xr:uid="{00000000-0005-0000-0000-0000FE070000}"/>
    <cellStyle name="COPEL - DIGITAÇÃO TEXTO 4 2 2 2 4" xfId="8430" xr:uid="{00000000-0005-0000-0000-0000FF070000}"/>
    <cellStyle name="COPEL - DIGITAÇÃO TEXTO 4 2 2 3" xfId="3235" xr:uid="{00000000-0005-0000-0000-000000080000}"/>
    <cellStyle name="COPEL - DIGITAÇÃO TEXTO 4 2 2 3 2" xfId="3965" xr:uid="{00000000-0005-0000-0000-000001080000}"/>
    <cellStyle name="COPEL - DIGITAÇÃO TEXTO 4 2 2 3 3" xfId="7456" xr:uid="{00000000-0005-0000-0000-000002080000}"/>
    <cellStyle name="COPEL - DIGITAÇÃO TEXTO 4 2 2 3 4" xfId="8868" xr:uid="{00000000-0005-0000-0000-000003080000}"/>
    <cellStyle name="COPEL - DIGITAÇÃO TEXTO 4 2 2 4" xfId="3413" xr:uid="{00000000-0005-0000-0000-000004080000}"/>
    <cellStyle name="COPEL - DIGITAÇÃO TEXTO 4 2 2 4 2" xfId="4232" xr:uid="{00000000-0005-0000-0000-000005080000}"/>
    <cellStyle name="COPEL - DIGITAÇÃO TEXTO 4 2 2 4 3" xfId="7634" xr:uid="{00000000-0005-0000-0000-000006080000}"/>
    <cellStyle name="COPEL - DIGITAÇÃO TEXTO 4 2 2 4 4" xfId="9046" xr:uid="{00000000-0005-0000-0000-000007080000}"/>
    <cellStyle name="COPEL - DIGITAÇÃO TEXTO 4 2 2 5" xfId="3575" xr:uid="{00000000-0005-0000-0000-000008080000}"/>
    <cellStyle name="COPEL - DIGITAÇÃO TEXTO 4 2 2 5 2" xfId="6313" xr:uid="{00000000-0005-0000-0000-000009080000}"/>
    <cellStyle name="COPEL - DIGITAÇÃO TEXTO 4 2 2 5 3" xfId="7796" xr:uid="{00000000-0005-0000-0000-00000A080000}"/>
    <cellStyle name="COPEL - DIGITAÇÃO TEXTO 4 2 2 5 4" xfId="9208" xr:uid="{00000000-0005-0000-0000-00000B080000}"/>
    <cellStyle name="COPEL - DIGITAÇÃO TEXTO 4 2 2 6" xfId="4544" xr:uid="{00000000-0005-0000-0000-00000C080000}"/>
    <cellStyle name="COPEL - DIGITAÇÃO TEXTO 4 2 2 7" xfId="5068" xr:uid="{00000000-0005-0000-0000-00000D080000}"/>
    <cellStyle name="COPEL - DIGITAÇÃO TEXTO 4 2 2 8" xfId="4183" xr:uid="{00000000-0005-0000-0000-00000E080000}"/>
    <cellStyle name="COPEL - DIGITAÇÃO TEXTO 4 2 3" xfId="2250" xr:uid="{00000000-0005-0000-0000-00000F080000}"/>
    <cellStyle name="COPEL - DIGITAÇÃO TEXTO 4 2 3 2" xfId="4324" xr:uid="{00000000-0005-0000-0000-000010080000}"/>
    <cellStyle name="COPEL - DIGITAÇÃO TEXTO 4 2 3 3" xfId="6744" xr:uid="{00000000-0005-0000-0000-000011080000}"/>
    <cellStyle name="COPEL - DIGITAÇÃO TEXTO 4 2 3 4" xfId="8207" xr:uid="{00000000-0005-0000-0000-000012080000}"/>
    <cellStyle name="COPEL - DIGITAÇÃO TEXTO 4 2 4" xfId="2975" xr:uid="{00000000-0005-0000-0000-000013080000}"/>
    <cellStyle name="COPEL - DIGITAÇÃO TEXTO 4 2 4 2" xfId="5967" xr:uid="{00000000-0005-0000-0000-000014080000}"/>
    <cellStyle name="COPEL - DIGITAÇÃO TEXTO 4 2 4 3" xfId="7196" xr:uid="{00000000-0005-0000-0000-000015080000}"/>
    <cellStyle name="COPEL - DIGITAÇÃO TEXTO 4 2 4 4" xfId="8608" xr:uid="{00000000-0005-0000-0000-000016080000}"/>
    <cellStyle name="COPEL - DIGITAÇÃO TEXTO 4 2 5" xfId="1909" xr:uid="{00000000-0005-0000-0000-000017080000}"/>
    <cellStyle name="COPEL - DIGITAÇÃO TEXTO 4 2 5 2" xfId="4315" xr:uid="{00000000-0005-0000-0000-000018080000}"/>
    <cellStyle name="COPEL - DIGITAÇÃO TEXTO 4 2 5 3" xfId="6504" xr:uid="{00000000-0005-0000-0000-000019080000}"/>
    <cellStyle name="COPEL - DIGITAÇÃO TEXTO 4 2 5 4" xfId="7987" xr:uid="{00000000-0005-0000-0000-00001A080000}"/>
    <cellStyle name="COPEL - DIGITAÇÃO TEXTO 4 2 6" xfId="1737" xr:uid="{00000000-0005-0000-0000-00001B080000}"/>
    <cellStyle name="COPEL - DIGITAÇÃO TEXTO 4 2 6 2" xfId="5338" xr:uid="{00000000-0005-0000-0000-00001C080000}"/>
    <cellStyle name="COPEL - DIGITAÇÃO TEXTO 4 2 6 3" xfId="5819" xr:uid="{00000000-0005-0000-0000-00001D080000}"/>
    <cellStyle name="COPEL - DIGITAÇÃO TEXTO 4 2 6 4" xfId="5085" xr:uid="{00000000-0005-0000-0000-00001E080000}"/>
    <cellStyle name="COPEL - DIGITAÇÃO TEXTO 4 2 7" xfId="5215" xr:uid="{00000000-0005-0000-0000-00001F080000}"/>
    <cellStyle name="COPEL - DIGITAÇÃO TEXTO 4 2 8" xfId="4866" xr:uid="{00000000-0005-0000-0000-000020080000}"/>
    <cellStyle name="COPEL - DIGITAÇÃO TEXTO 4 2 9" xfId="4071" xr:uid="{00000000-0005-0000-0000-000021080000}"/>
    <cellStyle name="COPEL - DIGITAÇÃO TEXTO 4 3" xfId="4162" xr:uid="{00000000-0005-0000-0000-000022080000}"/>
    <cellStyle name="COPEL - DIGITAÇÃO TEXTO 5" xfId="696" xr:uid="{00000000-0005-0000-0000-000023080000}"/>
    <cellStyle name="COPEL - DIGITAÇÃO TEXTO 5 2" xfId="1050" xr:uid="{00000000-0005-0000-0000-000024080000}"/>
    <cellStyle name="COPEL - DIGITAÇÃO TEXTO 5 2 2" xfId="1498" xr:uid="{00000000-0005-0000-0000-000025080000}"/>
    <cellStyle name="COPEL - DIGITAÇÃO TEXTO 5 2 2 2" xfId="2658" xr:uid="{00000000-0005-0000-0000-000026080000}"/>
    <cellStyle name="COPEL - DIGITAÇÃO TEXTO 5 2 2 2 2" xfId="5268" xr:uid="{00000000-0005-0000-0000-000027080000}"/>
    <cellStyle name="COPEL - DIGITAÇÃO TEXTO 5 2 2 2 3" xfId="6963" xr:uid="{00000000-0005-0000-0000-000028080000}"/>
    <cellStyle name="COPEL - DIGITAÇÃO TEXTO 5 2 2 2 4" xfId="8390" xr:uid="{00000000-0005-0000-0000-000029080000}"/>
    <cellStyle name="COPEL - DIGITAÇÃO TEXTO 5 2 2 3" xfId="3195" xr:uid="{00000000-0005-0000-0000-00002A080000}"/>
    <cellStyle name="COPEL - DIGITAÇÃO TEXTO 5 2 2 3 2" xfId="4796" xr:uid="{00000000-0005-0000-0000-00002B080000}"/>
    <cellStyle name="COPEL - DIGITAÇÃO TEXTO 5 2 2 3 3" xfId="7416" xr:uid="{00000000-0005-0000-0000-00002C080000}"/>
    <cellStyle name="COPEL - DIGITAÇÃO TEXTO 5 2 2 3 4" xfId="8828" xr:uid="{00000000-0005-0000-0000-00002D080000}"/>
    <cellStyle name="COPEL - DIGITAÇÃO TEXTO 5 2 2 4" xfId="3373" xr:uid="{00000000-0005-0000-0000-00002E080000}"/>
    <cellStyle name="COPEL - DIGITAÇÃO TEXTO 5 2 2 4 2" xfId="4245" xr:uid="{00000000-0005-0000-0000-00002F080000}"/>
    <cellStyle name="COPEL - DIGITAÇÃO TEXTO 5 2 2 4 3" xfId="7594" xr:uid="{00000000-0005-0000-0000-000030080000}"/>
    <cellStyle name="COPEL - DIGITAÇÃO TEXTO 5 2 2 4 4" xfId="9006" xr:uid="{00000000-0005-0000-0000-000031080000}"/>
    <cellStyle name="COPEL - DIGITAÇÃO TEXTO 5 2 2 5" xfId="3535" xr:uid="{00000000-0005-0000-0000-000032080000}"/>
    <cellStyle name="COPEL - DIGITAÇÃO TEXTO 5 2 2 5 2" xfId="414" xr:uid="{00000000-0005-0000-0000-000033080000}"/>
    <cellStyle name="COPEL - DIGITAÇÃO TEXTO 5 2 2 5 3" xfId="7756" xr:uid="{00000000-0005-0000-0000-000034080000}"/>
    <cellStyle name="COPEL - DIGITAÇÃO TEXTO 5 2 2 5 4" xfId="9168" xr:uid="{00000000-0005-0000-0000-000035080000}"/>
    <cellStyle name="COPEL - DIGITAÇÃO TEXTO 5 2 2 6" xfId="6174" xr:uid="{00000000-0005-0000-0000-000036080000}"/>
    <cellStyle name="COPEL - DIGITAÇÃO TEXTO 5 2 2 7" xfId="6054" xr:uid="{00000000-0005-0000-0000-000037080000}"/>
    <cellStyle name="COPEL - DIGITAÇÃO TEXTO 5 2 2 8" xfId="4105" xr:uid="{00000000-0005-0000-0000-000038080000}"/>
    <cellStyle name="COPEL - DIGITAÇÃO TEXTO 5 2 3" xfId="2210" xr:uid="{00000000-0005-0000-0000-000039080000}"/>
    <cellStyle name="COPEL - DIGITAÇÃO TEXTO 5 2 3 2" xfId="4488" xr:uid="{00000000-0005-0000-0000-00003A080000}"/>
    <cellStyle name="COPEL - DIGITAÇÃO TEXTO 5 2 3 3" xfId="6704" xr:uid="{00000000-0005-0000-0000-00003B080000}"/>
    <cellStyle name="COPEL - DIGITAÇÃO TEXTO 5 2 3 4" xfId="8167" xr:uid="{00000000-0005-0000-0000-00003C080000}"/>
    <cellStyle name="COPEL - DIGITAÇÃO TEXTO 5 2 4" xfId="2935" xr:uid="{00000000-0005-0000-0000-00003D080000}"/>
    <cellStyle name="COPEL - DIGITAÇÃO TEXTO 5 2 4 2" xfId="4773" xr:uid="{00000000-0005-0000-0000-00003E080000}"/>
    <cellStyle name="COPEL - DIGITAÇÃO TEXTO 5 2 4 3" xfId="7156" xr:uid="{00000000-0005-0000-0000-00003F080000}"/>
    <cellStyle name="COPEL - DIGITAÇÃO TEXTO 5 2 4 4" xfId="8568" xr:uid="{00000000-0005-0000-0000-000040080000}"/>
    <cellStyle name="COPEL - DIGITAÇÃO TEXTO 5 2 5" xfId="1980" xr:uid="{00000000-0005-0000-0000-000041080000}"/>
    <cellStyle name="COPEL - DIGITAÇÃO TEXTO 5 2 5 2" xfId="5191" xr:uid="{00000000-0005-0000-0000-000042080000}"/>
    <cellStyle name="COPEL - DIGITAÇÃO TEXTO 5 2 5 3" xfId="6568" xr:uid="{00000000-0005-0000-0000-000043080000}"/>
    <cellStyle name="COPEL - DIGITAÇÃO TEXTO 5 2 5 4" xfId="8049" xr:uid="{00000000-0005-0000-0000-000044080000}"/>
    <cellStyle name="COPEL - DIGITAÇÃO TEXTO 5 2 6" xfId="3278" xr:uid="{00000000-0005-0000-0000-000045080000}"/>
    <cellStyle name="COPEL - DIGITAÇÃO TEXTO 5 2 6 2" xfId="3957" xr:uid="{00000000-0005-0000-0000-000046080000}"/>
    <cellStyle name="COPEL - DIGITAÇÃO TEXTO 5 2 6 3" xfId="7499" xr:uid="{00000000-0005-0000-0000-000047080000}"/>
    <cellStyle name="COPEL - DIGITAÇÃO TEXTO 5 2 6 4" xfId="8911" xr:uid="{00000000-0005-0000-0000-000048080000}"/>
    <cellStyle name="COPEL - DIGITAÇÃO TEXTO 5 2 7" xfId="5106" xr:uid="{00000000-0005-0000-0000-000049080000}"/>
    <cellStyle name="COPEL - DIGITAÇÃO TEXTO 5 2 8" xfId="4038" xr:uid="{00000000-0005-0000-0000-00004A080000}"/>
    <cellStyle name="COPEL - DIGITAÇÃO TEXTO 5 2 9" xfId="6787" xr:uid="{00000000-0005-0000-0000-00004B080000}"/>
    <cellStyle name="COPEL - DIGITAÇÃO TEXTO 5 3" xfId="4128" xr:uid="{00000000-0005-0000-0000-00004C080000}"/>
    <cellStyle name="COPEL - DIGITAÇÃO TEXTO_Cópia de SCONS" xfId="384" xr:uid="{00000000-0005-0000-0000-00004D080000}"/>
    <cellStyle name="COPEL - TEXTO" xfId="385" xr:uid="{00000000-0005-0000-0000-00004E080000}"/>
    <cellStyle name="COPEL_QDR_CAD" xfId="386" xr:uid="{00000000-0005-0000-0000-00004F080000}"/>
    <cellStyle name="Curren - Style2" xfId="302" xr:uid="{00000000-0005-0000-0000-000050080000}"/>
    <cellStyle name="Curren - Style2 2" xfId="387" xr:uid="{00000000-0005-0000-0000-000051080000}"/>
    <cellStyle name="Currency (0)" xfId="303" xr:uid="{00000000-0005-0000-0000-000052080000}"/>
    <cellStyle name="Currency (0) 2" xfId="491" xr:uid="{00000000-0005-0000-0000-000053080000}"/>
    <cellStyle name="Currency (2)" xfId="304" xr:uid="{00000000-0005-0000-0000-000054080000}"/>
    <cellStyle name="Currency (2) 2" xfId="492" xr:uid="{00000000-0005-0000-0000-000055080000}"/>
    <cellStyle name="Currency [0]_12matrix" xfId="305" xr:uid="{00000000-0005-0000-0000-000056080000}"/>
    <cellStyle name="Currency [00]" xfId="306" xr:uid="{00000000-0005-0000-0000-000057080000}"/>
    <cellStyle name="Currency [00] 2" xfId="493" xr:uid="{00000000-0005-0000-0000-000058080000}"/>
    <cellStyle name="Currency_12matrix" xfId="307" xr:uid="{00000000-0005-0000-0000-000059080000}"/>
    <cellStyle name="Currency0" xfId="308" xr:uid="{00000000-0005-0000-0000-00005A080000}"/>
    <cellStyle name="Currency0 2" xfId="494" xr:uid="{00000000-0005-0000-0000-00005B080000}"/>
    <cellStyle name="Data" xfId="495" xr:uid="{00000000-0005-0000-0000-00005C080000}"/>
    <cellStyle name="Date" xfId="388" xr:uid="{00000000-0005-0000-0000-00005D080000}"/>
    <cellStyle name="Date Short" xfId="496" xr:uid="{00000000-0005-0000-0000-00005E080000}"/>
    <cellStyle name="Date Short 2" xfId="497" xr:uid="{00000000-0005-0000-0000-00005F080000}"/>
    <cellStyle name="Date_Compra de Energia encaminhado ANEEL_18_05_05" xfId="498" xr:uid="{00000000-0005-0000-0000-000060080000}"/>
    <cellStyle name="Date-Time" xfId="499" xr:uid="{00000000-0005-0000-0000-000061080000}"/>
    <cellStyle name="Decimal 1" xfId="500" xr:uid="{00000000-0005-0000-0000-000062080000}"/>
    <cellStyle name="Decimal 2" xfId="501" xr:uid="{00000000-0005-0000-0000-000063080000}"/>
    <cellStyle name="Decimal 3" xfId="502" xr:uid="{00000000-0005-0000-0000-000064080000}"/>
    <cellStyle name="DELTA" xfId="503" xr:uid="{00000000-0005-0000-0000-000065080000}"/>
    <cellStyle name="DELTA 2" xfId="504" xr:uid="{00000000-0005-0000-0000-000066080000}"/>
    <cellStyle name="Enter Currency (0)" xfId="505" xr:uid="{00000000-0005-0000-0000-000067080000}"/>
    <cellStyle name="Enter Currency (0) 2" xfId="506" xr:uid="{00000000-0005-0000-0000-000068080000}"/>
    <cellStyle name="Enter Currency (2)" xfId="507" xr:uid="{00000000-0005-0000-0000-000069080000}"/>
    <cellStyle name="Enter Units (0)" xfId="508" xr:uid="{00000000-0005-0000-0000-00006A080000}"/>
    <cellStyle name="Enter Units (0) 2" xfId="509" xr:uid="{00000000-0005-0000-0000-00006B080000}"/>
    <cellStyle name="Enter Units (1)" xfId="510" xr:uid="{00000000-0005-0000-0000-00006C080000}"/>
    <cellStyle name="Enter Units (1) 2" xfId="511" xr:uid="{00000000-0005-0000-0000-00006D080000}"/>
    <cellStyle name="Enter Units (2)" xfId="512" xr:uid="{00000000-0005-0000-0000-00006E080000}"/>
    <cellStyle name="Estilo 1" xfId="309" xr:uid="{00000000-0005-0000-0000-00006F080000}"/>
    <cellStyle name="Estilo 1 2" xfId="433" xr:uid="{00000000-0005-0000-0000-000070080000}"/>
    <cellStyle name="Euro" xfId="310" xr:uid="{00000000-0005-0000-0000-000071080000}"/>
    <cellStyle name="Euro 1" xfId="390" xr:uid="{00000000-0005-0000-0000-000072080000}"/>
    <cellStyle name="Euro 10" xfId="391" xr:uid="{00000000-0005-0000-0000-000073080000}"/>
    <cellStyle name="Euro 11" xfId="392" xr:uid="{00000000-0005-0000-0000-000074080000}"/>
    <cellStyle name="Euro 12" xfId="513" xr:uid="{00000000-0005-0000-0000-000075080000}"/>
    <cellStyle name="Euro 12 2" xfId="514" xr:uid="{00000000-0005-0000-0000-000076080000}"/>
    <cellStyle name="Euro 13" xfId="389" xr:uid="{00000000-0005-0000-0000-000077080000}"/>
    <cellStyle name="Euro 14" xfId="863" xr:uid="{00000000-0005-0000-0000-000078080000}"/>
    <cellStyle name="Euro 2" xfId="393" xr:uid="{00000000-0005-0000-0000-000079080000}"/>
    <cellStyle name="Euro 3" xfId="394" xr:uid="{00000000-0005-0000-0000-00007A080000}"/>
    <cellStyle name="Euro 4" xfId="395" xr:uid="{00000000-0005-0000-0000-00007B080000}"/>
    <cellStyle name="Euro 5" xfId="396" xr:uid="{00000000-0005-0000-0000-00007C080000}"/>
    <cellStyle name="Euro 6" xfId="397" xr:uid="{00000000-0005-0000-0000-00007D080000}"/>
    <cellStyle name="Euro 7" xfId="398" xr:uid="{00000000-0005-0000-0000-00007E080000}"/>
    <cellStyle name="Euro 8" xfId="399" xr:uid="{00000000-0005-0000-0000-00007F080000}"/>
    <cellStyle name="Euro 9" xfId="400" xr:uid="{00000000-0005-0000-0000-000080080000}"/>
    <cellStyle name="Euro_AJUSTE ENCARGOS DA REDE GET - RES.1008 JUN10" xfId="515" xr:uid="{00000000-0005-0000-0000-000081080000}"/>
    <cellStyle name="Ex_MISTO" xfId="516" xr:uid="{00000000-0005-0000-0000-000082080000}"/>
    <cellStyle name="Excel_BuiltIn_Comma 1" xfId="401" xr:uid="{00000000-0005-0000-0000-000083080000}"/>
    <cellStyle name="FIELD" xfId="402" xr:uid="{00000000-0005-0000-0000-000084080000}"/>
    <cellStyle name="Fixed" xfId="403" xr:uid="{00000000-0005-0000-0000-000085080000}"/>
    <cellStyle name="Fixed 2" xfId="517" xr:uid="{00000000-0005-0000-0000-000086080000}"/>
    <cellStyle name="Fixed 2 2" xfId="518" xr:uid="{00000000-0005-0000-0000-000087080000}"/>
    <cellStyle name="Fixo" xfId="519" xr:uid="{00000000-0005-0000-0000-000088080000}"/>
    <cellStyle name="Followed Hyperlink" xfId="520" xr:uid="{00000000-0005-0000-0000-000089080000}"/>
    <cellStyle name="fundoamarelo" xfId="521" xr:uid="{00000000-0005-0000-0000-00008A080000}"/>
    <cellStyle name="fundoazul" xfId="522" xr:uid="{00000000-0005-0000-0000-00008B080000}"/>
    <cellStyle name="fundocinza" xfId="523" xr:uid="{00000000-0005-0000-0000-00008C080000}"/>
    <cellStyle name="fundodeentrada" xfId="524" xr:uid="{00000000-0005-0000-0000-00008D080000}"/>
    <cellStyle name="fundodeentrada 2" xfId="525" xr:uid="{00000000-0005-0000-0000-00008E080000}"/>
    <cellStyle name="fundodeentrada 2 2" xfId="686" xr:uid="{00000000-0005-0000-0000-00008F080000}"/>
    <cellStyle name="fundodeentrada 2 2 2" xfId="773" xr:uid="{00000000-0005-0000-0000-000090080000}"/>
    <cellStyle name="fundodeentrada 2 2 2 2" xfId="1126" xr:uid="{00000000-0005-0000-0000-000091080000}"/>
    <cellStyle name="fundodeentrada 2 2 2 2 2" xfId="1574" xr:uid="{00000000-0005-0000-0000-000092080000}"/>
    <cellStyle name="fundodeentrada 2 2 2 2 2 2" xfId="2734" xr:uid="{00000000-0005-0000-0000-000093080000}"/>
    <cellStyle name="fundodeentrada 2 2 2 2 2 2 2" xfId="3994" xr:uid="{00000000-0005-0000-0000-000094080000}"/>
    <cellStyle name="fundodeentrada 2 2 2 2 2 2 3" xfId="7039" xr:uid="{00000000-0005-0000-0000-000095080000}"/>
    <cellStyle name="fundodeentrada 2 2 2 2 2 2 4" xfId="8466" xr:uid="{00000000-0005-0000-0000-000096080000}"/>
    <cellStyle name="fundodeentrada 2 2 2 2 2 3" xfId="3271" xr:uid="{00000000-0005-0000-0000-000097080000}"/>
    <cellStyle name="fundodeentrada 2 2 2 2 2 3 2" xfId="3796" xr:uid="{00000000-0005-0000-0000-000098080000}"/>
    <cellStyle name="fundodeentrada 2 2 2 2 2 3 3" xfId="7492" xr:uid="{00000000-0005-0000-0000-000099080000}"/>
    <cellStyle name="fundodeentrada 2 2 2 2 2 3 4" xfId="8904" xr:uid="{00000000-0005-0000-0000-00009A080000}"/>
    <cellStyle name="fundodeentrada 2 2 2 2 2 4" xfId="5" xr:uid="{00000000-0005-0000-0000-00009B080000}"/>
    <cellStyle name="fundodeentrada 2 2 2 2 2 4 2" xfId="3449" xr:uid="{00000000-0005-0000-0000-00009C080000}"/>
    <cellStyle name="fundodeentrada 2 2 2 2 2 4 3" xfId="3671" xr:uid="{00000000-0005-0000-0000-00009D080000}"/>
    <cellStyle name="fundodeentrada 2 2 2 2 2 4 4" xfId="7670" xr:uid="{00000000-0005-0000-0000-00009E080000}"/>
    <cellStyle name="fundodeentrada 2 2 2 2 2 4 5" xfId="9082" xr:uid="{00000000-0005-0000-0000-00009F080000}"/>
    <cellStyle name="fundodeentrada 2 2 2 2 2 5" xfId="3611" xr:uid="{00000000-0005-0000-0000-0000A0080000}"/>
    <cellStyle name="fundodeentrada 2 2 2 2 2 5 2" xfId="6349" xr:uid="{00000000-0005-0000-0000-0000A1080000}"/>
    <cellStyle name="fundodeentrada 2 2 2 2 2 5 3" xfId="7832" xr:uid="{00000000-0005-0000-0000-0000A2080000}"/>
    <cellStyle name="fundodeentrada 2 2 2 2 2 5 4" xfId="9244" xr:uid="{00000000-0005-0000-0000-0000A3080000}"/>
    <cellStyle name="fundodeentrada 2 2 2 2 2 6" xfId="5447" xr:uid="{00000000-0005-0000-0000-0000A4080000}"/>
    <cellStyle name="fundodeentrada 2 2 2 2 2 7" xfId="5939" xr:uid="{00000000-0005-0000-0000-0000A5080000}"/>
    <cellStyle name="fundodeentrada 2 2 2 2 2 8" xfId="6150" xr:uid="{00000000-0005-0000-0000-0000A6080000}"/>
    <cellStyle name="fundodeentrada 2 2 2 2 3" xfId="2286" xr:uid="{00000000-0005-0000-0000-0000A7080000}"/>
    <cellStyle name="fundodeentrada 2 2 2 2 3 2" xfId="5698" xr:uid="{00000000-0005-0000-0000-0000A8080000}"/>
    <cellStyle name="fundodeentrada 2 2 2 2 3 3" xfId="6780" xr:uid="{00000000-0005-0000-0000-0000A9080000}"/>
    <cellStyle name="fundodeentrada 2 2 2 2 3 4" xfId="8243" xr:uid="{00000000-0005-0000-0000-0000AA080000}"/>
    <cellStyle name="fundodeentrada 2 2 2 2 4" xfId="3011" xr:uid="{00000000-0005-0000-0000-0000AB080000}"/>
    <cellStyle name="fundodeentrada 2 2 2 2 4 2" xfId="5829" xr:uid="{00000000-0005-0000-0000-0000AC080000}"/>
    <cellStyle name="fundodeentrada 2 2 2 2 4 3" xfId="7232" xr:uid="{00000000-0005-0000-0000-0000AD080000}"/>
    <cellStyle name="fundodeentrada 2 2 2 2 4 4" xfId="8644" xr:uid="{00000000-0005-0000-0000-0000AE080000}"/>
    <cellStyle name="fundodeentrada 2 2 2 2 5" xfId="1705" xr:uid="{00000000-0005-0000-0000-0000AF080000}"/>
    <cellStyle name="fundodeentrada 2 2 2 2 5 2" xfId="4599" xr:uid="{00000000-0005-0000-0000-0000B0080000}"/>
    <cellStyle name="fundodeentrada 2 2 2 2 5 3" xfId="4081" xr:uid="{00000000-0005-0000-0000-0000B1080000}"/>
    <cellStyle name="fundodeentrada 2 2 2 2 5 4" xfId="5422" xr:uid="{00000000-0005-0000-0000-0000B2080000}"/>
    <cellStyle name="fundodeentrada 2 2 2 2 6" xfId="1744" xr:uid="{00000000-0005-0000-0000-0000B3080000}"/>
    <cellStyle name="fundodeentrada 2 2 2 2 6 2" xfId="5383" xr:uid="{00000000-0005-0000-0000-0000B4080000}"/>
    <cellStyle name="fundodeentrada 2 2 2 2 6 3" xfId="4753" xr:uid="{00000000-0005-0000-0000-0000B5080000}"/>
    <cellStyle name="fundodeentrada 2 2 2 2 6 4" xfId="5784" xr:uid="{00000000-0005-0000-0000-0000B6080000}"/>
    <cellStyle name="fundodeentrada 2 2 2 2 7" xfId="5544" xr:uid="{00000000-0005-0000-0000-0000B7080000}"/>
    <cellStyle name="fundodeentrada 2 2 2 2 8" xfId="5346" xr:uid="{00000000-0005-0000-0000-0000B8080000}"/>
    <cellStyle name="fundodeentrada 2 2 2 2 9" xfId="6618" xr:uid="{00000000-0005-0000-0000-0000B9080000}"/>
    <cellStyle name="fundodeentrada 2 2 3" xfId="732" xr:uid="{00000000-0005-0000-0000-0000BA080000}"/>
    <cellStyle name="fundodeentrada 2 2 3 2" xfId="1085" xr:uid="{00000000-0005-0000-0000-0000BB080000}"/>
    <cellStyle name="fundodeentrada 2 2 3 2 2" xfId="1533" xr:uid="{00000000-0005-0000-0000-0000BC080000}"/>
    <cellStyle name="fundodeentrada 2 2 3 2 2 2" xfId="2693" xr:uid="{00000000-0005-0000-0000-0000BD080000}"/>
    <cellStyle name="fundodeentrada 2 2 3 2 2 2 2" xfId="4016" xr:uid="{00000000-0005-0000-0000-0000BE080000}"/>
    <cellStyle name="fundodeentrada 2 2 3 2 2 2 3" xfId="6998" xr:uid="{00000000-0005-0000-0000-0000BF080000}"/>
    <cellStyle name="fundodeentrada 2 2 3 2 2 2 4" xfId="8425" xr:uid="{00000000-0005-0000-0000-0000C0080000}"/>
    <cellStyle name="fundodeentrada 2 2 3 2 2 3" xfId="3230" xr:uid="{00000000-0005-0000-0000-0000C1080000}"/>
    <cellStyle name="fundodeentrada 2 2 3 2 2 3 2" xfId="3967" xr:uid="{00000000-0005-0000-0000-0000C2080000}"/>
    <cellStyle name="fundodeentrada 2 2 3 2 2 3 3" xfId="7451" xr:uid="{00000000-0005-0000-0000-0000C3080000}"/>
    <cellStyle name="fundodeentrada 2 2 3 2 2 3 4" xfId="8863" xr:uid="{00000000-0005-0000-0000-0000C4080000}"/>
    <cellStyle name="fundodeentrada 2 2 3 2 2 4" xfId="3408" xr:uid="{00000000-0005-0000-0000-0000C5080000}"/>
    <cellStyle name="fundodeentrada 2 2 3 2 2 4 2" xfId="4234" xr:uid="{00000000-0005-0000-0000-0000C6080000}"/>
    <cellStyle name="fundodeentrada 2 2 3 2 2 4 3" xfId="7629" xr:uid="{00000000-0005-0000-0000-0000C7080000}"/>
    <cellStyle name="fundodeentrada 2 2 3 2 2 4 4" xfId="9041" xr:uid="{00000000-0005-0000-0000-0000C8080000}"/>
    <cellStyle name="fundodeentrada 2 2 3 2 2 5" xfId="3570" xr:uid="{00000000-0005-0000-0000-0000C9080000}"/>
    <cellStyle name="fundodeentrada 2 2 3 2 2 5 2" xfId="6308" xr:uid="{00000000-0005-0000-0000-0000CA080000}"/>
    <cellStyle name="fundodeentrada 2 2 3 2 2 5 3" xfId="7791" xr:uid="{00000000-0005-0000-0000-0000CB080000}"/>
    <cellStyle name="fundodeentrada 2 2 3 2 2 5 4" xfId="9203" xr:uid="{00000000-0005-0000-0000-0000CC080000}"/>
    <cellStyle name="fundodeentrada 2 2 3 2 2 6" xfId="5521" xr:uid="{00000000-0005-0000-0000-0000CD080000}"/>
    <cellStyle name="fundodeentrada 2 2 3 2 2 7" xfId="5276" xr:uid="{00000000-0005-0000-0000-0000CE080000}"/>
    <cellStyle name="fundodeentrada 2 2 3 2 2 8" xfId="6033" xr:uid="{00000000-0005-0000-0000-0000CF080000}"/>
    <cellStyle name="fundodeentrada 2 2 3 2 3" xfId="2245" xr:uid="{00000000-0005-0000-0000-0000D0080000}"/>
    <cellStyle name="fundodeentrada 2 2 3 2 3 2" xfId="4661" xr:uid="{00000000-0005-0000-0000-0000D1080000}"/>
    <cellStyle name="fundodeentrada 2 2 3 2 3 3" xfId="6739" xr:uid="{00000000-0005-0000-0000-0000D2080000}"/>
    <cellStyle name="fundodeentrada 2 2 3 2 3 4" xfId="8202" xr:uid="{00000000-0005-0000-0000-0000D3080000}"/>
    <cellStyle name="fundodeentrada 2 2 3 2 4" xfId="2970" xr:uid="{00000000-0005-0000-0000-0000D4080000}"/>
    <cellStyle name="fundodeentrada 2 2 3 2 4 2" xfId="5109" xr:uid="{00000000-0005-0000-0000-0000D5080000}"/>
    <cellStyle name="fundodeentrada 2 2 3 2 4 3" xfId="7191" xr:uid="{00000000-0005-0000-0000-0000D6080000}"/>
    <cellStyle name="fundodeentrada 2 2 3 2 4 4" xfId="8603" xr:uid="{00000000-0005-0000-0000-0000D7080000}"/>
    <cellStyle name="fundodeentrada 2 2 3 2 5" xfId="1905" xr:uid="{00000000-0005-0000-0000-0000D8080000}"/>
    <cellStyle name="fundodeentrada 2 2 3 2 5 2" xfId="5367" xr:uid="{00000000-0005-0000-0000-0000D9080000}"/>
    <cellStyle name="fundodeentrada 2 2 3 2 5 3" xfId="6500" xr:uid="{00000000-0005-0000-0000-0000DA080000}"/>
    <cellStyle name="fundodeentrada 2 2 3 2 5 4" xfId="7983" xr:uid="{00000000-0005-0000-0000-0000DB080000}"/>
    <cellStyle name="fundodeentrada 2 2 3 2 6" xfId="1740" xr:uid="{00000000-0005-0000-0000-0000DC080000}"/>
    <cellStyle name="fundodeentrada 2 2 3 2 6 2" xfId="4489" xr:uid="{00000000-0005-0000-0000-0000DD080000}"/>
    <cellStyle name="fundodeentrada 2 2 3 2 6 3" xfId="4971" xr:uid="{00000000-0005-0000-0000-0000DE080000}"/>
    <cellStyle name="fundodeentrada 2 2 3 2 6 4" xfId="5957" xr:uid="{00000000-0005-0000-0000-0000DF080000}"/>
    <cellStyle name="fundodeentrada 2 2 3 2 7" xfId="5418" xr:uid="{00000000-0005-0000-0000-0000E0080000}"/>
    <cellStyle name="fundodeentrada 2 2 3 2 8" xfId="5472" xr:uid="{00000000-0005-0000-0000-0000E1080000}"/>
    <cellStyle name="fundodeentrada 2 2 3 2 9" xfId="6630" xr:uid="{00000000-0005-0000-0000-0000E2080000}"/>
    <cellStyle name="fundodeentrada 2 2 4" xfId="1044" xr:uid="{00000000-0005-0000-0000-0000E3080000}"/>
    <cellStyle name="fundodeentrada 2 2 4 2" xfId="1492" xr:uid="{00000000-0005-0000-0000-0000E4080000}"/>
    <cellStyle name="fundodeentrada 2 2 4 2 2" xfId="2652" xr:uid="{00000000-0005-0000-0000-0000E5080000}"/>
    <cellStyle name="fundodeentrada 2 2 4 2 2 2" xfId="4791" xr:uid="{00000000-0005-0000-0000-0000E6080000}"/>
    <cellStyle name="fundodeentrada 2 2 4 2 2 3" xfId="6957" xr:uid="{00000000-0005-0000-0000-0000E7080000}"/>
    <cellStyle name="fundodeentrada 2 2 4 2 2 4" xfId="8384" xr:uid="{00000000-0005-0000-0000-0000E8080000}"/>
    <cellStyle name="fundodeentrada 2 2 4 2 3" xfId="3189" xr:uid="{00000000-0005-0000-0000-0000E9080000}"/>
    <cellStyle name="fundodeentrada 2 2 4 2 3 2" xfId="5847" xr:uid="{00000000-0005-0000-0000-0000EA080000}"/>
    <cellStyle name="fundodeentrada 2 2 4 2 3 3" xfId="7410" xr:uid="{00000000-0005-0000-0000-0000EB080000}"/>
    <cellStyle name="fundodeentrada 2 2 4 2 3 4" xfId="8822" xr:uid="{00000000-0005-0000-0000-0000EC080000}"/>
    <cellStyle name="fundodeentrada 2 2 4 2 4" xfId="3367" xr:uid="{00000000-0005-0000-0000-0000ED080000}"/>
    <cellStyle name="fundodeentrada 2 2 4 2 4 2" xfId="4247" xr:uid="{00000000-0005-0000-0000-0000EE080000}"/>
    <cellStyle name="fundodeentrada 2 2 4 2 4 3" xfId="7588" xr:uid="{00000000-0005-0000-0000-0000EF080000}"/>
    <cellStyle name="fundodeentrada 2 2 4 2 4 4" xfId="9000" xr:uid="{00000000-0005-0000-0000-0000F0080000}"/>
    <cellStyle name="fundodeentrada 2 2 4 2 5" xfId="3529" xr:uid="{00000000-0005-0000-0000-0000F1080000}"/>
    <cellStyle name="fundodeentrada 2 2 4 2 5 2" xfId="3616" xr:uid="{00000000-0005-0000-0000-0000F2080000}"/>
    <cellStyle name="fundodeentrada 2 2 4 2 5 3" xfId="7750" xr:uid="{00000000-0005-0000-0000-0000F3080000}"/>
    <cellStyle name="fundodeentrada 2 2 4 2 5 4" xfId="9162" xr:uid="{00000000-0005-0000-0000-0000F4080000}"/>
    <cellStyle name="fundodeentrada 2 2 4 2 6" xfId="4158" xr:uid="{00000000-0005-0000-0000-0000F5080000}"/>
    <cellStyle name="fundodeentrada 2 2 4 2 7" xfId="5896" xr:uid="{00000000-0005-0000-0000-0000F6080000}"/>
    <cellStyle name="fundodeentrada 2 2 4 2 8" xfId="4314" xr:uid="{00000000-0005-0000-0000-0000F7080000}"/>
    <cellStyle name="fundodeentrada 2 2 4 3" xfId="2204" xr:uid="{00000000-0005-0000-0000-0000F8080000}"/>
    <cellStyle name="fundodeentrada 2 2 4 3 2" xfId="5138" xr:uid="{00000000-0005-0000-0000-0000F9080000}"/>
    <cellStyle name="fundodeentrada 2 2 4 3 3" xfId="6698" xr:uid="{00000000-0005-0000-0000-0000FA080000}"/>
    <cellStyle name="fundodeentrada 2 2 4 3 4" xfId="8161" xr:uid="{00000000-0005-0000-0000-0000FB080000}"/>
    <cellStyle name="fundodeentrada 2 2 4 4" xfId="2929" xr:uid="{00000000-0005-0000-0000-0000FC080000}"/>
    <cellStyle name="fundodeentrada 2 2 4 4 2" xfId="5822" xr:uid="{00000000-0005-0000-0000-0000FD080000}"/>
    <cellStyle name="fundodeentrada 2 2 4 4 3" xfId="7150" xr:uid="{00000000-0005-0000-0000-0000FE080000}"/>
    <cellStyle name="fundodeentrada 2 2 4 4 4" xfId="8562" xr:uid="{00000000-0005-0000-0000-0000FF080000}"/>
    <cellStyle name="fundodeentrada 2 2 4 5" xfId="1678" xr:uid="{00000000-0005-0000-0000-000000090000}"/>
    <cellStyle name="fundodeentrada 2 2 4 5 2" xfId="5175" xr:uid="{00000000-0005-0000-0000-000001090000}"/>
    <cellStyle name="fundodeentrada 2 2 4 5 3" xfId="4073" xr:uid="{00000000-0005-0000-0000-000002090000}"/>
    <cellStyle name="fundodeentrada 2 2 4 5 4" xfId="6192" xr:uid="{00000000-0005-0000-0000-000003090000}"/>
    <cellStyle name="fundodeentrada 2 2 4 6" xfId="1836" xr:uid="{00000000-0005-0000-0000-000004090000}"/>
    <cellStyle name="fundodeentrada 2 2 4 6 2" xfId="4406" xr:uid="{00000000-0005-0000-0000-000005090000}"/>
    <cellStyle name="fundodeentrada 2 2 4 6 3" xfId="6431" xr:uid="{00000000-0005-0000-0000-000006090000}"/>
    <cellStyle name="fundodeentrada 2 2 4 6 4" xfId="7914" xr:uid="{00000000-0005-0000-0000-000007090000}"/>
    <cellStyle name="fundodeentrada 2 2 4 7" xfId="4149" xr:uid="{00000000-0005-0000-0000-000008090000}"/>
    <cellStyle name="fundodeentrada 2 2 4 8" xfId="4514" xr:uid="{00000000-0005-0000-0000-000009090000}"/>
    <cellStyle name="fundodeentrada 2 2 4 9" xfId="5940" xr:uid="{00000000-0005-0000-0000-00000A090000}"/>
    <cellStyle name="fundodeentrada 2 3" xfId="747" xr:uid="{00000000-0005-0000-0000-00000B090000}"/>
    <cellStyle name="fundodeentrada 2 3 2" xfId="1100" xr:uid="{00000000-0005-0000-0000-00000C090000}"/>
    <cellStyle name="fundodeentrada 2 3 2 2" xfId="1548" xr:uid="{00000000-0005-0000-0000-00000D090000}"/>
    <cellStyle name="fundodeentrada 2 3 2 2 2" xfId="2708" xr:uid="{00000000-0005-0000-0000-00000E090000}"/>
    <cellStyle name="fundodeentrada 2 3 2 2 2 2" xfId="3913" xr:uid="{00000000-0005-0000-0000-00000F090000}"/>
    <cellStyle name="fundodeentrada 2 3 2 2 2 3" xfId="7013" xr:uid="{00000000-0005-0000-0000-000010090000}"/>
    <cellStyle name="fundodeentrada 2 3 2 2 2 4" xfId="8440" xr:uid="{00000000-0005-0000-0000-000011090000}"/>
    <cellStyle name="fundodeentrada 2 3 2 2 3" xfId="3245" xr:uid="{00000000-0005-0000-0000-000012090000}"/>
    <cellStyle name="fundodeentrada 2 3 2 2 3 2" xfId="3893" xr:uid="{00000000-0005-0000-0000-000013090000}"/>
    <cellStyle name="fundodeentrada 2 3 2 2 3 3" xfId="7466" xr:uid="{00000000-0005-0000-0000-000014090000}"/>
    <cellStyle name="fundodeentrada 2 3 2 2 3 4" xfId="8878" xr:uid="{00000000-0005-0000-0000-000015090000}"/>
    <cellStyle name="fundodeentrada 2 3 2 2 4" xfId="3423" xr:uid="{00000000-0005-0000-0000-000016090000}"/>
    <cellStyle name="fundodeentrada 2 3 2 2 4 2" xfId="3690" xr:uid="{00000000-0005-0000-0000-000017090000}"/>
    <cellStyle name="fundodeentrada 2 3 2 2 4 3" xfId="7644" xr:uid="{00000000-0005-0000-0000-000018090000}"/>
    <cellStyle name="fundodeentrada 2 3 2 2 4 4" xfId="9056" xr:uid="{00000000-0005-0000-0000-000019090000}"/>
    <cellStyle name="fundodeentrada 2 3 2 2 5" xfId="3585" xr:uid="{00000000-0005-0000-0000-00001A090000}"/>
    <cellStyle name="fundodeentrada 2 3 2 2 5 2" xfId="6323" xr:uid="{00000000-0005-0000-0000-00001B090000}"/>
    <cellStyle name="fundodeentrada 2 3 2 2 5 3" xfId="7806" xr:uid="{00000000-0005-0000-0000-00001C090000}"/>
    <cellStyle name="fundodeentrada 2 3 2 2 5 4" xfId="9218" xr:uid="{00000000-0005-0000-0000-00001D090000}"/>
    <cellStyle name="fundodeentrada 2 3 2 2 6" xfId="5178" xr:uid="{00000000-0005-0000-0000-00001E090000}"/>
    <cellStyle name="fundodeentrada 2 3 2 2 7" xfId="5234" xr:uid="{00000000-0005-0000-0000-00001F090000}"/>
    <cellStyle name="fundodeentrada 2 3 2 2 8" xfId="4961" xr:uid="{00000000-0005-0000-0000-000020090000}"/>
    <cellStyle name="fundodeentrada 2 3 2 3" xfId="2260" xr:uid="{00000000-0005-0000-0000-000021090000}"/>
    <cellStyle name="fundodeentrada 2 3 2 3 2" xfId="4681" xr:uid="{00000000-0005-0000-0000-000022090000}"/>
    <cellStyle name="fundodeentrada 2 3 2 3 3" xfId="6754" xr:uid="{00000000-0005-0000-0000-000023090000}"/>
    <cellStyle name="fundodeentrada 2 3 2 3 4" xfId="8217" xr:uid="{00000000-0005-0000-0000-000024090000}"/>
    <cellStyle name="fundodeentrada 2 3 2 4" xfId="2985" xr:uid="{00000000-0005-0000-0000-000025090000}"/>
    <cellStyle name="fundodeentrada 2 3 2 4 2" xfId="5995" xr:uid="{00000000-0005-0000-0000-000026090000}"/>
    <cellStyle name="fundodeentrada 2 3 2 4 3" xfId="7206" xr:uid="{00000000-0005-0000-0000-000027090000}"/>
    <cellStyle name="fundodeentrada 2 3 2 4 4" xfId="8618" xr:uid="{00000000-0005-0000-0000-000028090000}"/>
    <cellStyle name="fundodeentrada 2 3 2 5" xfId="1916" xr:uid="{00000000-0005-0000-0000-000029090000}"/>
    <cellStyle name="fundodeentrada 2 3 2 5 2" xfId="4495" xr:uid="{00000000-0005-0000-0000-00002A090000}"/>
    <cellStyle name="fundodeentrada 2 3 2 5 3" xfId="6511" xr:uid="{00000000-0005-0000-0000-00002B090000}"/>
    <cellStyle name="fundodeentrada 2 3 2 5 4" xfId="7994" xr:uid="{00000000-0005-0000-0000-00002C090000}"/>
    <cellStyle name="fundodeentrada 2 3 2 6" xfId="1732" xr:uid="{00000000-0005-0000-0000-00002D090000}"/>
    <cellStyle name="fundodeentrada 2 3 2 6 2" xfId="4341" xr:uid="{00000000-0005-0000-0000-00002E090000}"/>
    <cellStyle name="fundodeentrada 2 3 2 6 3" xfId="6206" xr:uid="{00000000-0005-0000-0000-00002F090000}"/>
    <cellStyle name="fundodeentrada 2 3 2 6 4" xfId="5875" xr:uid="{00000000-0005-0000-0000-000030090000}"/>
    <cellStyle name="fundodeentrada 2 3 2 7" xfId="5887" xr:uid="{00000000-0005-0000-0000-000031090000}"/>
    <cellStyle name="fundodeentrada 2 3 2 8" xfId="6108" xr:uid="{00000000-0005-0000-0000-000032090000}"/>
    <cellStyle name="fundodeentrada 2 3 2 9" xfId="5838" xr:uid="{00000000-0005-0000-0000-000033090000}"/>
    <cellStyle name="fundodeentrada 2 4" xfId="706" xr:uid="{00000000-0005-0000-0000-000034090000}"/>
    <cellStyle name="fundodeentrada 2 4 2" xfId="1060" xr:uid="{00000000-0005-0000-0000-000035090000}"/>
    <cellStyle name="fundodeentrada 2 4 2 2" xfId="1508" xr:uid="{00000000-0005-0000-0000-000036090000}"/>
    <cellStyle name="fundodeentrada 2 4 2 2 2" xfId="2668" xr:uid="{00000000-0005-0000-0000-000037090000}"/>
    <cellStyle name="fundodeentrada 2 4 2 2 2 2" xfId="5300" xr:uid="{00000000-0005-0000-0000-000038090000}"/>
    <cellStyle name="fundodeentrada 2 4 2 2 2 3" xfId="6973" xr:uid="{00000000-0005-0000-0000-000039090000}"/>
    <cellStyle name="fundodeentrada 2 4 2 2 2 4" xfId="8400" xr:uid="{00000000-0005-0000-0000-00003A090000}"/>
    <cellStyle name="fundodeentrada 2 4 2 2 3" xfId="3205" xr:uid="{00000000-0005-0000-0000-00003B090000}"/>
    <cellStyle name="fundodeentrada 2 4 2 2 3 2" xfId="3975" xr:uid="{00000000-0005-0000-0000-00003C090000}"/>
    <cellStyle name="fundodeentrada 2 4 2 2 3 3" xfId="7426" xr:uid="{00000000-0005-0000-0000-00003D090000}"/>
    <cellStyle name="fundodeentrada 2 4 2 2 3 4" xfId="8838" xr:uid="{00000000-0005-0000-0000-00003E090000}"/>
    <cellStyle name="fundodeentrada 2 4 2 2 4" xfId="3383" xr:uid="{00000000-0005-0000-0000-00003F090000}"/>
    <cellStyle name="fundodeentrada 2 4 2 2 4 2" xfId="4242" xr:uid="{00000000-0005-0000-0000-000040090000}"/>
    <cellStyle name="fundodeentrada 2 4 2 2 4 3" xfId="7604" xr:uid="{00000000-0005-0000-0000-000041090000}"/>
    <cellStyle name="fundodeentrada 2 4 2 2 4 4" xfId="9016" xr:uid="{00000000-0005-0000-0000-000042090000}"/>
    <cellStyle name="fundodeentrada 2 4 2 2 5" xfId="3545" xr:uid="{00000000-0005-0000-0000-000043090000}"/>
    <cellStyle name="fundodeentrada 2 4 2 2 5 2" xfId="4195" xr:uid="{00000000-0005-0000-0000-000044090000}"/>
    <cellStyle name="fundodeentrada 2 4 2 2 5 3" xfId="7766" xr:uid="{00000000-0005-0000-0000-000045090000}"/>
    <cellStyle name="fundodeentrada 2 4 2 2 5 4" xfId="9178" xr:uid="{00000000-0005-0000-0000-000046090000}"/>
    <cellStyle name="fundodeentrada 2 4 2 2 6" xfId="4046" xr:uid="{00000000-0005-0000-0000-000047090000}"/>
    <cellStyle name="fundodeentrada 2 4 2 2 7" xfId="5026" xr:uid="{00000000-0005-0000-0000-000048090000}"/>
    <cellStyle name="fundodeentrada 2 4 2 2 8" xfId="5722" xr:uid="{00000000-0005-0000-0000-000049090000}"/>
    <cellStyle name="fundodeentrada 2 4 2 3" xfId="2220" xr:uid="{00000000-0005-0000-0000-00004A090000}"/>
    <cellStyle name="fundodeentrada 2 4 2 3 2" xfId="5490" xr:uid="{00000000-0005-0000-0000-00004B090000}"/>
    <cellStyle name="fundodeentrada 2 4 2 3 3" xfId="6714" xr:uid="{00000000-0005-0000-0000-00004C090000}"/>
    <cellStyle name="fundodeentrada 2 4 2 3 4" xfId="8177" xr:uid="{00000000-0005-0000-0000-00004D090000}"/>
    <cellStyle name="fundodeentrada 2 4 2 4" xfId="2945" xr:uid="{00000000-0005-0000-0000-00004E090000}"/>
    <cellStyle name="fundodeentrada 2 4 2 4 2" xfId="4801" xr:uid="{00000000-0005-0000-0000-00004F090000}"/>
    <cellStyle name="fundodeentrada 2 4 2 4 3" xfId="7166" xr:uid="{00000000-0005-0000-0000-000050090000}"/>
    <cellStyle name="fundodeentrada 2 4 2 4 4" xfId="8578" xr:uid="{00000000-0005-0000-0000-000051090000}"/>
    <cellStyle name="fundodeentrada 2 4 2 5" xfId="1681" xr:uid="{00000000-0005-0000-0000-000052090000}"/>
    <cellStyle name="fundodeentrada 2 4 2 5 2" xfId="5377" xr:uid="{00000000-0005-0000-0000-000053090000}"/>
    <cellStyle name="fundodeentrada 2 4 2 5 3" xfId="4715" xr:uid="{00000000-0005-0000-0000-000054090000}"/>
    <cellStyle name="fundodeentrada 2 4 2 5 4" xfId="5941" xr:uid="{00000000-0005-0000-0000-000055090000}"/>
    <cellStyle name="fundodeentrada 2 4 2 6" xfId="1749" xr:uid="{00000000-0005-0000-0000-000056090000}"/>
    <cellStyle name="fundodeentrada 2 4 2 6 2" xfId="5158" xr:uid="{00000000-0005-0000-0000-000057090000}"/>
    <cellStyle name="fundodeentrada 2 4 2 6 3" xfId="5436" xr:uid="{00000000-0005-0000-0000-000058090000}"/>
    <cellStyle name="fundodeentrada 2 4 2 6 4" xfId="5239" xr:uid="{00000000-0005-0000-0000-000059090000}"/>
    <cellStyle name="fundodeentrada 2 4 2 7" xfId="4182" xr:uid="{00000000-0005-0000-0000-00005A090000}"/>
    <cellStyle name="fundodeentrada 2 4 2 8" xfId="5932" xr:uid="{00000000-0005-0000-0000-00005B090000}"/>
    <cellStyle name="fundodeentrada 2 4 2 9" xfId="4427" xr:uid="{00000000-0005-0000-0000-00005C090000}"/>
    <cellStyle name="fundodeentrada 2 5" xfId="1018" xr:uid="{00000000-0005-0000-0000-00005D090000}"/>
    <cellStyle name="fundodeentrada 2 5 2" xfId="1466" xr:uid="{00000000-0005-0000-0000-00005E090000}"/>
    <cellStyle name="fundodeentrada 2 5 2 2" xfId="2626" xr:uid="{00000000-0005-0000-0000-00005F090000}"/>
    <cellStyle name="fundodeentrada 2 5 2 2 2" xfId="5247" xr:uid="{00000000-0005-0000-0000-000060090000}"/>
    <cellStyle name="fundodeentrada 2 5 2 2 3" xfId="6938" xr:uid="{00000000-0005-0000-0000-000061090000}"/>
    <cellStyle name="fundodeentrada 2 5 2 2 4" xfId="8367" xr:uid="{00000000-0005-0000-0000-000062090000}"/>
    <cellStyle name="fundodeentrada 2 5 2 3" xfId="3169" xr:uid="{00000000-0005-0000-0000-000063090000}"/>
    <cellStyle name="fundodeentrada 2 5 2 3 2" xfId="5790" xr:uid="{00000000-0005-0000-0000-000064090000}"/>
    <cellStyle name="fundodeentrada 2 5 2 3 3" xfId="7390" xr:uid="{00000000-0005-0000-0000-000065090000}"/>
    <cellStyle name="fundodeentrada 2 5 2 3 4" xfId="8802" xr:uid="{00000000-0005-0000-0000-000066090000}"/>
    <cellStyle name="fundodeentrada 2 5 2 4" xfId="3350" xr:uid="{00000000-0005-0000-0000-000067090000}"/>
    <cellStyle name="fundodeentrada 2 5 2 4 2" xfId="3739" xr:uid="{00000000-0005-0000-0000-000068090000}"/>
    <cellStyle name="fundodeentrada 2 5 2 4 3" xfId="7571" xr:uid="{00000000-0005-0000-0000-000069090000}"/>
    <cellStyle name="fundodeentrada 2 5 2 4 4" xfId="8983" xr:uid="{00000000-0005-0000-0000-00006A090000}"/>
    <cellStyle name="fundodeentrada 2 5 2 5" xfId="3512" xr:uid="{00000000-0005-0000-0000-00006B090000}"/>
    <cellStyle name="fundodeentrada 2 5 2 5 2" xfId="3627" xr:uid="{00000000-0005-0000-0000-00006C090000}"/>
    <cellStyle name="fundodeentrada 2 5 2 5 3" xfId="7733" xr:uid="{00000000-0005-0000-0000-00006D090000}"/>
    <cellStyle name="fundodeentrada 2 5 2 5 4" xfId="9145" xr:uid="{00000000-0005-0000-0000-00006E090000}"/>
    <cellStyle name="fundodeentrada 2 5 2 6" xfId="6154" xr:uid="{00000000-0005-0000-0000-00006F090000}"/>
    <cellStyle name="fundodeentrada 2 5 2 7" xfId="4999" xr:uid="{00000000-0005-0000-0000-000070090000}"/>
    <cellStyle name="fundodeentrada 2 5 2 8" xfId="5235" xr:uid="{00000000-0005-0000-0000-000071090000}"/>
    <cellStyle name="fundodeentrada 2 5 3" xfId="2178" xr:uid="{00000000-0005-0000-0000-000072090000}"/>
    <cellStyle name="fundodeentrada 2 5 3 2" xfId="4732" xr:uid="{00000000-0005-0000-0000-000073090000}"/>
    <cellStyle name="fundodeentrada 2 5 3 3" xfId="6679" xr:uid="{00000000-0005-0000-0000-000074090000}"/>
    <cellStyle name="fundodeentrada 2 5 3 4" xfId="8144" xr:uid="{00000000-0005-0000-0000-000075090000}"/>
    <cellStyle name="fundodeentrada 2 5 4" xfId="2909" xr:uid="{00000000-0005-0000-0000-000076090000}"/>
    <cellStyle name="fundodeentrada 2 5 4 2" xfId="5835" xr:uid="{00000000-0005-0000-0000-000077090000}"/>
    <cellStyle name="fundodeentrada 2 5 4 3" xfId="7130" xr:uid="{00000000-0005-0000-0000-000078090000}"/>
    <cellStyle name="fundodeentrada 2 5 4 4" xfId="8542" xr:uid="{00000000-0005-0000-0000-000079090000}"/>
    <cellStyle name="fundodeentrada 2 5 5" xfId="1964" xr:uid="{00000000-0005-0000-0000-00007A090000}"/>
    <cellStyle name="fundodeentrada 2 5 5 2" xfId="4405" xr:uid="{00000000-0005-0000-0000-00007B090000}"/>
    <cellStyle name="fundodeentrada 2 5 5 3" xfId="6552" xr:uid="{00000000-0005-0000-0000-00007C090000}"/>
    <cellStyle name="fundodeentrada 2 5 5 4" xfId="8033" xr:uid="{00000000-0005-0000-0000-00007D090000}"/>
    <cellStyle name="fundodeentrada 2 5 6" xfId="2848" xr:uid="{00000000-0005-0000-0000-00007E090000}"/>
    <cellStyle name="fundodeentrada 2 5 6 2" xfId="6222" xr:uid="{00000000-0005-0000-0000-00007F090000}"/>
    <cellStyle name="fundodeentrada 2 5 6 3" xfId="7069" xr:uid="{00000000-0005-0000-0000-000080090000}"/>
    <cellStyle name="fundodeentrada 2 5 6 4" xfId="8481" xr:uid="{00000000-0005-0000-0000-000081090000}"/>
    <cellStyle name="fundodeentrada 2 5 7" xfId="4604" xr:uid="{00000000-0005-0000-0000-000082090000}"/>
    <cellStyle name="fundodeentrada 2 5 8" xfId="5856" xr:uid="{00000000-0005-0000-0000-000083090000}"/>
    <cellStyle name="fundodeentrada 2 5 9" xfId="6153" xr:uid="{00000000-0005-0000-0000-000084090000}"/>
    <cellStyle name="fundodeentrada 3" xfId="685" xr:uid="{00000000-0005-0000-0000-000085090000}"/>
    <cellStyle name="fundodeentrada 3 2" xfId="772" xr:uid="{00000000-0005-0000-0000-000086090000}"/>
    <cellStyle name="fundodeentrada 3 2 2" xfId="1125" xr:uid="{00000000-0005-0000-0000-000087090000}"/>
    <cellStyle name="fundodeentrada 3 2 2 2" xfId="1573" xr:uid="{00000000-0005-0000-0000-000088090000}"/>
    <cellStyle name="fundodeentrada 3 2 2 2 2" xfId="2733" xr:uid="{00000000-0005-0000-0000-000089090000}"/>
    <cellStyle name="fundodeentrada 3 2 2 2 2 2" xfId="3995" xr:uid="{00000000-0005-0000-0000-00008A090000}"/>
    <cellStyle name="fundodeentrada 3 2 2 2 2 3" xfId="7038" xr:uid="{00000000-0005-0000-0000-00008B090000}"/>
    <cellStyle name="fundodeentrada 3 2 2 2 2 4" xfId="8465" xr:uid="{00000000-0005-0000-0000-00008C090000}"/>
    <cellStyle name="fundodeentrada 3 2 2 2 3" xfId="3270" xr:uid="{00000000-0005-0000-0000-00008D090000}"/>
    <cellStyle name="fundodeentrada 3 2 2 2 3 2" xfId="3797" xr:uid="{00000000-0005-0000-0000-00008E090000}"/>
    <cellStyle name="fundodeentrada 3 2 2 2 3 3" xfId="7491" xr:uid="{00000000-0005-0000-0000-00008F090000}"/>
    <cellStyle name="fundodeentrada 3 2 2 2 3 4" xfId="8903" xr:uid="{00000000-0005-0000-0000-000090090000}"/>
    <cellStyle name="fundodeentrada 3 2 2 2 4" xfId="3448" xr:uid="{00000000-0005-0000-0000-000091090000}"/>
    <cellStyle name="fundodeentrada 3 2 2 2 4 2" xfId="3672" xr:uid="{00000000-0005-0000-0000-000092090000}"/>
    <cellStyle name="fundodeentrada 3 2 2 2 4 3" xfId="7669" xr:uid="{00000000-0005-0000-0000-000093090000}"/>
    <cellStyle name="fundodeentrada 3 2 2 2 4 4" xfId="9081" xr:uid="{00000000-0005-0000-0000-000094090000}"/>
    <cellStyle name="fundodeentrada 3 2 2 2 5" xfId="3610" xr:uid="{00000000-0005-0000-0000-000095090000}"/>
    <cellStyle name="fundodeentrada 3 2 2 2 5 2" xfId="6348" xr:uid="{00000000-0005-0000-0000-000096090000}"/>
    <cellStyle name="fundodeentrada 3 2 2 2 5 3" xfId="7831" xr:uid="{00000000-0005-0000-0000-000097090000}"/>
    <cellStyle name="fundodeentrada 3 2 2 2 5 4" xfId="9243" xr:uid="{00000000-0005-0000-0000-000098090000}"/>
    <cellStyle name="fundodeentrada 3 2 2 2 6" xfId="5080" xr:uid="{00000000-0005-0000-0000-000099090000}"/>
    <cellStyle name="fundodeentrada 3 2 2 2 7" xfId="5775" xr:uid="{00000000-0005-0000-0000-00009A090000}"/>
    <cellStyle name="fundodeentrada 3 2 2 2 8" xfId="5883" xr:uid="{00000000-0005-0000-0000-00009B090000}"/>
    <cellStyle name="fundodeentrada 3 2 2 3" xfId="2285" xr:uid="{00000000-0005-0000-0000-00009C090000}"/>
    <cellStyle name="fundodeentrada 3 2 2 3 2" xfId="5365" xr:uid="{00000000-0005-0000-0000-00009D090000}"/>
    <cellStyle name="fundodeentrada 3 2 2 3 3" xfId="6779" xr:uid="{00000000-0005-0000-0000-00009E090000}"/>
    <cellStyle name="fundodeentrada 3 2 2 3 4" xfId="8242" xr:uid="{00000000-0005-0000-0000-00009F090000}"/>
    <cellStyle name="fundodeentrada 3 2 2 4" xfId="3010" xr:uid="{00000000-0005-0000-0000-0000A0090000}"/>
    <cellStyle name="fundodeentrada 3 2 2 4 2" xfId="5116" xr:uid="{00000000-0005-0000-0000-0000A1090000}"/>
    <cellStyle name="fundodeentrada 3 2 2 4 3" xfId="7231" xr:uid="{00000000-0005-0000-0000-0000A2090000}"/>
    <cellStyle name="fundodeentrada 3 2 2 4 4" xfId="8643" xr:uid="{00000000-0005-0000-0000-0000A3090000}"/>
    <cellStyle name="fundodeentrada 3 2 2 5" xfId="1776" xr:uid="{00000000-0005-0000-0000-0000A4090000}"/>
    <cellStyle name="fundodeentrada 3 2 2 5 2" xfId="4652" xr:uid="{00000000-0005-0000-0000-0000A5090000}"/>
    <cellStyle name="fundodeentrada 3 2 2 5 3" xfId="6375" xr:uid="{00000000-0005-0000-0000-0000A6090000}"/>
    <cellStyle name="fundodeentrada 3 2 2 5 4" xfId="7859" xr:uid="{00000000-0005-0000-0000-0000A7090000}"/>
    <cellStyle name="fundodeentrada 3 2 2 6" xfId="1960" xr:uid="{00000000-0005-0000-0000-0000A8090000}"/>
    <cellStyle name="fundodeentrada 3 2 2 6 2" xfId="4600" xr:uid="{00000000-0005-0000-0000-0000A9090000}"/>
    <cellStyle name="fundodeentrada 3 2 2 6 3" xfId="6548" xr:uid="{00000000-0005-0000-0000-0000AA090000}"/>
    <cellStyle name="fundodeentrada 3 2 2 6 4" xfId="8029" xr:uid="{00000000-0005-0000-0000-0000AB090000}"/>
    <cellStyle name="fundodeentrada 3 2 2 7" xfId="5934" xr:uid="{00000000-0005-0000-0000-0000AC090000}"/>
    <cellStyle name="fundodeentrada 3 2 2 8" xfId="5997" xr:uid="{00000000-0005-0000-0000-0000AD090000}"/>
    <cellStyle name="fundodeentrada 3 2 2 9" xfId="5918" xr:uid="{00000000-0005-0000-0000-0000AE090000}"/>
    <cellStyle name="fundodeentrada 3 3" xfId="731" xr:uid="{00000000-0005-0000-0000-0000AF090000}"/>
    <cellStyle name="fundodeentrada 3 3 2" xfId="1084" xr:uid="{00000000-0005-0000-0000-0000B0090000}"/>
    <cellStyle name="fundodeentrada 3 3 2 2" xfId="1532" xr:uid="{00000000-0005-0000-0000-0000B1090000}"/>
    <cellStyle name="fundodeentrada 3 3 2 2 2" xfId="2692" xr:uid="{00000000-0005-0000-0000-0000B2090000}"/>
    <cellStyle name="fundodeentrada 3 3 2 2 2 2" xfId="4017" xr:uid="{00000000-0005-0000-0000-0000B3090000}"/>
    <cellStyle name="fundodeentrada 3 3 2 2 2 3" xfId="6997" xr:uid="{00000000-0005-0000-0000-0000B4090000}"/>
    <cellStyle name="fundodeentrada 3 3 2 2 2 4" xfId="8424" xr:uid="{00000000-0005-0000-0000-0000B5090000}"/>
    <cellStyle name="fundodeentrada 3 3 2 2 3" xfId="3229" xr:uid="{00000000-0005-0000-0000-0000B6090000}"/>
    <cellStyle name="fundodeentrada 3 3 2 2 3 2" xfId="3820" xr:uid="{00000000-0005-0000-0000-0000B7090000}"/>
    <cellStyle name="fundodeentrada 3 3 2 2 3 3" xfId="7450" xr:uid="{00000000-0005-0000-0000-0000B8090000}"/>
    <cellStyle name="fundodeentrada 3 3 2 2 3 4" xfId="8862" xr:uid="{00000000-0005-0000-0000-0000B9090000}"/>
    <cellStyle name="fundodeentrada 3 3 2 2 4" xfId="3407" xr:uid="{00000000-0005-0000-0000-0000BA090000}"/>
    <cellStyle name="fundodeentrada 3 3 2 2 4 2" xfId="3701" xr:uid="{00000000-0005-0000-0000-0000BB090000}"/>
    <cellStyle name="fundodeentrada 3 3 2 2 4 3" xfId="7628" xr:uid="{00000000-0005-0000-0000-0000BC090000}"/>
    <cellStyle name="fundodeentrada 3 3 2 2 4 4" xfId="9040" xr:uid="{00000000-0005-0000-0000-0000BD090000}"/>
    <cellStyle name="fundodeentrada 3 3 2 2 5" xfId="3569" xr:uid="{00000000-0005-0000-0000-0000BE090000}"/>
    <cellStyle name="fundodeentrada 3 3 2 2 5 2" xfId="6307" xr:uid="{00000000-0005-0000-0000-0000BF090000}"/>
    <cellStyle name="fundodeentrada 3 3 2 2 5 3" xfId="7790" xr:uid="{00000000-0005-0000-0000-0000C0090000}"/>
    <cellStyle name="fundodeentrada 3 3 2 2 5 4" xfId="9202" xr:uid="{00000000-0005-0000-0000-0000C1090000}"/>
    <cellStyle name="fundodeentrada 3 3 2 2 6" xfId="5187" xr:uid="{00000000-0005-0000-0000-0000C2090000}"/>
    <cellStyle name="fundodeentrada 3 3 2 2 7" xfId="5919" xr:uid="{00000000-0005-0000-0000-0000C3090000}"/>
    <cellStyle name="fundodeentrada 3 3 2 2 8" xfId="6146" xr:uid="{00000000-0005-0000-0000-0000C4090000}"/>
    <cellStyle name="fundodeentrada 3 3 2 3" xfId="2244" xr:uid="{00000000-0005-0000-0000-0000C5090000}"/>
    <cellStyle name="fundodeentrada 3 3 2 3 2" xfId="5506" xr:uid="{00000000-0005-0000-0000-0000C6090000}"/>
    <cellStyle name="fundodeentrada 3 3 2 3 3" xfId="6738" xr:uid="{00000000-0005-0000-0000-0000C7090000}"/>
    <cellStyle name="fundodeentrada 3 3 2 3 4" xfId="8201" xr:uid="{00000000-0005-0000-0000-0000C8090000}"/>
    <cellStyle name="fundodeentrada 3 3 2 4" xfId="2969" xr:uid="{00000000-0005-0000-0000-0000C9090000}"/>
    <cellStyle name="fundodeentrada 3 3 2 4 2" xfId="5925" xr:uid="{00000000-0005-0000-0000-0000CA090000}"/>
    <cellStyle name="fundodeentrada 3 3 2 4 3" xfId="7190" xr:uid="{00000000-0005-0000-0000-0000CB090000}"/>
    <cellStyle name="fundodeentrada 3 3 2 4 4" xfId="8602" xr:uid="{00000000-0005-0000-0000-0000CC090000}"/>
    <cellStyle name="fundodeentrada 3 3 2 5" xfId="1904" xr:uid="{00000000-0005-0000-0000-0000CD090000}"/>
    <cellStyle name="fundodeentrada 3 3 2 5 2" xfId="4651" xr:uid="{00000000-0005-0000-0000-0000CE090000}"/>
    <cellStyle name="fundodeentrada 3 3 2 5 3" xfId="6499" xr:uid="{00000000-0005-0000-0000-0000CF090000}"/>
    <cellStyle name="fundodeentrada 3 3 2 5 4" xfId="7982" xr:uid="{00000000-0005-0000-0000-0000D0090000}"/>
    <cellStyle name="fundodeentrada 3 3 2 6" xfId="2015" xr:uid="{00000000-0005-0000-0000-0000D1090000}"/>
    <cellStyle name="fundodeentrada 3 3 2 6 2" xfId="5736" xr:uid="{00000000-0005-0000-0000-0000D2090000}"/>
    <cellStyle name="fundodeentrada 3 3 2 6 3" xfId="6603" xr:uid="{00000000-0005-0000-0000-0000D3090000}"/>
    <cellStyle name="fundodeentrada 3 3 2 6 4" xfId="8084" xr:uid="{00000000-0005-0000-0000-0000D4090000}"/>
    <cellStyle name="fundodeentrada 3 3 2 7" xfId="5888" xr:uid="{00000000-0005-0000-0000-0000D5090000}"/>
    <cellStyle name="fundodeentrada 3 3 2 8" xfId="4975" xr:uid="{00000000-0005-0000-0000-0000D6090000}"/>
    <cellStyle name="fundodeentrada 3 3 2 9" xfId="4611" xr:uid="{00000000-0005-0000-0000-0000D7090000}"/>
    <cellStyle name="fundodeentrada 3 4" xfId="1043" xr:uid="{00000000-0005-0000-0000-0000D8090000}"/>
    <cellStyle name="fundodeentrada 3 4 2" xfId="1491" xr:uid="{00000000-0005-0000-0000-0000D9090000}"/>
    <cellStyle name="fundodeentrada 3 4 2 2" xfId="2651" xr:uid="{00000000-0005-0000-0000-0000DA090000}"/>
    <cellStyle name="fundodeentrada 3 4 2 2 2" xfId="5639" xr:uid="{00000000-0005-0000-0000-0000DB090000}"/>
    <cellStyle name="fundodeentrada 3 4 2 2 3" xfId="6956" xr:uid="{00000000-0005-0000-0000-0000DC090000}"/>
    <cellStyle name="fundodeentrada 3 4 2 2 4" xfId="8383" xr:uid="{00000000-0005-0000-0000-0000DD090000}"/>
    <cellStyle name="fundodeentrada 3 4 2 3" xfId="3188" xr:uid="{00000000-0005-0000-0000-0000DE090000}"/>
    <cellStyle name="fundodeentrada 3 4 2 3 2" xfId="4947" xr:uid="{00000000-0005-0000-0000-0000DF090000}"/>
    <cellStyle name="fundodeentrada 3 4 2 3 3" xfId="7409" xr:uid="{00000000-0005-0000-0000-0000E0090000}"/>
    <cellStyle name="fundodeentrada 3 4 2 3 4" xfId="8821" xr:uid="{00000000-0005-0000-0000-0000E1090000}"/>
    <cellStyle name="fundodeentrada 3 4 2 4" xfId="3366" xr:uid="{00000000-0005-0000-0000-0000E2090000}"/>
    <cellStyle name="fundodeentrada 3 4 2 4 2" xfId="3728" xr:uid="{00000000-0005-0000-0000-0000E3090000}"/>
    <cellStyle name="fundodeentrada 3 4 2 4 3" xfId="7587" xr:uid="{00000000-0005-0000-0000-0000E4090000}"/>
    <cellStyle name="fundodeentrada 3 4 2 4 4" xfId="8999" xr:uid="{00000000-0005-0000-0000-0000E5090000}"/>
    <cellStyle name="fundodeentrada 3 4 2 5" xfId="3528" xr:uid="{00000000-0005-0000-0000-0000E6090000}"/>
    <cellStyle name="fundodeentrada 3 4 2 5 2" xfId="4201" xr:uid="{00000000-0005-0000-0000-0000E7090000}"/>
    <cellStyle name="fundodeentrada 3 4 2 5 3" xfId="7749" xr:uid="{00000000-0005-0000-0000-0000E8090000}"/>
    <cellStyle name="fundodeentrada 3 4 2 5 4" xfId="9161" xr:uid="{00000000-0005-0000-0000-0000E9090000}"/>
    <cellStyle name="fundodeentrada 3 4 2 6" xfId="4449" xr:uid="{00000000-0005-0000-0000-0000EA090000}"/>
    <cellStyle name="fundodeentrada 3 4 2 7" xfId="5455" xr:uid="{00000000-0005-0000-0000-0000EB090000}"/>
    <cellStyle name="fundodeentrada 3 4 2 8" xfId="5543" xr:uid="{00000000-0005-0000-0000-0000EC090000}"/>
    <cellStyle name="fundodeentrada 3 4 3" xfId="2203" xr:uid="{00000000-0005-0000-0000-0000ED090000}"/>
    <cellStyle name="fundodeentrada 3 4 3 2" xfId="4296" xr:uid="{00000000-0005-0000-0000-0000EE090000}"/>
    <cellStyle name="fundodeentrada 3 4 3 3" xfId="6697" xr:uid="{00000000-0005-0000-0000-0000EF090000}"/>
    <cellStyle name="fundodeentrada 3 4 3 4" xfId="8160" xr:uid="{00000000-0005-0000-0000-0000F0090000}"/>
    <cellStyle name="fundodeentrada 3 4 4" xfId="2928" xr:uid="{00000000-0005-0000-0000-0000F1090000}"/>
    <cellStyle name="fundodeentrada 3 4 4 2" xfId="5409" xr:uid="{00000000-0005-0000-0000-0000F2090000}"/>
    <cellStyle name="fundodeentrada 3 4 4 3" xfId="7149" xr:uid="{00000000-0005-0000-0000-0000F3090000}"/>
    <cellStyle name="fundodeentrada 3 4 4 4" xfId="8561" xr:uid="{00000000-0005-0000-0000-0000F4090000}"/>
    <cellStyle name="fundodeentrada 3 4 5" xfId="1888" xr:uid="{00000000-0005-0000-0000-0000F5090000}"/>
    <cellStyle name="fundodeentrada 3 4 5 2" xfId="4885" xr:uid="{00000000-0005-0000-0000-0000F6090000}"/>
    <cellStyle name="fundodeentrada 3 4 5 3" xfId="6483" xr:uid="{00000000-0005-0000-0000-0000F7090000}"/>
    <cellStyle name="fundodeentrada 3 4 5 4" xfId="7966" xr:uid="{00000000-0005-0000-0000-0000F8090000}"/>
    <cellStyle name="fundodeentrada 3 4 6" xfId="2859" xr:uid="{00000000-0005-0000-0000-0000F9090000}"/>
    <cellStyle name="fundodeentrada 3 4 6 2" xfId="6143" xr:uid="{00000000-0005-0000-0000-0000FA090000}"/>
    <cellStyle name="fundodeentrada 3 4 6 3" xfId="7080" xr:uid="{00000000-0005-0000-0000-0000FB090000}"/>
    <cellStyle name="fundodeentrada 3 4 6 4" xfId="8492" xr:uid="{00000000-0005-0000-0000-0000FC090000}"/>
    <cellStyle name="fundodeentrada 3 4 7" xfId="4441" xr:uid="{00000000-0005-0000-0000-0000FD090000}"/>
    <cellStyle name="fundodeentrada 3 4 8" xfId="5820" xr:uid="{00000000-0005-0000-0000-0000FE090000}"/>
    <cellStyle name="fundodeentrada 3 4 9" xfId="7049" xr:uid="{00000000-0005-0000-0000-0000FF090000}"/>
    <cellStyle name="fundodeentrada 4" xfId="746" xr:uid="{00000000-0005-0000-0000-0000000A0000}"/>
    <cellStyle name="fundodeentrada 4 2" xfId="1099" xr:uid="{00000000-0005-0000-0000-0000010A0000}"/>
    <cellStyle name="fundodeentrada 4 2 2" xfId="1547" xr:uid="{00000000-0005-0000-0000-0000020A0000}"/>
    <cellStyle name="fundodeentrada 4 2 2 2" xfId="2707" xr:uid="{00000000-0005-0000-0000-0000030A0000}"/>
    <cellStyle name="fundodeentrada 4 2 2 2 2" xfId="3914" xr:uid="{00000000-0005-0000-0000-0000040A0000}"/>
    <cellStyle name="fundodeentrada 4 2 2 2 3" xfId="7012" xr:uid="{00000000-0005-0000-0000-0000050A0000}"/>
    <cellStyle name="fundodeentrada 4 2 2 2 4" xfId="8439" xr:uid="{00000000-0005-0000-0000-0000060A0000}"/>
    <cellStyle name="fundodeentrada 4 2 2 3" xfId="3244" xr:uid="{00000000-0005-0000-0000-0000070A0000}"/>
    <cellStyle name="fundodeentrada 4 2 2 3 2" xfId="3814" xr:uid="{00000000-0005-0000-0000-0000080A0000}"/>
    <cellStyle name="fundodeentrada 4 2 2 3 3" xfId="7465" xr:uid="{00000000-0005-0000-0000-0000090A0000}"/>
    <cellStyle name="fundodeentrada 4 2 2 3 4" xfId="8877" xr:uid="{00000000-0005-0000-0000-00000A0A0000}"/>
    <cellStyle name="fundodeentrada 4 2 2 4" xfId="3422" xr:uid="{00000000-0005-0000-0000-00000B0A0000}"/>
    <cellStyle name="fundodeentrada 4 2 2 4 2" xfId="3691" xr:uid="{00000000-0005-0000-0000-00000C0A0000}"/>
    <cellStyle name="fundodeentrada 4 2 2 4 3" xfId="7643" xr:uid="{00000000-0005-0000-0000-00000D0A0000}"/>
    <cellStyle name="fundodeentrada 4 2 2 4 4" xfId="9055" xr:uid="{00000000-0005-0000-0000-00000E0A0000}"/>
    <cellStyle name="fundodeentrada 4 2 2 5" xfId="3584" xr:uid="{00000000-0005-0000-0000-00000F0A0000}"/>
    <cellStyle name="fundodeentrada 4 2 2 5 2" xfId="6322" xr:uid="{00000000-0005-0000-0000-0000100A0000}"/>
    <cellStyle name="fundodeentrada 4 2 2 5 3" xfId="7805" xr:uid="{00000000-0005-0000-0000-0000110A0000}"/>
    <cellStyle name="fundodeentrada 4 2 2 5 4" xfId="9217" xr:uid="{00000000-0005-0000-0000-0000120A0000}"/>
    <cellStyle name="fundodeentrada 4 2 2 6" xfId="4487" xr:uid="{00000000-0005-0000-0000-0000130A0000}"/>
    <cellStyle name="fundodeentrada 4 2 2 7" xfId="6203" xr:uid="{00000000-0005-0000-0000-0000140A0000}"/>
    <cellStyle name="fundodeentrada 4 2 2 8" xfId="4577" xr:uid="{00000000-0005-0000-0000-0000150A0000}"/>
    <cellStyle name="fundodeentrada 4 2 3" xfId="2259" xr:uid="{00000000-0005-0000-0000-0000160A0000}"/>
    <cellStyle name="fundodeentrada 4 2 3 2" xfId="5528" xr:uid="{00000000-0005-0000-0000-0000170A0000}"/>
    <cellStyle name="fundodeentrada 4 2 3 3" xfId="6753" xr:uid="{00000000-0005-0000-0000-0000180A0000}"/>
    <cellStyle name="fundodeentrada 4 2 3 4" xfId="8216" xr:uid="{00000000-0005-0000-0000-0000190A0000}"/>
    <cellStyle name="fundodeentrada 4 2 4" xfId="2984" xr:uid="{00000000-0005-0000-0000-00001A0A0000}"/>
    <cellStyle name="fundodeentrada 4 2 4 2" xfId="6129" xr:uid="{00000000-0005-0000-0000-00001B0A0000}"/>
    <cellStyle name="fundodeentrada 4 2 4 3" xfId="7205" xr:uid="{00000000-0005-0000-0000-00001C0A0000}"/>
    <cellStyle name="fundodeentrada 4 2 4 4" xfId="8617" xr:uid="{00000000-0005-0000-0000-00001D0A0000}"/>
    <cellStyle name="fundodeentrada 4 2 5" xfId="2006" xr:uid="{00000000-0005-0000-0000-00001E0A0000}"/>
    <cellStyle name="fundodeentrada 4 2 5 2" xfId="4645" xr:uid="{00000000-0005-0000-0000-00001F0A0000}"/>
    <cellStyle name="fundodeentrada 4 2 5 3" xfId="6594" xr:uid="{00000000-0005-0000-0000-0000200A0000}"/>
    <cellStyle name="fundodeentrada 4 2 5 4" xfId="8075" xr:uid="{00000000-0005-0000-0000-0000210A0000}"/>
    <cellStyle name="fundodeentrada 4 2 6" xfId="1788" xr:uid="{00000000-0005-0000-0000-0000220A0000}"/>
    <cellStyle name="fundodeentrada 4 2 6 2" xfId="4496" xr:uid="{00000000-0005-0000-0000-0000230A0000}"/>
    <cellStyle name="fundodeentrada 4 2 6 3" xfId="6387" xr:uid="{00000000-0005-0000-0000-0000240A0000}"/>
    <cellStyle name="fundodeentrada 4 2 6 4" xfId="7871" xr:uid="{00000000-0005-0000-0000-0000250A0000}"/>
    <cellStyle name="fundodeentrada 4 2 7" xfId="4985" xr:uid="{00000000-0005-0000-0000-0000260A0000}"/>
    <cellStyle name="fundodeentrada 4 2 8" xfId="6234" xr:uid="{00000000-0005-0000-0000-0000270A0000}"/>
    <cellStyle name="fundodeentrada 4 2 9" xfId="6943" xr:uid="{00000000-0005-0000-0000-0000280A0000}"/>
    <cellStyle name="fundodeentrada 5" xfId="705" xr:uid="{00000000-0005-0000-0000-0000290A0000}"/>
    <cellStyle name="fundodeentrada 5 2" xfId="1059" xr:uid="{00000000-0005-0000-0000-00002A0A0000}"/>
    <cellStyle name="fundodeentrada 5 2 2" xfId="1507" xr:uid="{00000000-0005-0000-0000-00002B0A0000}"/>
    <cellStyle name="fundodeentrada 5 2 2 2" xfId="2667" xr:uid="{00000000-0005-0000-0000-00002C0A0000}"/>
    <cellStyle name="fundodeentrada 5 2 2 2 2" xfId="5832" xr:uid="{00000000-0005-0000-0000-00002D0A0000}"/>
    <cellStyle name="fundodeentrada 5 2 2 2 3" xfId="6972" xr:uid="{00000000-0005-0000-0000-00002E0A0000}"/>
    <cellStyle name="fundodeentrada 5 2 2 2 4" xfId="8399" xr:uid="{00000000-0005-0000-0000-00002F0A0000}"/>
    <cellStyle name="fundodeentrada 5 2 2 3" xfId="3204" xr:uid="{00000000-0005-0000-0000-0000300A0000}"/>
    <cellStyle name="fundodeentrada 5 2 2 3 2" xfId="3834" xr:uid="{00000000-0005-0000-0000-0000310A0000}"/>
    <cellStyle name="fundodeentrada 5 2 2 3 3" xfId="7425" xr:uid="{00000000-0005-0000-0000-0000320A0000}"/>
    <cellStyle name="fundodeentrada 5 2 2 3 4" xfId="8837" xr:uid="{00000000-0005-0000-0000-0000330A0000}"/>
    <cellStyle name="fundodeentrada 5 2 2 4" xfId="3382" xr:uid="{00000000-0005-0000-0000-0000340A0000}"/>
    <cellStyle name="fundodeentrada 5 2 2 4 2" xfId="3718" xr:uid="{00000000-0005-0000-0000-0000350A0000}"/>
    <cellStyle name="fundodeentrada 5 2 2 4 3" xfId="7603" xr:uid="{00000000-0005-0000-0000-0000360A0000}"/>
    <cellStyle name="fundodeentrada 5 2 2 4 4" xfId="9015" xr:uid="{00000000-0005-0000-0000-0000370A0000}"/>
    <cellStyle name="fundodeentrada 5 2 2 5" xfId="3544" xr:uid="{00000000-0005-0000-0000-0000380A0000}"/>
    <cellStyle name="fundodeentrada 5 2 2 5 2" xfId="441" xr:uid="{00000000-0005-0000-0000-0000390A0000}"/>
    <cellStyle name="fundodeentrada 5 2 2 5 3" xfId="7765" xr:uid="{00000000-0005-0000-0000-00003A0A0000}"/>
    <cellStyle name="fundodeentrada 5 2 2 5 4" xfId="9177" xr:uid="{00000000-0005-0000-0000-00003B0A0000}"/>
    <cellStyle name="fundodeentrada 5 2 2 6" xfId="4047" xr:uid="{00000000-0005-0000-0000-00003C0A0000}"/>
    <cellStyle name="fundodeentrada 5 2 2 7" xfId="5774" xr:uid="{00000000-0005-0000-0000-00003D0A0000}"/>
    <cellStyle name="fundodeentrada 5 2 2 8" xfId="4096" xr:uid="{00000000-0005-0000-0000-00003E0A0000}"/>
    <cellStyle name="fundodeentrada 5 2 3" xfId="2219" xr:uid="{00000000-0005-0000-0000-00003F0A0000}"/>
    <cellStyle name="fundodeentrada 5 2 3 2" xfId="5157" xr:uid="{00000000-0005-0000-0000-0000400A0000}"/>
    <cellStyle name="fundodeentrada 5 2 3 3" xfId="6713" xr:uid="{00000000-0005-0000-0000-0000410A0000}"/>
    <cellStyle name="fundodeentrada 5 2 3 4" xfId="8176" xr:uid="{00000000-0005-0000-0000-0000420A0000}"/>
    <cellStyle name="fundodeentrada 5 2 4" xfId="2944" xr:uid="{00000000-0005-0000-0000-0000430A0000}"/>
    <cellStyle name="fundodeentrada 5 2 4 2" xfId="5652" xr:uid="{00000000-0005-0000-0000-0000440A0000}"/>
    <cellStyle name="fundodeentrada 5 2 4 3" xfId="7165" xr:uid="{00000000-0005-0000-0000-0000450A0000}"/>
    <cellStyle name="fundodeentrada 5 2 4 4" xfId="8577" xr:uid="{00000000-0005-0000-0000-0000460A0000}"/>
    <cellStyle name="fundodeentrada 5 2 5" xfId="1895" xr:uid="{00000000-0005-0000-0000-0000470A0000}"/>
    <cellStyle name="fundodeentrada 5 2 5 2" xfId="4983" xr:uid="{00000000-0005-0000-0000-0000480A0000}"/>
    <cellStyle name="fundodeentrada 5 2 5 3" xfId="6490" xr:uid="{00000000-0005-0000-0000-0000490A0000}"/>
    <cellStyle name="fundodeentrada 5 2 5 4" xfId="7973" xr:uid="{00000000-0005-0000-0000-00004A0A0000}"/>
    <cellStyle name="fundodeentrada 5 2 6" xfId="3275" xr:uid="{00000000-0005-0000-0000-00004B0A0000}"/>
    <cellStyle name="fundodeentrada 5 2 6 2" xfId="3793" xr:uid="{00000000-0005-0000-0000-00004C0A0000}"/>
    <cellStyle name="fundodeentrada 5 2 6 3" xfId="7496" xr:uid="{00000000-0005-0000-0000-00004D0A0000}"/>
    <cellStyle name="fundodeentrada 5 2 6 4" xfId="8908" xr:uid="{00000000-0005-0000-0000-00004E0A0000}"/>
    <cellStyle name="fundodeentrada 5 2 7" xfId="4471" xr:uid="{00000000-0005-0000-0000-00004F0A0000}"/>
    <cellStyle name="fundodeentrada 5 2 8" xfId="4516" xr:uid="{00000000-0005-0000-0000-0000500A0000}"/>
    <cellStyle name="fundodeentrada 5 2 9" xfId="3933" xr:uid="{00000000-0005-0000-0000-0000510A0000}"/>
    <cellStyle name="fundodeentrada 6" xfId="1017" xr:uid="{00000000-0005-0000-0000-0000520A0000}"/>
    <cellStyle name="fundodeentrada 6 2" xfId="1465" xr:uid="{00000000-0005-0000-0000-0000530A0000}"/>
    <cellStyle name="fundodeentrada 6 2 2" xfId="2625" xr:uid="{00000000-0005-0000-0000-0000540A0000}"/>
    <cellStyle name="fundodeentrada 6 2 2 2" xfId="5788" xr:uid="{00000000-0005-0000-0000-0000550A0000}"/>
    <cellStyle name="fundodeentrada 6 2 2 3" xfId="6937" xr:uid="{00000000-0005-0000-0000-0000560A0000}"/>
    <cellStyle name="fundodeentrada 6 2 2 4" xfId="8366" xr:uid="{00000000-0005-0000-0000-0000570A0000}"/>
    <cellStyle name="fundodeentrada 6 2 3" xfId="3168" xr:uid="{00000000-0005-0000-0000-0000580A0000}"/>
    <cellStyle name="fundodeentrada 6 2 3 2" xfId="5082" xr:uid="{00000000-0005-0000-0000-0000590A0000}"/>
    <cellStyle name="fundodeentrada 6 2 3 3" xfId="7389" xr:uid="{00000000-0005-0000-0000-00005A0A0000}"/>
    <cellStyle name="fundodeentrada 6 2 3 4" xfId="8801" xr:uid="{00000000-0005-0000-0000-00005B0A0000}"/>
    <cellStyle name="fundodeentrada 6 2 4" xfId="3349" xr:uid="{00000000-0005-0000-0000-00005C0A0000}"/>
    <cellStyle name="fundodeentrada 6 2 4 2" xfId="4253" xr:uid="{00000000-0005-0000-0000-00005D0A0000}"/>
    <cellStyle name="fundodeentrada 6 2 4 3" xfId="7570" xr:uid="{00000000-0005-0000-0000-00005E0A0000}"/>
    <cellStyle name="fundodeentrada 6 2 4 4" xfId="8982" xr:uid="{00000000-0005-0000-0000-00005F0A0000}"/>
    <cellStyle name="fundodeentrada 6 2 5" xfId="3511" xr:uid="{00000000-0005-0000-0000-0000600A0000}"/>
    <cellStyle name="fundodeentrada 6 2 5 2" xfId="3628" xr:uid="{00000000-0005-0000-0000-0000610A0000}"/>
    <cellStyle name="fundodeentrada 6 2 5 3" xfId="7732" xr:uid="{00000000-0005-0000-0000-0000620A0000}"/>
    <cellStyle name="fundodeentrada 6 2 5 4" xfId="9144" xr:uid="{00000000-0005-0000-0000-0000630A0000}"/>
    <cellStyle name="fundodeentrada 6 2 6" xfId="6264" xr:uid="{00000000-0005-0000-0000-0000640A0000}"/>
    <cellStyle name="fundodeentrada 6 2 7" xfId="6148" xr:uid="{00000000-0005-0000-0000-0000650A0000}"/>
    <cellStyle name="fundodeentrada 6 2 8" xfId="4665" xr:uid="{00000000-0005-0000-0000-0000660A0000}"/>
    <cellStyle name="fundodeentrada 6 3" xfId="2177" xr:uid="{00000000-0005-0000-0000-0000670A0000}"/>
    <cellStyle name="fundodeentrada 6 3 2" xfId="5577" xr:uid="{00000000-0005-0000-0000-0000680A0000}"/>
    <cellStyle name="fundodeentrada 6 3 3" xfId="6678" xr:uid="{00000000-0005-0000-0000-0000690A0000}"/>
    <cellStyle name="fundodeentrada 6 3 4" xfId="8143" xr:uid="{00000000-0005-0000-0000-00006A0A0000}"/>
    <cellStyle name="fundodeentrada 6 4" xfId="2908" xr:uid="{00000000-0005-0000-0000-00006B0A0000}"/>
    <cellStyle name="fundodeentrada 6 4 2" xfId="5049" xr:uid="{00000000-0005-0000-0000-00006C0A0000}"/>
    <cellStyle name="fundodeentrada 6 4 3" xfId="7129" xr:uid="{00000000-0005-0000-0000-00006D0A0000}"/>
    <cellStyle name="fundodeentrada 6 4 4" xfId="8541" xr:uid="{00000000-0005-0000-0000-00006E0A0000}"/>
    <cellStyle name="fundodeentrada 6 5" xfId="1955" xr:uid="{00000000-0005-0000-0000-00006F0A0000}"/>
    <cellStyle name="fundodeentrada 6 5 2" xfId="4348" xr:uid="{00000000-0005-0000-0000-0000700A0000}"/>
    <cellStyle name="fundodeentrada 6 5 3" xfId="6543" xr:uid="{00000000-0005-0000-0000-0000710A0000}"/>
    <cellStyle name="fundodeentrada 6 5 4" xfId="8024" xr:uid="{00000000-0005-0000-0000-0000720A0000}"/>
    <cellStyle name="fundodeentrada 6 6" xfId="3104" xr:uid="{00000000-0005-0000-0000-0000730A0000}"/>
    <cellStyle name="fundodeentrada 6 6 2" xfId="6181" xr:uid="{00000000-0005-0000-0000-0000740A0000}"/>
    <cellStyle name="fundodeentrada 6 6 3" xfId="7325" xr:uid="{00000000-0005-0000-0000-0000750A0000}"/>
    <cellStyle name="fundodeentrada 6 6 4" xfId="8737" xr:uid="{00000000-0005-0000-0000-0000760A0000}"/>
    <cellStyle name="fundodeentrada 6 7" xfId="5450" xr:uid="{00000000-0005-0000-0000-0000770A0000}"/>
    <cellStyle name="fundodeentrada 6 8" xfId="5057" xr:uid="{00000000-0005-0000-0000-0000780A0000}"/>
    <cellStyle name="fundodeentrada 6 9" xfId="4394" xr:uid="{00000000-0005-0000-0000-0000790A0000}"/>
    <cellStyle name="fundoentrada" xfId="526" xr:uid="{00000000-0005-0000-0000-00007A0A0000}"/>
    <cellStyle name="Grey" xfId="404" xr:uid="{00000000-0005-0000-0000-00007B0A0000}"/>
    <cellStyle name="Grey 2" xfId="527" xr:uid="{00000000-0005-0000-0000-00007C0A0000}"/>
    <cellStyle name="HEADER" xfId="405" xr:uid="{00000000-0005-0000-0000-00007D0A0000}"/>
    <cellStyle name="Header1" xfId="406" xr:uid="{00000000-0005-0000-0000-00007E0A0000}"/>
    <cellStyle name="Header1 2" xfId="9249" xr:uid="{00000000-0005-0000-0000-00007F0A0000}"/>
    <cellStyle name="Header2" xfId="407" xr:uid="{00000000-0005-0000-0000-0000800A0000}"/>
    <cellStyle name="Header2 2" xfId="439" xr:uid="{00000000-0005-0000-0000-0000810A0000}"/>
    <cellStyle name="Header2 2 2" xfId="671" xr:uid="{00000000-0005-0000-0000-0000820A0000}"/>
    <cellStyle name="Header2 2 2 2" xfId="760" xr:uid="{00000000-0005-0000-0000-0000830A0000}"/>
    <cellStyle name="Header2 2 2 2 2" xfId="1113" xr:uid="{00000000-0005-0000-0000-0000840A0000}"/>
    <cellStyle name="Header2 2 2 2 2 2" xfId="1561" xr:uid="{00000000-0005-0000-0000-0000850A0000}"/>
    <cellStyle name="Header2 2 2 2 2 2 2" xfId="2721" xr:uid="{00000000-0005-0000-0000-0000860A0000}"/>
    <cellStyle name="Header2 2 2 2 2 2 2 2" xfId="4007" xr:uid="{00000000-0005-0000-0000-0000870A0000}"/>
    <cellStyle name="Header2 2 2 2 2 2 2 3" xfId="7026" xr:uid="{00000000-0005-0000-0000-0000880A0000}"/>
    <cellStyle name="Header2 2 2 2 2 2 2 4" xfId="8453" xr:uid="{00000000-0005-0000-0000-0000890A0000}"/>
    <cellStyle name="Header2 2 2 2 2 2 3" xfId="3258" xr:uid="{00000000-0005-0000-0000-00008A0A0000}"/>
    <cellStyle name="Header2 2 2 2 2 2 3 2" xfId="3959" xr:uid="{00000000-0005-0000-0000-00008B0A0000}"/>
    <cellStyle name="Header2 2 2 2 2 2 3 3" xfId="7479" xr:uid="{00000000-0005-0000-0000-00008C0A0000}"/>
    <cellStyle name="Header2 2 2 2 2 2 3 4" xfId="8891" xr:uid="{00000000-0005-0000-0000-00008D0A0000}"/>
    <cellStyle name="Header2 2 2 2 2 2 4" xfId="3436" xr:uid="{00000000-0005-0000-0000-00008E0A0000}"/>
    <cellStyle name="Header2 2 2 2 2 2 4 2" xfId="3680" xr:uid="{00000000-0005-0000-0000-00008F0A0000}"/>
    <cellStyle name="Header2 2 2 2 2 2 4 3" xfId="7657" xr:uid="{00000000-0005-0000-0000-0000900A0000}"/>
    <cellStyle name="Header2 2 2 2 2 2 4 4" xfId="9069" xr:uid="{00000000-0005-0000-0000-0000910A0000}"/>
    <cellStyle name="Header2 2 2 2 2 2 5" xfId="3598" xr:uid="{00000000-0005-0000-0000-0000920A0000}"/>
    <cellStyle name="Header2 2 2 2 2 2 5 2" xfId="6336" xr:uid="{00000000-0005-0000-0000-0000930A0000}"/>
    <cellStyle name="Header2 2 2 2 2 2 5 3" xfId="7819" xr:uid="{00000000-0005-0000-0000-0000940A0000}"/>
    <cellStyle name="Header2 2 2 2 2 2 5 4" xfId="9231" xr:uid="{00000000-0005-0000-0000-0000950A0000}"/>
    <cellStyle name="Header2 2 2 2 2 2 6" xfId="4839" xr:uid="{00000000-0005-0000-0000-0000960A0000}"/>
    <cellStyle name="Header2 2 2 2 2 2 7" xfId="3876" xr:uid="{00000000-0005-0000-0000-0000970A0000}"/>
    <cellStyle name="Header2 2 2 2 2 2 8" xfId="4534" xr:uid="{00000000-0005-0000-0000-0000980A0000}"/>
    <cellStyle name="Header2 2 2 2 2 3" xfId="2273" xr:uid="{00000000-0005-0000-0000-0000990A0000}"/>
    <cellStyle name="Header2 2 2 2 2 3 2" xfId="4493" xr:uid="{00000000-0005-0000-0000-00009A0A0000}"/>
    <cellStyle name="Header2 2 2 2 2 3 3" xfId="6767" xr:uid="{00000000-0005-0000-0000-00009B0A0000}"/>
    <cellStyle name="Header2 2 2 2 2 3 4" xfId="8230" xr:uid="{00000000-0005-0000-0000-00009C0A0000}"/>
    <cellStyle name="Header2 2 2 2 2 4" xfId="2998" xr:uid="{00000000-0005-0000-0000-00009D0A0000}"/>
    <cellStyle name="Header2 2 2 2 2 4 2" xfId="4468" xr:uid="{00000000-0005-0000-0000-00009E0A0000}"/>
    <cellStyle name="Header2 2 2 2 2 4 3" xfId="7219" xr:uid="{00000000-0005-0000-0000-00009F0A0000}"/>
    <cellStyle name="Header2 2 2 2 2 4 4" xfId="8631" xr:uid="{00000000-0005-0000-0000-0000A00A0000}"/>
    <cellStyle name="Header2 2 2 2 2 5" xfId="1768" xr:uid="{00000000-0005-0000-0000-0000A10A0000}"/>
    <cellStyle name="Header2 2 2 2 2 5 2" xfId="5440" xr:uid="{00000000-0005-0000-0000-0000A20A0000}"/>
    <cellStyle name="Header2 2 2 2 2 5 3" xfId="6367" xr:uid="{00000000-0005-0000-0000-0000A30A0000}"/>
    <cellStyle name="Header2 2 2 2 2 5 4" xfId="7851" xr:uid="{00000000-0005-0000-0000-0000A40A0000}"/>
    <cellStyle name="Header2 2 2 2 2 6" xfId="1962" xr:uid="{00000000-0005-0000-0000-0000A50A0000}"/>
    <cellStyle name="Header2 2 2 2 2 6 2" xfId="5581" xr:uid="{00000000-0005-0000-0000-0000A60A0000}"/>
    <cellStyle name="Header2 2 2 2 2 6 3" xfId="6550" xr:uid="{00000000-0005-0000-0000-0000A70A0000}"/>
    <cellStyle name="Header2 2 2 2 2 6 4" xfId="8031" xr:uid="{00000000-0005-0000-0000-0000A80A0000}"/>
    <cellStyle name="Header2 2 2 2 2 7" xfId="3860" xr:uid="{00000000-0005-0000-0000-0000A90A0000}"/>
    <cellStyle name="Header2 2 2 2 2 8" xfId="4035" xr:uid="{00000000-0005-0000-0000-0000AA0A0000}"/>
    <cellStyle name="Header2 2 2 2 2 9" xfId="6788" xr:uid="{00000000-0005-0000-0000-0000AB0A0000}"/>
    <cellStyle name="Header2 2 2 2 3" xfId="4180" xr:uid="{00000000-0005-0000-0000-0000AC0A0000}"/>
    <cellStyle name="Header2 2 2 3" xfId="719" xr:uid="{00000000-0005-0000-0000-0000AD0A0000}"/>
    <cellStyle name="Header2 2 3" xfId="740" xr:uid="{00000000-0005-0000-0000-0000AE0A0000}"/>
    <cellStyle name="Header2 2 3 2" xfId="1093" xr:uid="{00000000-0005-0000-0000-0000AF0A0000}"/>
    <cellStyle name="Header2 2 3 2 2" xfId="1541" xr:uid="{00000000-0005-0000-0000-0000B00A0000}"/>
    <cellStyle name="Header2 2 3 2 2 2" xfId="2701" xr:uid="{00000000-0005-0000-0000-0000B10A0000}"/>
    <cellStyle name="Header2 2 3 2 2 2 2" xfId="4011" xr:uid="{00000000-0005-0000-0000-0000B20A0000}"/>
    <cellStyle name="Header2 2 3 2 2 2 3" xfId="7006" xr:uid="{00000000-0005-0000-0000-0000B30A0000}"/>
    <cellStyle name="Header2 2 3 2 2 2 4" xfId="8433" xr:uid="{00000000-0005-0000-0000-0000B40A0000}"/>
    <cellStyle name="Header2 2 3 2 2 3" xfId="3238" xr:uid="{00000000-0005-0000-0000-0000B50A0000}"/>
    <cellStyle name="Header2 2 3 2 2 3 2" xfId="3817" xr:uid="{00000000-0005-0000-0000-0000B60A0000}"/>
    <cellStyle name="Header2 2 3 2 2 3 3" xfId="7459" xr:uid="{00000000-0005-0000-0000-0000B70A0000}"/>
    <cellStyle name="Header2 2 3 2 2 3 4" xfId="8871" xr:uid="{00000000-0005-0000-0000-0000B80A0000}"/>
    <cellStyle name="Header2 2 3 2 2 4" xfId="3416" xr:uid="{00000000-0005-0000-0000-0000B90A0000}"/>
    <cellStyle name="Header2 2 3 2 2 4 2" xfId="3695" xr:uid="{00000000-0005-0000-0000-0000BA0A0000}"/>
    <cellStyle name="Header2 2 3 2 2 4 3" xfId="7637" xr:uid="{00000000-0005-0000-0000-0000BB0A0000}"/>
    <cellStyle name="Header2 2 3 2 2 4 4" xfId="9049" xr:uid="{00000000-0005-0000-0000-0000BC0A0000}"/>
    <cellStyle name="Header2 2 3 2 2 5" xfId="3578" xr:uid="{00000000-0005-0000-0000-0000BD0A0000}"/>
    <cellStyle name="Header2 2 3 2 2 5 2" xfId="6316" xr:uid="{00000000-0005-0000-0000-0000BE0A0000}"/>
    <cellStyle name="Header2 2 3 2 2 5 3" xfId="7799" xr:uid="{00000000-0005-0000-0000-0000BF0A0000}"/>
    <cellStyle name="Header2 2 3 2 2 5 4" xfId="9211" xr:uid="{00000000-0005-0000-0000-0000C00A0000}"/>
    <cellStyle name="Header2 2 3 2 2 6" xfId="5137" xr:uid="{00000000-0005-0000-0000-0000C10A0000}"/>
    <cellStyle name="Header2 2 3 2 2 7" xfId="5035" xr:uid="{00000000-0005-0000-0000-0000C20A0000}"/>
    <cellStyle name="Header2 2 3 2 2 8" xfId="3871" xr:uid="{00000000-0005-0000-0000-0000C30A0000}"/>
    <cellStyle name="Header2 2 3 2 3" xfId="2253" xr:uid="{00000000-0005-0000-0000-0000C40A0000}"/>
    <cellStyle name="Header2 2 3 2 3 2" xfId="4636" xr:uid="{00000000-0005-0000-0000-0000C50A0000}"/>
    <cellStyle name="Header2 2 3 2 3 3" xfId="6747" xr:uid="{00000000-0005-0000-0000-0000C60A0000}"/>
    <cellStyle name="Header2 2 3 2 3 4" xfId="8210" xr:uid="{00000000-0005-0000-0000-0000C70A0000}"/>
    <cellStyle name="Header2 2 3 2 4" xfId="2978" xr:uid="{00000000-0005-0000-0000-0000C80A0000}"/>
    <cellStyle name="Header2 2 3 2 4 2" xfId="4411" xr:uid="{00000000-0005-0000-0000-0000C90A0000}"/>
    <cellStyle name="Header2 2 3 2 4 3" xfId="7199" xr:uid="{00000000-0005-0000-0000-0000CA0A0000}"/>
    <cellStyle name="Header2 2 3 2 4 4" xfId="8611" xr:uid="{00000000-0005-0000-0000-0000CB0A0000}"/>
    <cellStyle name="Header2 2 3 2 5" xfId="1911" xr:uid="{00000000-0005-0000-0000-0000CC0A0000}"/>
    <cellStyle name="Header2 2 3 2 5 2" xfId="5475" xr:uid="{00000000-0005-0000-0000-0000CD0A0000}"/>
    <cellStyle name="Header2 2 3 2 5 3" xfId="6506" xr:uid="{00000000-0005-0000-0000-0000CE0A0000}"/>
    <cellStyle name="Header2 2 3 2 5 4" xfId="7989" xr:uid="{00000000-0005-0000-0000-0000CF0A0000}"/>
    <cellStyle name="Header2 2 3 2 6" xfId="2025" xr:uid="{00000000-0005-0000-0000-0000D00A0000}"/>
    <cellStyle name="Header2 2 3 2 6 2" xfId="5245" xr:uid="{00000000-0005-0000-0000-0000D10A0000}"/>
    <cellStyle name="Header2 2 3 2 6 3" xfId="6613" xr:uid="{00000000-0005-0000-0000-0000D20A0000}"/>
    <cellStyle name="Header2 2 3 2 6 4" xfId="8094" xr:uid="{00000000-0005-0000-0000-0000D30A0000}"/>
    <cellStyle name="Header2 2 3 2 7" xfId="5936" xr:uid="{00000000-0005-0000-0000-0000D40A0000}"/>
    <cellStyle name="Header2 2 3 2 8" xfId="5915" xr:uid="{00000000-0005-0000-0000-0000D50A0000}"/>
    <cellStyle name="Header2 2 3 2 9" xfId="4039" xr:uid="{00000000-0005-0000-0000-0000D60A0000}"/>
    <cellStyle name="Header2 2 3 3" xfId="4165" xr:uid="{00000000-0005-0000-0000-0000D70A0000}"/>
    <cellStyle name="Header2 2 4" xfId="699" xr:uid="{00000000-0005-0000-0000-0000D80A0000}"/>
    <cellStyle name="Header2 2 4 2" xfId="1053" xr:uid="{00000000-0005-0000-0000-0000D90A0000}"/>
    <cellStyle name="Header2 2 4 2 2" xfId="1501" xr:uid="{00000000-0005-0000-0000-0000DA0A0000}"/>
    <cellStyle name="Header2 2 4 2 2 2" xfId="2661" xr:uid="{00000000-0005-0000-0000-0000DB0A0000}"/>
    <cellStyle name="Header2 2 4 2 2 2 2" xfId="5974" xr:uid="{00000000-0005-0000-0000-0000DC0A0000}"/>
    <cellStyle name="Header2 2 4 2 2 2 3" xfId="6966" xr:uid="{00000000-0005-0000-0000-0000DD0A0000}"/>
    <cellStyle name="Header2 2 4 2 2 2 4" xfId="8393" xr:uid="{00000000-0005-0000-0000-0000DE0A0000}"/>
    <cellStyle name="Header2 2 4 2 2 3" xfId="3198" xr:uid="{00000000-0005-0000-0000-0000DF0A0000}"/>
    <cellStyle name="Header2 2 4 2 2 3 2" xfId="3837" xr:uid="{00000000-0005-0000-0000-0000E00A0000}"/>
    <cellStyle name="Header2 2 4 2 2 3 3" xfId="7419" xr:uid="{00000000-0005-0000-0000-0000E10A0000}"/>
    <cellStyle name="Header2 2 4 2 2 3 4" xfId="8831" xr:uid="{00000000-0005-0000-0000-0000E20A0000}"/>
    <cellStyle name="Header2 2 4 2 2 4" xfId="3376" xr:uid="{00000000-0005-0000-0000-0000E30A0000}"/>
    <cellStyle name="Header2 2 4 2 2 4 2" xfId="4244" xr:uid="{00000000-0005-0000-0000-0000E40A0000}"/>
    <cellStyle name="Header2 2 4 2 2 4 3" xfId="7597" xr:uid="{00000000-0005-0000-0000-0000E50A0000}"/>
    <cellStyle name="Header2 2 4 2 2 4 4" xfId="9009" xr:uid="{00000000-0005-0000-0000-0000E60A0000}"/>
    <cellStyle name="Header2 2 4 2 2 5" xfId="3538" xr:uid="{00000000-0005-0000-0000-0000E70A0000}"/>
    <cellStyle name="Header2 2 4 2 2 5 2" xfId="415" xr:uid="{00000000-0005-0000-0000-0000E80A0000}"/>
    <cellStyle name="Header2 2 4 2 2 5 3" xfId="7759" xr:uid="{00000000-0005-0000-0000-0000E90A0000}"/>
    <cellStyle name="Header2 2 4 2 2 5 4" xfId="9171" xr:uid="{00000000-0005-0000-0000-0000EA0A0000}"/>
    <cellStyle name="Header2 2 4 2 2 6" xfId="4812" xr:uid="{00000000-0005-0000-0000-0000EB0A0000}"/>
    <cellStyle name="Header2 2 4 2 2 7" xfId="5948" xr:uid="{00000000-0005-0000-0000-0000EC0A0000}"/>
    <cellStyle name="Header2 2 4 2 2 8" xfId="4297" xr:uid="{00000000-0005-0000-0000-0000ED0A0000}"/>
    <cellStyle name="Header2 2 4 2 3" xfId="2213" xr:uid="{00000000-0005-0000-0000-0000EE0A0000}"/>
    <cellStyle name="Header2 2 4 2 3 2" xfId="4667" xr:uid="{00000000-0005-0000-0000-0000EF0A0000}"/>
    <cellStyle name="Header2 2 4 2 3 3" xfId="6707" xr:uid="{00000000-0005-0000-0000-0000F00A0000}"/>
    <cellStyle name="Header2 2 4 2 3 4" xfId="8170" xr:uid="{00000000-0005-0000-0000-0000F10A0000}"/>
    <cellStyle name="Header2 2 4 2 4" xfId="2938" xr:uid="{00000000-0005-0000-0000-0000F20A0000}"/>
    <cellStyle name="Header2 2 4 2 4 2" xfId="4950" xr:uid="{00000000-0005-0000-0000-0000F30A0000}"/>
    <cellStyle name="Header2 2 4 2 4 3" xfId="7159" xr:uid="{00000000-0005-0000-0000-0000F40A0000}"/>
    <cellStyle name="Header2 2 4 2 4 4" xfId="8571" xr:uid="{00000000-0005-0000-0000-0000F50A0000}"/>
    <cellStyle name="Header2 2 4 2 5" xfId="1968" xr:uid="{00000000-0005-0000-0000-0000F60A0000}"/>
    <cellStyle name="Header2 2 4 2 5 2" xfId="5372" xr:uid="{00000000-0005-0000-0000-0000F70A0000}"/>
    <cellStyle name="Header2 2 4 2 5 3" xfId="6556" xr:uid="{00000000-0005-0000-0000-0000F80A0000}"/>
    <cellStyle name="Header2 2 4 2 5 4" xfId="8037" xr:uid="{00000000-0005-0000-0000-0000F90A0000}"/>
    <cellStyle name="Header2 2 4 2 6" xfId="2855" xr:uid="{00000000-0005-0000-0000-0000FA0A0000}"/>
    <cellStyle name="Header2 2 4 2 6 2" xfId="5048" xr:uid="{00000000-0005-0000-0000-0000FB0A0000}"/>
    <cellStyle name="Header2 2 4 2 6 3" xfId="7076" xr:uid="{00000000-0005-0000-0000-0000FC0A0000}"/>
    <cellStyle name="Header2 2 4 2 6 4" xfId="8488" xr:uid="{00000000-0005-0000-0000-0000FD0A0000}"/>
    <cellStyle name="Header2 2 4 2 7" xfId="5321" xr:uid="{00000000-0005-0000-0000-0000FE0A0000}"/>
    <cellStyle name="Header2 2 4 2 8" xfId="5415" xr:uid="{00000000-0005-0000-0000-0000FF0A0000}"/>
    <cellStyle name="Header2 2 4 2 9" xfId="5808" xr:uid="{00000000-0005-0000-0000-0000000B0000}"/>
    <cellStyle name="Header2 2 4 3" xfId="4131" xr:uid="{00000000-0005-0000-0000-0000010B0000}"/>
    <cellStyle name="Header2 3" xfId="672" xr:uid="{00000000-0005-0000-0000-0000020B0000}"/>
    <cellStyle name="Header2 3 2" xfId="1033" xr:uid="{00000000-0005-0000-0000-0000030B0000}"/>
    <cellStyle name="Header2 3 2 2" xfId="1481" xr:uid="{00000000-0005-0000-0000-0000040B0000}"/>
    <cellStyle name="Header2 3 2 2 2" xfId="2641" xr:uid="{00000000-0005-0000-0000-0000050B0000}"/>
    <cellStyle name="Header2 3 2 2 2 2" xfId="4762" xr:uid="{00000000-0005-0000-0000-0000060B0000}"/>
    <cellStyle name="Header2 3 2 2 2 3" xfId="6946" xr:uid="{00000000-0005-0000-0000-0000070B0000}"/>
    <cellStyle name="Header2 3 2 2 2 4" xfId="8373" xr:uid="{00000000-0005-0000-0000-0000080B0000}"/>
    <cellStyle name="Header2 3 2 2 3" xfId="3178" xr:uid="{00000000-0005-0000-0000-0000090B0000}"/>
    <cellStyle name="Header2 3 2 2 3 2" xfId="5042" xr:uid="{00000000-0005-0000-0000-00000A0B0000}"/>
    <cellStyle name="Header2 3 2 2 3 3" xfId="7399" xr:uid="{00000000-0005-0000-0000-00000B0B0000}"/>
    <cellStyle name="Header2 3 2 2 3 4" xfId="8811" xr:uid="{00000000-0005-0000-0000-00000C0B0000}"/>
    <cellStyle name="Header2 3 2 2 4" xfId="3356" xr:uid="{00000000-0005-0000-0000-00000D0B0000}"/>
    <cellStyle name="Header2 3 2 2 4 2" xfId="3735" xr:uid="{00000000-0005-0000-0000-00000E0B0000}"/>
    <cellStyle name="Header2 3 2 2 4 3" xfId="7577" xr:uid="{00000000-0005-0000-0000-00000F0B0000}"/>
    <cellStyle name="Header2 3 2 2 4 4" xfId="8989" xr:uid="{00000000-0005-0000-0000-0000100B0000}"/>
    <cellStyle name="Header2 3 2 2 5" xfId="3518" xr:uid="{00000000-0005-0000-0000-0000110B0000}"/>
    <cellStyle name="Header2 3 2 2 5 2" xfId="3623" xr:uid="{00000000-0005-0000-0000-0000120B0000}"/>
    <cellStyle name="Header2 3 2 2 5 3" xfId="7739" xr:uid="{00000000-0005-0000-0000-0000130B0000}"/>
    <cellStyle name="Header2 3 2 2 5 4" xfId="9151" xr:uid="{00000000-0005-0000-0000-0000140B0000}"/>
    <cellStyle name="Header2 3 2 2 6" xfId="4419" xr:uid="{00000000-0005-0000-0000-0000150B0000}"/>
    <cellStyle name="Header2 3 2 2 7" xfId="4583" xr:uid="{00000000-0005-0000-0000-0000160B0000}"/>
    <cellStyle name="Header2 3 2 2 8" xfId="5676" xr:uid="{00000000-0005-0000-0000-0000170B0000}"/>
    <cellStyle name="Header2 3 2 3" xfId="2193" xr:uid="{00000000-0005-0000-0000-0000180B0000}"/>
    <cellStyle name="Header2 3 2 3 2" xfId="4830" xr:uid="{00000000-0005-0000-0000-0000190B0000}"/>
    <cellStyle name="Header2 3 2 3 3" xfId="6687" xr:uid="{00000000-0005-0000-0000-00001A0B0000}"/>
    <cellStyle name="Header2 3 2 3 4" xfId="8150" xr:uid="{00000000-0005-0000-0000-00001B0B0000}"/>
    <cellStyle name="Header2 3 2 4" xfId="2918" xr:uid="{00000000-0005-0000-0000-00001C0B0000}"/>
    <cellStyle name="Header2 3 2 4 2" xfId="5741" xr:uid="{00000000-0005-0000-0000-00001D0B0000}"/>
    <cellStyle name="Header2 3 2 4 3" xfId="7139" xr:uid="{00000000-0005-0000-0000-00001E0B0000}"/>
    <cellStyle name="Header2 3 2 4 4" xfId="8551" xr:uid="{00000000-0005-0000-0000-00001F0B0000}"/>
    <cellStyle name="Header2 3 2 5" xfId="1808" xr:uid="{00000000-0005-0000-0000-0000200B0000}"/>
    <cellStyle name="Header2 3 2 5 2" xfId="5379" xr:uid="{00000000-0005-0000-0000-0000210B0000}"/>
    <cellStyle name="Header2 3 2 5 3" xfId="6407" xr:uid="{00000000-0005-0000-0000-0000220B0000}"/>
    <cellStyle name="Header2 3 2 5 4" xfId="7891" xr:uid="{00000000-0005-0000-0000-0000230B0000}"/>
    <cellStyle name="Header2 3 2 6" xfId="3283" xr:uid="{00000000-0005-0000-0000-0000240B0000}"/>
    <cellStyle name="Header2 3 2 6 2" xfId="3788" xr:uid="{00000000-0005-0000-0000-0000250B0000}"/>
    <cellStyle name="Header2 3 2 6 3" xfId="7504" xr:uid="{00000000-0005-0000-0000-0000260B0000}"/>
    <cellStyle name="Header2 3 2 6 4" xfId="8916" xr:uid="{00000000-0005-0000-0000-0000270B0000}"/>
    <cellStyle name="Header2 3 2 7" xfId="4609" xr:uid="{00000000-0005-0000-0000-0000280B0000}"/>
    <cellStyle name="Header2 3 2 8" xfId="6018" xr:uid="{00000000-0005-0000-0000-0000290B0000}"/>
    <cellStyle name="Header2 3 2 9" xfId="6846" xr:uid="{00000000-0005-0000-0000-00002A0B0000}"/>
    <cellStyle name="Header2 3 3" xfId="4106" xr:uid="{00000000-0005-0000-0000-00002B0B0000}"/>
    <cellStyle name="Heading 1" xfId="528" xr:uid="{00000000-0005-0000-0000-00002C0B0000}"/>
    <cellStyle name="Heading 2" xfId="529" xr:uid="{00000000-0005-0000-0000-00002D0B0000}"/>
    <cellStyle name="Heading1" xfId="408" xr:uid="{00000000-0005-0000-0000-00002E0B0000}"/>
    <cellStyle name="Heading1 2" xfId="530" xr:uid="{00000000-0005-0000-0000-00002F0B0000}"/>
    <cellStyle name="Heading1 2 2" xfId="531" xr:uid="{00000000-0005-0000-0000-0000300B0000}"/>
    <cellStyle name="Heading2" xfId="409" xr:uid="{00000000-0005-0000-0000-0000310B0000}"/>
    <cellStyle name="Heading2 2" xfId="532" xr:uid="{00000000-0005-0000-0000-0000320B0000}"/>
    <cellStyle name="Heading2 2 2" xfId="533" xr:uid="{00000000-0005-0000-0000-0000330B0000}"/>
    <cellStyle name="HIGHLIGHT" xfId="410" xr:uid="{00000000-0005-0000-0000-0000340B0000}"/>
    <cellStyle name="Indefinido" xfId="534" xr:uid="{00000000-0005-0000-0000-0000350B0000}"/>
    <cellStyle name="Input" xfId="535" xr:uid="{00000000-0005-0000-0000-0000360B0000}"/>
    <cellStyle name="Input %" xfId="536" xr:uid="{00000000-0005-0000-0000-0000370B0000}"/>
    <cellStyle name="Input [yellow]" xfId="411" xr:uid="{00000000-0005-0000-0000-0000380B0000}"/>
    <cellStyle name="Input [yellow] 2" xfId="537" xr:uid="{00000000-0005-0000-0000-0000390B0000}"/>
    <cellStyle name="Input [yellow] 2 2" xfId="661" xr:uid="{00000000-0005-0000-0000-00003A0B0000}"/>
    <cellStyle name="Input [yellow] 2 2 2" xfId="756" xr:uid="{00000000-0005-0000-0000-00003B0B0000}"/>
    <cellStyle name="Input [yellow] 2 2 2 2" xfId="1109" xr:uid="{00000000-0005-0000-0000-00003C0B0000}"/>
    <cellStyle name="Input [yellow] 2 2 2 2 2" xfId="1557" xr:uid="{00000000-0005-0000-0000-00003D0B0000}"/>
    <cellStyle name="Input [yellow] 2 2 2 2 2 2" xfId="2717" xr:uid="{00000000-0005-0000-0000-00003E0B0000}"/>
    <cellStyle name="Input [yellow] 2 2 2 2 2 2 2" xfId="3853" xr:uid="{00000000-0005-0000-0000-00003F0B0000}"/>
    <cellStyle name="Input [yellow] 2 2 2 2 2 2 3" xfId="7022" xr:uid="{00000000-0005-0000-0000-0000400B0000}"/>
    <cellStyle name="Input [yellow] 2 2 2 2 2 2 4" xfId="8449" xr:uid="{00000000-0005-0000-0000-0000410B0000}"/>
    <cellStyle name="Input [yellow] 2 2 2 2 2 3" xfId="3254" xr:uid="{00000000-0005-0000-0000-0000420B0000}"/>
    <cellStyle name="Input [yellow] 2 2 2 2 2 3 2" xfId="3807" xr:uid="{00000000-0005-0000-0000-0000430B0000}"/>
    <cellStyle name="Input [yellow] 2 2 2 2 2 3 3" xfId="7475" xr:uid="{00000000-0005-0000-0000-0000440B0000}"/>
    <cellStyle name="Input [yellow] 2 2 2 2 2 3 4" xfId="8887" xr:uid="{00000000-0005-0000-0000-0000450B0000}"/>
    <cellStyle name="Input [yellow] 2 2 2 2 2 4" xfId="3432" xr:uid="{00000000-0005-0000-0000-0000460B0000}"/>
    <cellStyle name="Input [yellow] 2 2 2 2 2 4 2" xfId="4228" xr:uid="{00000000-0005-0000-0000-0000470B0000}"/>
    <cellStyle name="Input [yellow] 2 2 2 2 2 4 3" xfId="7653" xr:uid="{00000000-0005-0000-0000-0000480B0000}"/>
    <cellStyle name="Input [yellow] 2 2 2 2 2 4 4" xfId="9065" xr:uid="{00000000-0005-0000-0000-0000490B0000}"/>
    <cellStyle name="Input [yellow] 2 2 2 2 2 5" xfId="3594" xr:uid="{00000000-0005-0000-0000-00004A0B0000}"/>
    <cellStyle name="Input [yellow] 2 2 2 2 2 5 2" xfId="6332" xr:uid="{00000000-0005-0000-0000-00004B0B0000}"/>
    <cellStyle name="Input [yellow] 2 2 2 2 2 5 3" xfId="7815" xr:uid="{00000000-0005-0000-0000-00004C0B0000}"/>
    <cellStyle name="Input [yellow] 2 2 2 2 2 5 4" xfId="9227" xr:uid="{00000000-0005-0000-0000-00004D0B0000}"/>
    <cellStyle name="Input [yellow] 2 2 2 2 2 6" xfId="5489" xr:uid="{00000000-0005-0000-0000-00004E0B0000}"/>
    <cellStyle name="Input [yellow] 2 2 2 2 2 7" xfId="5901" xr:uid="{00000000-0005-0000-0000-00004F0B0000}"/>
    <cellStyle name="Input [yellow] 2 2 2 2 2 8" xfId="6179" xr:uid="{00000000-0005-0000-0000-0000500B0000}"/>
    <cellStyle name="Input [yellow] 2 2 2 2 3" xfId="2269" xr:uid="{00000000-0005-0000-0000-0000510B0000}"/>
    <cellStyle name="Input [yellow] 2 2 2 2 3 2" xfId="4625" xr:uid="{00000000-0005-0000-0000-0000520B0000}"/>
    <cellStyle name="Input [yellow] 2 2 2 2 3 3" xfId="6763" xr:uid="{00000000-0005-0000-0000-0000530B0000}"/>
    <cellStyle name="Input [yellow] 2 2 2 2 3 4" xfId="8226" xr:uid="{00000000-0005-0000-0000-0000540B0000}"/>
    <cellStyle name="Input [yellow] 2 2 2 2 4" xfId="2994" xr:uid="{00000000-0005-0000-0000-0000550B0000}"/>
    <cellStyle name="Input [yellow] 2 2 2 2 4 2" xfId="6162" xr:uid="{00000000-0005-0000-0000-0000560B0000}"/>
    <cellStyle name="Input [yellow] 2 2 2 2 4 3" xfId="7215" xr:uid="{00000000-0005-0000-0000-0000570B0000}"/>
    <cellStyle name="Input [yellow] 2 2 2 2 4 4" xfId="8627" xr:uid="{00000000-0005-0000-0000-0000580B0000}"/>
    <cellStyle name="Input [yellow] 2 2 2 2 5" xfId="2007" xr:uid="{00000000-0005-0000-0000-0000590B0000}"/>
    <cellStyle name="Input [yellow] 2 2 2 2 5 2" xfId="5362" xr:uid="{00000000-0005-0000-0000-00005A0B0000}"/>
    <cellStyle name="Input [yellow] 2 2 2 2 5 3" xfId="6595" xr:uid="{00000000-0005-0000-0000-00005B0B0000}"/>
    <cellStyle name="Input [yellow] 2 2 2 2 5 4" xfId="8076" xr:uid="{00000000-0005-0000-0000-00005C0B0000}"/>
    <cellStyle name="Input [yellow] 2 2 2 2 6" xfId="1789" xr:uid="{00000000-0005-0000-0000-00005D0B0000}"/>
    <cellStyle name="Input [yellow] 2 2 2 2 6 2" xfId="5186" xr:uid="{00000000-0005-0000-0000-00005E0B0000}"/>
    <cellStyle name="Input [yellow] 2 2 2 2 6 3" xfId="6388" xr:uid="{00000000-0005-0000-0000-00005F0B0000}"/>
    <cellStyle name="Input [yellow] 2 2 2 2 6 4" xfId="7872" xr:uid="{00000000-0005-0000-0000-0000600B0000}"/>
    <cellStyle name="Input [yellow] 2 2 2 2 7" xfId="5935" xr:uid="{00000000-0005-0000-0000-0000610B0000}"/>
    <cellStyle name="Input [yellow] 2 2 2 2 8" xfId="4933" xr:uid="{00000000-0005-0000-0000-0000620B0000}"/>
    <cellStyle name="Input [yellow] 2 2 2 2 9" xfId="6258" xr:uid="{00000000-0005-0000-0000-0000630B0000}"/>
    <cellStyle name="Input [yellow] 2 2 2 3" xfId="4176" xr:uid="{00000000-0005-0000-0000-0000640B0000}"/>
    <cellStyle name="Input [yellow] 2 2 3" xfId="715" xr:uid="{00000000-0005-0000-0000-0000650B0000}"/>
    <cellStyle name="Input [yellow] 2 2 3 2" xfId="1069" xr:uid="{00000000-0005-0000-0000-0000660B0000}"/>
    <cellStyle name="Input [yellow] 2 2 3 2 2" xfId="1517" xr:uid="{00000000-0005-0000-0000-0000670B0000}"/>
    <cellStyle name="Input [yellow] 2 2 3 2 2 2" xfId="2677" xr:uid="{00000000-0005-0000-0000-0000680B0000}"/>
    <cellStyle name="Input [yellow] 2 2 3 2 2 2 2" xfId="4910" xr:uid="{00000000-0005-0000-0000-0000690B0000}"/>
    <cellStyle name="Input [yellow] 2 2 3 2 2 2 3" xfId="6982" xr:uid="{00000000-0005-0000-0000-00006A0B0000}"/>
    <cellStyle name="Input [yellow] 2 2 3 2 2 2 4" xfId="8409" xr:uid="{00000000-0005-0000-0000-00006B0B0000}"/>
    <cellStyle name="Input [yellow] 2 2 3 2 2 3" xfId="3214" xr:uid="{00000000-0005-0000-0000-00006C0B0000}"/>
    <cellStyle name="Input [yellow] 2 2 3 2 2 3 2" xfId="3972" xr:uid="{00000000-0005-0000-0000-00006D0B0000}"/>
    <cellStyle name="Input [yellow] 2 2 3 2 2 3 3" xfId="7435" xr:uid="{00000000-0005-0000-0000-00006E0B0000}"/>
    <cellStyle name="Input [yellow] 2 2 3 2 2 3 4" xfId="8847" xr:uid="{00000000-0005-0000-0000-00006F0B0000}"/>
    <cellStyle name="Input [yellow] 2 2 3 2 2 4" xfId="3392" xr:uid="{00000000-0005-0000-0000-0000700B0000}"/>
    <cellStyle name="Input [yellow] 2 2 3 2 2 4 2" xfId="4239" xr:uid="{00000000-0005-0000-0000-0000710B0000}"/>
    <cellStyle name="Input [yellow] 2 2 3 2 2 4 3" xfId="7613" xr:uid="{00000000-0005-0000-0000-0000720B0000}"/>
    <cellStyle name="Input [yellow] 2 2 3 2 2 4 4" xfId="9025" xr:uid="{00000000-0005-0000-0000-0000730B0000}"/>
    <cellStyle name="Input [yellow] 2 2 3 2 2 5" xfId="3554" xr:uid="{00000000-0005-0000-0000-0000740B0000}"/>
    <cellStyle name="Input [yellow] 2 2 3 2 2 5 2" xfId="6292" xr:uid="{00000000-0005-0000-0000-0000750B0000}"/>
    <cellStyle name="Input [yellow] 2 2 3 2 2 5 3" xfId="7775" xr:uid="{00000000-0005-0000-0000-0000760B0000}"/>
    <cellStyle name="Input [yellow] 2 2 3 2 2 5 4" xfId="9187" xr:uid="{00000000-0005-0000-0000-0000770B0000}"/>
    <cellStyle name="Input [yellow] 2 2 3 2 2 6" xfId="5166" xr:uid="{00000000-0005-0000-0000-0000780B0000}"/>
    <cellStyle name="Input [yellow] 2 2 3 2 2 7" xfId="3885" xr:uid="{00000000-0005-0000-0000-0000790B0000}"/>
    <cellStyle name="Input [yellow] 2 2 3 2 2 8" xfId="4713" xr:uid="{00000000-0005-0000-0000-00007A0B0000}"/>
    <cellStyle name="Input [yellow] 2 2 3 2 3" xfId="2229" xr:uid="{00000000-0005-0000-0000-00007B0B0000}"/>
    <cellStyle name="Input [yellow] 2 2 3 2 3 2" xfId="5404" xr:uid="{00000000-0005-0000-0000-00007C0B0000}"/>
    <cellStyle name="Input [yellow] 2 2 3 2 3 3" xfId="6723" xr:uid="{00000000-0005-0000-0000-00007D0B0000}"/>
    <cellStyle name="Input [yellow] 2 2 3 2 3 4" xfId="8186" xr:uid="{00000000-0005-0000-0000-00007E0B0000}"/>
    <cellStyle name="Input [yellow] 2 2 3 2 4" xfId="2954" xr:uid="{00000000-0005-0000-0000-00007F0B0000}"/>
    <cellStyle name="Input [yellow] 2 2 3 2 4 2" xfId="5613" xr:uid="{00000000-0005-0000-0000-0000800B0000}"/>
    <cellStyle name="Input [yellow] 2 2 3 2 4 3" xfId="7175" xr:uid="{00000000-0005-0000-0000-0000810B0000}"/>
    <cellStyle name="Input [yellow] 2 2 3 2 4 4" xfId="8587" xr:uid="{00000000-0005-0000-0000-0000820B0000}"/>
    <cellStyle name="Input [yellow] 2 2 3 2 5" xfId="1901" xr:uid="{00000000-0005-0000-0000-0000830B0000}"/>
    <cellStyle name="Input [yellow] 2 2 3 2 5 2" xfId="4395" xr:uid="{00000000-0005-0000-0000-0000840B0000}"/>
    <cellStyle name="Input [yellow] 2 2 3 2 5 3" xfId="6496" xr:uid="{00000000-0005-0000-0000-0000850B0000}"/>
    <cellStyle name="Input [yellow] 2 2 3 2 5 4" xfId="7979" xr:uid="{00000000-0005-0000-0000-0000860B0000}"/>
    <cellStyle name="Input [yellow] 2 2 3 2 6" xfId="3016" xr:uid="{00000000-0005-0000-0000-0000870B0000}"/>
    <cellStyle name="Input [yellow] 2 2 3 2 6 2" xfId="5626" xr:uid="{00000000-0005-0000-0000-0000880B0000}"/>
    <cellStyle name="Input [yellow] 2 2 3 2 6 3" xfId="7237" xr:uid="{00000000-0005-0000-0000-0000890B0000}"/>
    <cellStyle name="Input [yellow] 2 2 3 2 6 4" xfId="8649" xr:uid="{00000000-0005-0000-0000-00008A0B0000}"/>
    <cellStyle name="Input [yellow] 2 2 3 2 7" xfId="5419" xr:uid="{00000000-0005-0000-0000-00008B0B0000}"/>
    <cellStyle name="Input [yellow] 2 2 3 2 8" xfId="4929" xr:uid="{00000000-0005-0000-0000-00008C0B0000}"/>
    <cellStyle name="Input [yellow] 2 2 3 2 9" xfId="4877" xr:uid="{00000000-0005-0000-0000-00008D0B0000}"/>
    <cellStyle name="Input [yellow] 2 2 3 3" xfId="4144" xr:uid="{00000000-0005-0000-0000-00008E0B0000}"/>
    <cellStyle name="Input [yellow] 2 3" xfId="684" xr:uid="{00000000-0005-0000-0000-00008F0B0000}"/>
    <cellStyle name="Input [yellow] 2 3 2" xfId="771" xr:uid="{00000000-0005-0000-0000-0000900B0000}"/>
    <cellStyle name="Input [yellow] 2 3 2 2" xfId="1124" xr:uid="{00000000-0005-0000-0000-0000910B0000}"/>
    <cellStyle name="Input [yellow] 2 3 2 2 2" xfId="1572" xr:uid="{00000000-0005-0000-0000-0000920B0000}"/>
    <cellStyle name="Input [yellow] 2 3 2 2 2 2" xfId="2732" xr:uid="{00000000-0005-0000-0000-0000930B0000}"/>
    <cellStyle name="Input [yellow] 2 3 2 2 2 2 2" xfId="3996" xr:uid="{00000000-0005-0000-0000-0000940B0000}"/>
    <cellStyle name="Input [yellow] 2 3 2 2 2 2 3" xfId="7037" xr:uid="{00000000-0005-0000-0000-0000950B0000}"/>
    <cellStyle name="Input [yellow] 2 3 2 2 2 2 4" xfId="8464" xr:uid="{00000000-0005-0000-0000-0000960B0000}"/>
    <cellStyle name="Input [yellow] 2 3 2 2 2 3" xfId="3269" xr:uid="{00000000-0005-0000-0000-0000970B0000}"/>
    <cellStyle name="Input [yellow] 2 3 2 2 2 3 2" xfId="4274" xr:uid="{00000000-0005-0000-0000-0000980B0000}"/>
    <cellStyle name="Input [yellow] 2 3 2 2 2 3 3" xfId="7490" xr:uid="{00000000-0005-0000-0000-0000990B0000}"/>
    <cellStyle name="Input [yellow] 2 3 2 2 2 3 4" xfId="8902" xr:uid="{00000000-0005-0000-0000-00009A0B0000}"/>
    <cellStyle name="Input [yellow] 2 3 2 2 2 4" xfId="3447" xr:uid="{00000000-0005-0000-0000-00009B0B0000}"/>
    <cellStyle name="Input [yellow] 2 3 2 2 2 4 2" xfId="3673" xr:uid="{00000000-0005-0000-0000-00009C0B0000}"/>
    <cellStyle name="Input [yellow] 2 3 2 2 2 4 3" xfId="7668" xr:uid="{00000000-0005-0000-0000-00009D0B0000}"/>
    <cellStyle name="Input [yellow] 2 3 2 2 2 4 4" xfId="9080" xr:uid="{00000000-0005-0000-0000-00009E0B0000}"/>
    <cellStyle name="Input [yellow] 2 3 2 2 2 5" xfId="3609" xr:uid="{00000000-0005-0000-0000-00009F0B0000}"/>
    <cellStyle name="Input [yellow] 2 3 2 2 2 5 2" xfId="6347" xr:uid="{00000000-0005-0000-0000-0000A00B0000}"/>
    <cellStyle name="Input [yellow] 2 3 2 2 2 5 3" xfId="7830" xr:uid="{00000000-0005-0000-0000-0000A10B0000}"/>
    <cellStyle name="Input [yellow] 2 3 2 2 2 5 4" xfId="9242" xr:uid="{00000000-0005-0000-0000-0000A20B0000}"/>
    <cellStyle name="Input [yellow] 2 3 2 2 2 6" xfId="4284" xr:uid="{00000000-0005-0000-0000-0000A30B0000}"/>
    <cellStyle name="Input [yellow] 2 3 2 2 2 7" xfId="5228" xr:uid="{00000000-0005-0000-0000-0000A40B0000}"/>
    <cellStyle name="Input [yellow] 2 3 2 2 2 8" xfId="6261" xr:uid="{00000000-0005-0000-0000-0000A50B0000}"/>
    <cellStyle name="Input [yellow] 2 3 2 2 3" xfId="2284" xr:uid="{00000000-0005-0000-0000-0000A60B0000}"/>
    <cellStyle name="Input [yellow] 2 3 2 2 3 2" xfId="4648" xr:uid="{00000000-0005-0000-0000-0000A70B0000}"/>
    <cellStyle name="Input [yellow] 2 3 2 2 3 3" xfId="6778" xr:uid="{00000000-0005-0000-0000-0000A80B0000}"/>
    <cellStyle name="Input [yellow] 2 3 2 2 3 4" xfId="8241" xr:uid="{00000000-0005-0000-0000-0000A90B0000}"/>
    <cellStyle name="Input [yellow] 2 3 2 2 4" xfId="3009" xr:uid="{00000000-0005-0000-0000-0000AA0B0000}"/>
    <cellStyle name="Input [yellow] 2 3 2 2 4 2" xfId="5001" xr:uid="{00000000-0005-0000-0000-0000AB0B0000}"/>
    <cellStyle name="Input [yellow] 2 3 2 2 4 3" xfId="7230" xr:uid="{00000000-0005-0000-0000-0000AC0B0000}"/>
    <cellStyle name="Input [yellow] 2 3 2 2 4 4" xfId="8642" xr:uid="{00000000-0005-0000-0000-0000AD0B0000}"/>
    <cellStyle name="Input [yellow] 2 3 2 2 5" xfId="1693" xr:uid="{00000000-0005-0000-0000-0000AE0B0000}"/>
    <cellStyle name="Input [yellow] 2 3 2 2 5 2" xfId="5194" xr:uid="{00000000-0005-0000-0000-0000AF0B0000}"/>
    <cellStyle name="Input [yellow] 2 3 2 2 5 3" xfId="4079" xr:uid="{00000000-0005-0000-0000-0000B00B0000}"/>
    <cellStyle name="Input [yellow] 2 3 2 2 5 4" xfId="4672" xr:uid="{00000000-0005-0000-0000-0000B10B0000}"/>
    <cellStyle name="Input [yellow] 2 3 2 2 6" xfId="1851" xr:uid="{00000000-0005-0000-0000-0000B20B0000}"/>
    <cellStyle name="Input [yellow] 2 3 2 2 6 2" xfId="4502" xr:uid="{00000000-0005-0000-0000-0000B30B0000}"/>
    <cellStyle name="Input [yellow] 2 3 2 2 6 3" xfId="6446" xr:uid="{00000000-0005-0000-0000-0000B40B0000}"/>
    <cellStyle name="Input [yellow] 2 3 2 2 6 4" xfId="7929" xr:uid="{00000000-0005-0000-0000-0000B50B0000}"/>
    <cellStyle name="Input [yellow] 2 3 2 2 7" xfId="6068" xr:uid="{00000000-0005-0000-0000-0000B60B0000}"/>
    <cellStyle name="Input [yellow] 2 3 2 2 8" xfId="5073" xr:uid="{00000000-0005-0000-0000-0000B70B0000}"/>
    <cellStyle name="Input [yellow] 2 3 2 2 9" xfId="4893" xr:uid="{00000000-0005-0000-0000-0000B80B0000}"/>
    <cellStyle name="Input [yellow] 2 3 2 3" xfId="4188" xr:uid="{00000000-0005-0000-0000-0000B90B0000}"/>
    <cellStyle name="Input [yellow] 2 3 3" xfId="730" xr:uid="{00000000-0005-0000-0000-0000BA0B0000}"/>
    <cellStyle name="Input [yellow] 2 3 3 2" xfId="1083" xr:uid="{00000000-0005-0000-0000-0000BB0B0000}"/>
    <cellStyle name="Input [yellow] 2 3 3 2 2" xfId="1531" xr:uid="{00000000-0005-0000-0000-0000BC0B0000}"/>
    <cellStyle name="Input [yellow] 2 3 3 2 2 2" xfId="2691" xr:uid="{00000000-0005-0000-0000-0000BD0B0000}"/>
    <cellStyle name="Input [yellow] 2 3 3 2 2 2 2" xfId="4018" xr:uid="{00000000-0005-0000-0000-0000BE0B0000}"/>
    <cellStyle name="Input [yellow] 2 3 3 2 2 2 3" xfId="6996" xr:uid="{00000000-0005-0000-0000-0000BF0B0000}"/>
    <cellStyle name="Input [yellow] 2 3 3 2 2 2 4" xfId="8423" xr:uid="{00000000-0005-0000-0000-0000C00B0000}"/>
    <cellStyle name="Input [yellow] 2 3 3 2 2 3" xfId="3228" xr:uid="{00000000-0005-0000-0000-0000C10B0000}"/>
    <cellStyle name="Input [yellow] 2 3 3 2 2 3 2" xfId="3968" xr:uid="{00000000-0005-0000-0000-0000C20B0000}"/>
    <cellStyle name="Input [yellow] 2 3 3 2 2 3 3" xfId="7449" xr:uid="{00000000-0005-0000-0000-0000C30B0000}"/>
    <cellStyle name="Input [yellow] 2 3 3 2 2 3 4" xfId="8861" xr:uid="{00000000-0005-0000-0000-0000C40B0000}"/>
    <cellStyle name="Input [yellow] 2 3 3 2 2 4" xfId="3406" xr:uid="{00000000-0005-0000-0000-0000C50B0000}"/>
    <cellStyle name="Input [yellow] 2 3 3 2 2 4 2" xfId="3702" xr:uid="{00000000-0005-0000-0000-0000C60B0000}"/>
    <cellStyle name="Input [yellow] 2 3 3 2 2 4 3" xfId="7627" xr:uid="{00000000-0005-0000-0000-0000C70B0000}"/>
    <cellStyle name="Input [yellow] 2 3 3 2 2 4 4" xfId="9039" xr:uid="{00000000-0005-0000-0000-0000C80B0000}"/>
    <cellStyle name="Input [yellow] 2 3 3 2 2 5" xfId="3568" xr:uid="{00000000-0005-0000-0000-0000C90B0000}"/>
    <cellStyle name="Input [yellow] 2 3 3 2 2 5 2" xfId="6306" xr:uid="{00000000-0005-0000-0000-0000CA0B0000}"/>
    <cellStyle name="Input [yellow] 2 3 3 2 2 5 3" xfId="7789" xr:uid="{00000000-0005-0000-0000-0000CB0B0000}"/>
    <cellStyle name="Input [yellow] 2 3 3 2 2 5 4" xfId="9201" xr:uid="{00000000-0005-0000-0000-0000CC0B0000}"/>
    <cellStyle name="Input [yellow] 2 3 3 2 2 6" xfId="4497" xr:uid="{00000000-0005-0000-0000-0000CD0B0000}"/>
    <cellStyle name="Input [yellow] 2 3 3 2 2 7" xfId="5029" xr:uid="{00000000-0005-0000-0000-0000CE0B0000}"/>
    <cellStyle name="Input [yellow] 2 3 3 2 2 8" xfId="5124" xr:uid="{00000000-0005-0000-0000-0000CF0B0000}"/>
    <cellStyle name="Input [yellow] 2 3 3 2 3" xfId="2243" xr:uid="{00000000-0005-0000-0000-0000D00B0000}"/>
    <cellStyle name="Input [yellow] 2 3 3 2 3 2" xfId="5173" xr:uid="{00000000-0005-0000-0000-0000D10B0000}"/>
    <cellStyle name="Input [yellow] 2 3 3 2 3 3" xfId="6737" xr:uid="{00000000-0005-0000-0000-0000D20B0000}"/>
    <cellStyle name="Input [yellow] 2 3 3 2 3 4" xfId="8200" xr:uid="{00000000-0005-0000-0000-0000D30B0000}"/>
    <cellStyle name="Input [yellow] 2 3 3 2 4" xfId="2968" xr:uid="{00000000-0005-0000-0000-0000D40B0000}"/>
    <cellStyle name="Input [yellow] 2 3 3 2 4 2" xfId="3901" xr:uid="{00000000-0005-0000-0000-0000D50B0000}"/>
    <cellStyle name="Input [yellow] 2 3 3 2 4 3" xfId="7189" xr:uid="{00000000-0005-0000-0000-0000D60B0000}"/>
    <cellStyle name="Input [yellow] 2 3 3 2 4 4" xfId="8601" xr:uid="{00000000-0005-0000-0000-0000D70B0000}"/>
    <cellStyle name="Input [yellow] 2 3 3 2 5" xfId="1685" xr:uid="{00000000-0005-0000-0000-0000D80B0000}"/>
    <cellStyle name="Input [yellow] 2 3 3 2 5 2" xfId="4326" xr:uid="{00000000-0005-0000-0000-0000D90B0000}"/>
    <cellStyle name="Input [yellow] 2 3 3 2 5 3" xfId="4077" xr:uid="{00000000-0005-0000-0000-0000DA0B0000}"/>
    <cellStyle name="Input [yellow] 2 3 3 2 5 4" xfId="5225" xr:uid="{00000000-0005-0000-0000-0000DB0B0000}"/>
    <cellStyle name="Input [yellow] 2 3 3 2 6" xfId="1853" xr:uid="{00000000-0005-0000-0000-0000DC0B0000}"/>
    <cellStyle name="Input [yellow] 2 3 3 2 6 2" xfId="5526" xr:uid="{00000000-0005-0000-0000-0000DD0B0000}"/>
    <cellStyle name="Input [yellow] 2 3 3 2 6 3" xfId="6448" xr:uid="{00000000-0005-0000-0000-0000DE0B0000}"/>
    <cellStyle name="Input [yellow] 2 3 3 2 6 4" xfId="7931" xr:uid="{00000000-0005-0000-0000-0000DF0B0000}"/>
    <cellStyle name="Input [yellow] 2 3 3 2 7" xfId="4977" xr:uid="{00000000-0005-0000-0000-0000E00B0000}"/>
    <cellStyle name="Input [yellow] 2 3 3 2 8" xfId="5183" xr:uid="{00000000-0005-0000-0000-0000E10B0000}"/>
    <cellStyle name="Input [yellow] 2 3 3 2 9" xfId="3877" xr:uid="{00000000-0005-0000-0000-0000E20B0000}"/>
    <cellStyle name="Input [yellow] 2 3 3 3" xfId="4155" xr:uid="{00000000-0005-0000-0000-0000E30B0000}"/>
    <cellStyle name="Input [yellow] 2 3 4" xfId="1042" xr:uid="{00000000-0005-0000-0000-0000E40B0000}"/>
    <cellStyle name="Input [yellow] 2 3 4 2" xfId="1490" xr:uid="{00000000-0005-0000-0000-0000E50B0000}"/>
    <cellStyle name="Input [yellow] 2 3 4 2 2" xfId="2650" xr:uid="{00000000-0005-0000-0000-0000E60B0000}"/>
    <cellStyle name="Input [yellow] 2 3 4 2 2 2" xfId="6017" xr:uid="{00000000-0005-0000-0000-0000E70B0000}"/>
    <cellStyle name="Input [yellow] 2 3 4 2 2 3" xfId="6955" xr:uid="{00000000-0005-0000-0000-0000E80B0000}"/>
    <cellStyle name="Input [yellow] 2 3 4 2 2 4" xfId="8382" xr:uid="{00000000-0005-0000-0000-0000E90B0000}"/>
    <cellStyle name="Input [yellow] 2 3 4 2 3" xfId="3187" xr:uid="{00000000-0005-0000-0000-0000EA0B0000}"/>
    <cellStyle name="Input [yellow] 2 3 4 2 3 2" xfId="5103" xr:uid="{00000000-0005-0000-0000-0000EB0B0000}"/>
    <cellStyle name="Input [yellow] 2 3 4 2 3 3" xfId="7408" xr:uid="{00000000-0005-0000-0000-0000EC0B0000}"/>
    <cellStyle name="Input [yellow] 2 3 4 2 3 4" xfId="8820" xr:uid="{00000000-0005-0000-0000-0000ED0B0000}"/>
    <cellStyle name="Input [yellow] 2 3 4 2 4" xfId="3365" xr:uid="{00000000-0005-0000-0000-0000EE0B0000}"/>
    <cellStyle name="Input [yellow] 2 3 4 2 4 2" xfId="3729" xr:uid="{00000000-0005-0000-0000-0000EF0B0000}"/>
    <cellStyle name="Input [yellow] 2 3 4 2 4 3" xfId="7586" xr:uid="{00000000-0005-0000-0000-0000F00B0000}"/>
    <cellStyle name="Input [yellow] 2 3 4 2 4 4" xfId="8998" xr:uid="{00000000-0005-0000-0000-0000F10B0000}"/>
    <cellStyle name="Input [yellow] 2 3 4 2 5" xfId="3527" xr:uid="{00000000-0005-0000-0000-0000F20B0000}"/>
    <cellStyle name="Input [yellow] 2 3 4 2 5 2" xfId="3617" xr:uid="{00000000-0005-0000-0000-0000F30B0000}"/>
    <cellStyle name="Input [yellow] 2 3 4 2 5 3" xfId="7748" xr:uid="{00000000-0005-0000-0000-0000F40B0000}"/>
    <cellStyle name="Input [yellow] 2 3 4 2 5 4" xfId="9160" xr:uid="{00000000-0005-0000-0000-0000F50B0000}"/>
    <cellStyle name="Input [yellow] 2 3 4 2 6" xfId="4782" xr:uid="{00000000-0005-0000-0000-0000F60B0000}"/>
    <cellStyle name="Input [yellow] 2 3 4 2 7" xfId="5427" xr:uid="{00000000-0005-0000-0000-0000F70B0000}"/>
    <cellStyle name="Input [yellow] 2 3 4 2 8" xfId="4525" xr:uid="{00000000-0005-0000-0000-0000F80B0000}"/>
    <cellStyle name="Input [yellow] 2 3 4 3" xfId="2202" xr:uid="{00000000-0005-0000-0000-0000F90B0000}"/>
    <cellStyle name="Input [yellow] 2 3 4 3 2" xfId="4340" xr:uid="{00000000-0005-0000-0000-0000FA0B0000}"/>
    <cellStyle name="Input [yellow] 2 3 4 3 3" xfId="6696" xr:uid="{00000000-0005-0000-0000-0000FB0B0000}"/>
    <cellStyle name="Input [yellow] 2 3 4 3 4" xfId="8159" xr:uid="{00000000-0005-0000-0000-0000FC0B0000}"/>
    <cellStyle name="Input [yellow] 2 3 4 4" xfId="2927" xr:uid="{00000000-0005-0000-0000-0000FD0B0000}"/>
    <cellStyle name="Input [yellow] 2 3 4 4 2" xfId="5753" xr:uid="{00000000-0005-0000-0000-0000FE0B0000}"/>
    <cellStyle name="Input [yellow] 2 3 4 4 3" xfId="7148" xr:uid="{00000000-0005-0000-0000-0000FF0B0000}"/>
    <cellStyle name="Input [yellow] 2 3 4 4 4" xfId="8560" xr:uid="{00000000-0005-0000-0000-0000000C0000}"/>
    <cellStyle name="Input [yellow] 2 3 4 5" xfId="1887" xr:uid="{00000000-0005-0000-0000-0000010C0000}"/>
    <cellStyle name="Input [yellow] 2 3 4 5 2" xfId="5737" xr:uid="{00000000-0005-0000-0000-0000020C0000}"/>
    <cellStyle name="Input [yellow] 2 3 4 5 3" xfId="6482" xr:uid="{00000000-0005-0000-0000-0000030C0000}"/>
    <cellStyle name="Input [yellow] 2 3 4 5 4" xfId="7965" xr:uid="{00000000-0005-0000-0000-0000040C0000}"/>
    <cellStyle name="Input [yellow] 2 3 4 6" xfId="2850" xr:uid="{00000000-0005-0000-0000-0000050C0000}"/>
    <cellStyle name="Input [yellow] 2 3 4 6 2" xfId="5977" xr:uid="{00000000-0005-0000-0000-0000060C0000}"/>
    <cellStyle name="Input [yellow] 2 3 4 6 3" xfId="7071" xr:uid="{00000000-0005-0000-0000-0000070C0000}"/>
    <cellStyle name="Input [yellow] 2 3 4 6 4" xfId="8483" xr:uid="{00000000-0005-0000-0000-0000080C0000}"/>
    <cellStyle name="Input [yellow] 2 3 4 7" xfId="4774" xr:uid="{00000000-0005-0000-0000-0000090C0000}"/>
    <cellStyle name="Input [yellow] 2 3 4 8" xfId="4032" xr:uid="{00000000-0005-0000-0000-00000A0C0000}"/>
    <cellStyle name="Input [yellow] 2 3 4 9" xfId="6791" xr:uid="{00000000-0005-0000-0000-00000B0C0000}"/>
    <cellStyle name="Input [yellow] 2 3 5" xfId="4116" xr:uid="{00000000-0005-0000-0000-00000C0C0000}"/>
    <cellStyle name="Input [yellow] 2 4" xfId="748" xr:uid="{00000000-0005-0000-0000-00000D0C0000}"/>
    <cellStyle name="Input [yellow] 2 4 2" xfId="1101" xr:uid="{00000000-0005-0000-0000-00000E0C0000}"/>
    <cellStyle name="Input [yellow] 2 4 2 2" xfId="1549" xr:uid="{00000000-0005-0000-0000-00000F0C0000}"/>
    <cellStyle name="Input [yellow] 2 4 2 2 2" xfId="2709" xr:uid="{00000000-0005-0000-0000-0000100C0000}"/>
    <cellStyle name="Input [yellow] 2 4 2 2 2 2" xfId="3912" xr:uid="{00000000-0005-0000-0000-0000110C0000}"/>
    <cellStyle name="Input [yellow] 2 4 2 2 2 3" xfId="7014" xr:uid="{00000000-0005-0000-0000-0000120C0000}"/>
    <cellStyle name="Input [yellow] 2 4 2 2 2 4" xfId="8441" xr:uid="{00000000-0005-0000-0000-0000130C0000}"/>
    <cellStyle name="Input [yellow] 2 4 2 2 3" xfId="3246" xr:uid="{00000000-0005-0000-0000-0000140C0000}"/>
    <cellStyle name="Input [yellow] 2 4 2 2 3 2" xfId="3813" xr:uid="{00000000-0005-0000-0000-0000150C0000}"/>
    <cellStyle name="Input [yellow] 2 4 2 2 3 3" xfId="7467" xr:uid="{00000000-0005-0000-0000-0000160C0000}"/>
    <cellStyle name="Input [yellow] 2 4 2 2 3 4" xfId="8879" xr:uid="{00000000-0005-0000-0000-0000170C0000}"/>
    <cellStyle name="Input [yellow] 2 4 2 2 4" xfId="3424" xr:uid="{00000000-0005-0000-0000-0000180C0000}"/>
    <cellStyle name="Input [yellow] 2 4 2 2 4 2" xfId="3689" xr:uid="{00000000-0005-0000-0000-0000190C0000}"/>
    <cellStyle name="Input [yellow] 2 4 2 2 4 3" xfId="7645" xr:uid="{00000000-0005-0000-0000-00001A0C0000}"/>
    <cellStyle name="Input [yellow] 2 4 2 2 4 4" xfId="9057" xr:uid="{00000000-0005-0000-0000-00001B0C0000}"/>
    <cellStyle name="Input [yellow] 2 4 2 2 5" xfId="3586" xr:uid="{00000000-0005-0000-0000-00001C0C0000}"/>
    <cellStyle name="Input [yellow] 2 4 2 2 5 2" xfId="6324" xr:uid="{00000000-0005-0000-0000-00001D0C0000}"/>
    <cellStyle name="Input [yellow] 2 4 2 2 5 3" xfId="7807" xr:uid="{00000000-0005-0000-0000-00001E0C0000}"/>
    <cellStyle name="Input [yellow] 2 4 2 2 5 4" xfId="9219" xr:uid="{00000000-0005-0000-0000-00001F0C0000}"/>
    <cellStyle name="Input [yellow] 2 4 2 2 6" xfId="5511" xr:uid="{00000000-0005-0000-0000-0000200C0000}"/>
    <cellStyle name="Input [yellow] 2 4 2 2 7" xfId="4605" xr:uid="{00000000-0005-0000-0000-0000210C0000}"/>
    <cellStyle name="Input [yellow] 2 4 2 2 8" xfId="6049" xr:uid="{00000000-0005-0000-0000-0000220C0000}"/>
    <cellStyle name="Input [yellow] 2 4 2 3" xfId="2261" xr:uid="{00000000-0005-0000-0000-0000230C0000}"/>
    <cellStyle name="Input [yellow] 2 4 2 3 2" xfId="5399" xr:uid="{00000000-0005-0000-0000-0000240C0000}"/>
    <cellStyle name="Input [yellow] 2 4 2 3 3" xfId="6755" xr:uid="{00000000-0005-0000-0000-0000250C0000}"/>
    <cellStyle name="Input [yellow] 2 4 2 3 4" xfId="8218" xr:uid="{00000000-0005-0000-0000-0000260C0000}"/>
    <cellStyle name="Input [yellow] 2 4 2 4" xfId="2986" xr:uid="{00000000-0005-0000-0000-0000270C0000}"/>
    <cellStyle name="Input [yellow] 2 4 2 4 2" xfId="5620" xr:uid="{00000000-0005-0000-0000-0000280C0000}"/>
    <cellStyle name="Input [yellow] 2 4 2 4 3" xfId="7207" xr:uid="{00000000-0005-0000-0000-0000290C0000}"/>
    <cellStyle name="Input [yellow] 2 4 2 4 4" xfId="8619" xr:uid="{00000000-0005-0000-0000-00002A0C0000}"/>
    <cellStyle name="Input [yellow] 2 4 2 5" xfId="1917" xr:uid="{00000000-0005-0000-0000-00002B0C0000}"/>
    <cellStyle name="Input [yellow] 2 4 2 5 2" xfId="5185" xr:uid="{00000000-0005-0000-0000-00002C0C0000}"/>
    <cellStyle name="Input [yellow] 2 4 2 5 3" xfId="6512" xr:uid="{00000000-0005-0000-0000-00002D0C0000}"/>
    <cellStyle name="Input [yellow] 2 4 2 5 4" xfId="7995" xr:uid="{00000000-0005-0000-0000-00002E0C0000}"/>
    <cellStyle name="Input [yellow] 2 4 2 6" xfId="1731" xr:uid="{00000000-0005-0000-0000-00002F0C0000}"/>
    <cellStyle name="Input [yellow] 2 4 2 6 2" xfId="4547" xr:uid="{00000000-0005-0000-0000-0000300C0000}"/>
    <cellStyle name="Input [yellow] 2 4 2 6 3" xfId="5994" xr:uid="{00000000-0005-0000-0000-0000310C0000}"/>
    <cellStyle name="Input [yellow] 2 4 2 6 4" xfId="5165" xr:uid="{00000000-0005-0000-0000-0000320C0000}"/>
    <cellStyle name="Input [yellow] 2 4 2 7" xfId="5417" xr:uid="{00000000-0005-0000-0000-0000330C0000}"/>
    <cellStyle name="Input [yellow] 2 4 2 8" xfId="5013" xr:uid="{00000000-0005-0000-0000-0000340C0000}"/>
    <cellStyle name="Input [yellow] 2 4 2 9" xfId="5769" xr:uid="{00000000-0005-0000-0000-0000350C0000}"/>
    <cellStyle name="Input [yellow] 2 4 3" xfId="4169" xr:uid="{00000000-0005-0000-0000-0000360C0000}"/>
    <cellStyle name="Input [yellow] 2 5" xfId="707" xr:uid="{00000000-0005-0000-0000-0000370C0000}"/>
    <cellStyle name="Input [yellow] 2 5 2" xfId="1061" xr:uid="{00000000-0005-0000-0000-0000380C0000}"/>
    <cellStyle name="Input [yellow] 2 5 2 2" xfId="1509" xr:uid="{00000000-0005-0000-0000-0000390C0000}"/>
    <cellStyle name="Input [yellow] 2 5 2 2 2" xfId="2669" xr:uid="{00000000-0005-0000-0000-00003A0C0000}"/>
    <cellStyle name="Input [yellow] 2 5 2 2 2 2" xfId="6253" xr:uid="{00000000-0005-0000-0000-00003B0C0000}"/>
    <cellStyle name="Input [yellow] 2 5 2 2 2 3" xfId="6974" xr:uid="{00000000-0005-0000-0000-00003C0C0000}"/>
    <cellStyle name="Input [yellow] 2 5 2 2 2 4" xfId="8401" xr:uid="{00000000-0005-0000-0000-00003D0C0000}"/>
    <cellStyle name="Input [yellow] 2 5 2 2 3" xfId="3206" xr:uid="{00000000-0005-0000-0000-00003E0C0000}"/>
    <cellStyle name="Input [yellow] 2 5 2 2 3 2" xfId="3976" xr:uid="{00000000-0005-0000-0000-00003F0C0000}"/>
    <cellStyle name="Input [yellow] 2 5 2 2 3 3" xfId="7427" xr:uid="{00000000-0005-0000-0000-0000400C0000}"/>
    <cellStyle name="Input [yellow] 2 5 2 2 3 4" xfId="8839" xr:uid="{00000000-0005-0000-0000-0000410C0000}"/>
    <cellStyle name="Input [yellow] 2 5 2 2 4" xfId="3384" xr:uid="{00000000-0005-0000-0000-0000420C0000}"/>
    <cellStyle name="Input [yellow] 2 5 2 2 4 2" xfId="3717" xr:uid="{00000000-0005-0000-0000-0000430C0000}"/>
    <cellStyle name="Input [yellow] 2 5 2 2 4 3" xfId="7605" xr:uid="{00000000-0005-0000-0000-0000440C0000}"/>
    <cellStyle name="Input [yellow] 2 5 2 2 4 4" xfId="9017" xr:uid="{00000000-0005-0000-0000-0000450C0000}"/>
    <cellStyle name="Input [yellow] 2 5 2 2 5" xfId="3546" xr:uid="{00000000-0005-0000-0000-0000460C0000}"/>
    <cellStyle name="Input [yellow] 2 5 2 2 5 2" xfId="434" xr:uid="{00000000-0005-0000-0000-0000470C0000}"/>
    <cellStyle name="Input [yellow] 2 5 2 2 5 3" xfId="7767" xr:uid="{00000000-0005-0000-0000-0000480C0000}"/>
    <cellStyle name="Input [yellow] 2 5 2 2 5 4" xfId="9179" xr:uid="{00000000-0005-0000-0000-0000490C0000}"/>
    <cellStyle name="Input [yellow] 2 5 2 2 6" xfId="4045" xr:uid="{00000000-0005-0000-0000-00004A0C0000}"/>
    <cellStyle name="Input [yellow] 2 5 2 2 7" xfId="5751" xr:uid="{00000000-0005-0000-0000-00004B0C0000}"/>
    <cellStyle name="Input [yellow] 2 5 2 2 8" xfId="4317" xr:uid="{00000000-0005-0000-0000-00004C0C0000}"/>
    <cellStyle name="Input [yellow] 2 5 2 3" xfId="2221" xr:uid="{00000000-0005-0000-0000-00004D0C0000}"/>
    <cellStyle name="Input [yellow] 2 5 2 3 2" xfId="4642" xr:uid="{00000000-0005-0000-0000-00004E0C0000}"/>
    <cellStyle name="Input [yellow] 2 5 2 3 3" xfId="6715" xr:uid="{00000000-0005-0000-0000-00004F0C0000}"/>
    <cellStyle name="Input [yellow] 2 5 2 3 4" xfId="8178" xr:uid="{00000000-0005-0000-0000-0000500C0000}"/>
    <cellStyle name="Input [yellow] 2 5 2 4" xfId="2946" xr:uid="{00000000-0005-0000-0000-0000510C0000}"/>
    <cellStyle name="Input [yellow] 2 5 2 4 2" xfId="4470" xr:uid="{00000000-0005-0000-0000-0000520C0000}"/>
    <cellStyle name="Input [yellow] 2 5 2 4 3" xfId="7167" xr:uid="{00000000-0005-0000-0000-0000530C0000}"/>
    <cellStyle name="Input [yellow] 2 5 2 4 4" xfId="8579" xr:uid="{00000000-0005-0000-0000-0000540C0000}"/>
    <cellStyle name="Input [yellow] 2 5 2 5" xfId="1896" xr:uid="{00000000-0005-0000-0000-0000550C0000}"/>
    <cellStyle name="Input [yellow] 2 5 2 5 2" xfId="5439" xr:uid="{00000000-0005-0000-0000-0000560C0000}"/>
    <cellStyle name="Input [yellow] 2 5 2 5 3" xfId="6491" xr:uid="{00000000-0005-0000-0000-0000570C0000}"/>
    <cellStyle name="Input [yellow] 2 5 2 5 4" xfId="7974" xr:uid="{00000000-0005-0000-0000-0000580C0000}"/>
    <cellStyle name="Input [yellow] 2 5 2 6" xfId="3103" xr:uid="{00000000-0005-0000-0000-0000590C0000}"/>
    <cellStyle name="Input [yellow] 2 5 2 6 2" xfId="5206" xr:uid="{00000000-0005-0000-0000-00005A0C0000}"/>
    <cellStyle name="Input [yellow] 2 5 2 6 3" xfId="7324" xr:uid="{00000000-0005-0000-0000-00005B0C0000}"/>
    <cellStyle name="Input [yellow] 2 5 2 6 4" xfId="8736" xr:uid="{00000000-0005-0000-0000-00005C0C0000}"/>
    <cellStyle name="Input [yellow] 2 5 2 7" xfId="4109" xr:uid="{00000000-0005-0000-0000-00005D0C0000}"/>
    <cellStyle name="Input [yellow] 2 5 2 8" xfId="6081" xr:uid="{00000000-0005-0000-0000-00005E0C0000}"/>
    <cellStyle name="Input [yellow] 2 5 2 9" xfId="5024" xr:uid="{00000000-0005-0000-0000-00005F0C0000}"/>
    <cellStyle name="Input [yellow] 2 5 3" xfId="4137" xr:uid="{00000000-0005-0000-0000-0000600C0000}"/>
    <cellStyle name="Input [yellow] 3" xfId="653" xr:uid="{00000000-0005-0000-0000-0000610C0000}"/>
    <cellStyle name="Input [yellow] 3 2" xfId="753" xr:uid="{00000000-0005-0000-0000-0000620C0000}"/>
    <cellStyle name="Input [yellow] 3 2 2" xfId="1106" xr:uid="{00000000-0005-0000-0000-0000630C0000}"/>
    <cellStyle name="Input [yellow] 3 2 2 2" xfId="1554" xr:uid="{00000000-0005-0000-0000-0000640C0000}"/>
    <cellStyle name="Input [yellow] 3 2 2 2 2" xfId="2714" xr:uid="{00000000-0005-0000-0000-0000650C0000}"/>
    <cellStyle name="Input [yellow] 3 2 2 2 2 2" xfId="3911" xr:uid="{00000000-0005-0000-0000-0000660C0000}"/>
    <cellStyle name="Input [yellow] 3 2 2 2 2 3" xfId="7019" xr:uid="{00000000-0005-0000-0000-0000670C0000}"/>
    <cellStyle name="Input [yellow] 3 2 2 2 2 4" xfId="8446" xr:uid="{00000000-0005-0000-0000-0000680C0000}"/>
    <cellStyle name="Input [yellow] 3 2 2 2 3" xfId="3251" xr:uid="{00000000-0005-0000-0000-0000690C0000}"/>
    <cellStyle name="Input [yellow] 3 2 2 2 3 2" xfId="3810" xr:uid="{00000000-0005-0000-0000-00006A0C0000}"/>
    <cellStyle name="Input [yellow] 3 2 2 2 3 3" xfId="7472" xr:uid="{00000000-0005-0000-0000-00006B0C0000}"/>
    <cellStyle name="Input [yellow] 3 2 2 2 3 4" xfId="8884" xr:uid="{00000000-0005-0000-0000-00006C0C0000}"/>
    <cellStyle name="Input [yellow] 3 2 2 2 4" xfId="3429" xr:uid="{00000000-0005-0000-0000-00006D0C0000}"/>
    <cellStyle name="Input [yellow] 3 2 2 2 4 2" xfId="3685" xr:uid="{00000000-0005-0000-0000-00006E0C0000}"/>
    <cellStyle name="Input [yellow] 3 2 2 2 4 3" xfId="7650" xr:uid="{00000000-0005-0000-0000-00006F0C0000}"/>
    <cellStyle name="Input [yellow] 3 2 2 2 4 4" xfId="9062" xr:uid="{00000000-0005-0000-0000-0000700C0000}"/>
    <cellStyle name="Input [yellow] 3 2 2 2 5" xfId="3591" xr:uid="{00000000-0005-0000-0000-0000710C0000}"/>
    <cellStyle name="Input [yellow] 3 2 2 2 5 2" xfId="6329" xr:uid="{00000000-0005-0000-0000-0000720C0000}"/>
    <cellStyle name="Input [yellow] 3 2 2 2 5 3" xfId="7812" xr:uid="{00000000-0005-0000-0000-0000730C0000}"/>
    <cellStyle name="Input [yellow] 3 2 2 2 5 4" xfId="9224" xr:uid="{00000000-0005-0000-0000-0000740C0000}"/>
    <cellStyle name="Input [yellow] 3 2 2 2 6" xfId="4532" xr:uid="{00000000-0005-0000-0000-0000750C0000}"/>
    <cellStyle name="Input [yellow] 3 2 2 2 7" xfId="4586" xr:uid="{00000000-0005-0000-0000-0000760C0000}"/>
    <cellStyle name="Input [yellow] 3 2 2 2 8" xfId="4426" xr:uid="{00000000-0005-0000-0000-0000770C0000}"/>
    <cellStyle name="Input [yellow] 3 2 2 3" xfId="2266" xr:uid="{00000000-0005-0000-0000-0000780C0000}"/>
    <cellStyle name="Input [yellow] 3 2 2 3 2" xfId="4301" xr:uid="{00000000-0005-0000-0000-0000790C0000}"/>
    <cellStyle name="Input [yellow] 3 2 2 3 3" xfId="6760" xr:uid="{00000000-0005-0000-0000-00007A0C0000}"/>
    <cellStyle name="Input [yellow] 3 2 2 3 4" xfId="8223" xr:uid="{00000000-0005-0000-0000-00007B0C0000}"/>
    <cellStyle name="Input [yellow] 3 2 2 4" xfId="2991" xr:uid="{00000000-0005-0000-0000-00007C0C0000}"/>
    <cellStyle name="Input [yellow] 3 2 2 4 2" xfId="5852" xr:uid="{00000000-0005-0000-0000-00007D0C0000}"/>
    <cellStyle name="Input [yellow] 3 2 2 4 3" xfId="7212" xr:uid="{00000000-0005-0000-0000-00007E0C0000}"/>
    <cellStyle name="Input [yellow] 3 2 2 4 4" xfId="8624" xr:uid="{00000000-0005-0000-0000-00007F0C0000}"/>
    <cellStyle name="Input [yellow] 3 2 2 5" xfId="1689" xr:uid="{00000000-0005-0000-0000-0000800C0000}"/>
    <cellStyle name="Input [yellow] 3 2 2 5 2" xfId="5356" xr:uid="{00000000-0005-0000-0000-0000810C0000}"/>
    <cellStyle name="Input [yellow] 3 2 2 5 3" xfId="5951" xr:uid="{00000000-0005-0000-0000-0000820C0000}"/>
    <cellStyle name="Input [yellow] 3 2 2 5 4" xfId="4379" xr:uid="{00000000-0005-0000-0000-0000830C0000}"/>
    <cellStyle name="Input [yellow] 3 2 2 6" xfId="1790" xr:uid="{00000000-0005-0000-0000-0000840C0000}"/>
    <cellStyle name="Input [yellow] 3 2 2 6 2" xfId="5520" xr:uid="{00000000-0005-0000-0000-0000850C0000}"/>
    <cellStyle name="Input [yellow] 3 2 2 6 3" xfId="6389" xr:uid="{00000000-0005-0000-0000-0000860C0000}"/>
    <cellStyle name="Input [yellow] 3 2 2 6 4" xfId="7873" xr:uid="{00000000-0005-0000-0000-0000870C0000}"/>
    <cellStyle name="Input [yellow] 3 2 2 7" xfId="5214" xr:uid="{00000000-0005-0000-0000-0000880C0000}"/>
    <cellStyle name="Input [yellow] 3 2 2 8" xfId="4438" xr:uid="{00000000-0005-0000-0000-0000890C0000}"/>
    <cellStyle name="Input [yellow] 3 2 2 9" xfId="7050" xr:uid="{00000000-0005-0000-0000-00008A0C0000}"/>
    <cellStyle name="Input [yellow] 3 2 3" xfId="4173" xr:uid="{00000000-0005-0000-0000-00008B0C0000}"/>
    <cellStyle name="Input [yellow] 3 3" xfId="712" xr:uid="{00000000-0005-0000-0000-00008C0C0000}"/>
    <cellStyle name="Input [yellow] 3 3 2" xfId="1066" xr:uid="{00000000-0005-0000-0000-00008D0C0000}"/>
    <cellStyle name="Input [yellow] 3 3 2 2" xfId="1514" xr:uid="{00000000-0005-0000-0000-00008E0C0000}"/>
    <cellStyle name="Input [yellow] 3 3 2 2 2" xfId="2674" xr:uid="{00000000-0005-0000-0000-00008F0C0000}"/>
    <cellStyle name="Input [yellow] 3 3 2 2 2 2" xfId="4448" xr:uid="{00000000-0005-0000-0000-0000900C0000}"/>
    <cellStyle name="Input [yellow] 3 3 2 2 2 3" xfId="6979" xr:uid="{00000000-0005-0000-0000-0000910C0000}"/>
    <cellStyle name="Input [yellow] 3 3 2 2 2 4" xfId="8406" xr:uid="{00000000-0005-0000-0000-0000920C0000}"/>
    <cellStyle name="Input [yellow] 3 3 2 2 3" xfId="3211" xr:uid="{00000000-0005-0000-0000-0000930C0000}"/>
    <cellStyle name="Input [yellow] 3 3 2 2 3 2" xfId="3830" xr:uid="{00000000-0005-0000-0000-0000940C0000}"/>
    <cellStyle name="Input [yellow] 3 3 2 2 3 3" xfId="7432" xr:uid="{00000000-0005-0000-0000-0000950C0000}"/>
    <cellStyle name="Input [yellow] 3 3 2 2 3 4" xfId="8844" xr:uid="{00000000-0005-0000-0000-0000960C0000}"/>
    <cellStyle name="Input [yellow] 3 3 2 2 4" xfId="3389" xr:uid="{00000000-0005-0000-0000-0000970C0000}"/>
    <cellStyle name="Input [yellow] 3 3 2 2 4 2" xfId="3714" xr:uid="{00000000-0005-0000-0000-0000980C0000}"/>
    <cellStyle name="Input [yellow] 3 3 2 2 4 3" xfId="7610" xr:uid="{00000000-0005-0000-0000-0000990C0000}"/>
    <cellStyle name="Input [yellow] 3 3 2 2 4 4" xfId="9022" xr:uid="{00000000-0005-0000-0000-00009A0C0000}"/>
    <cellStyle name="Input [yellow] 3 3 2 2 5" xfId="3551" xr:uid="{00000000-0005-0000-0000-00009B0C0000}"/>
    <cellStyle name="Input [yellow] 3 3 2 2 5 2" xfId="6289" xr:uid="{00000000-0005-0000-0000-00009C0C0000}"/>
    <cellStyle name="Input [yellow] 3 3 2 2 5 3" xfId="7772" xr:uid="{00000000-0005-0000-0000-00009D0C0000}"/>
    <cellStyle name="Input [yellow] 3 3 2 2 5 4" xfId="9184" xr:uid="{00000000-0005-0000-0000-00009E0C0000}"/>
    <cellStyle name="Input [yellow] 3 3 2 2 6" xfId="5573" xr:uid="{00000000-0005-0000-0000-00009F0C0000}"/>
    <cellStyle name="Input [yellow] 3 3 2 2 7" xfId="4758" xr:uid="{00000000-0005-0000-0000-0000A00C0000}"/>
    <cellStyle name="Input [yellow] 3 3 2 2 8" xfId="5287" xr:uid="{00000000-0005-0000-0000-0000A10C0000}"/>
    <cellStyle name="Input [yellow] 3 3 2 3" xfId="2226" xr:uid="{00000000-0005-0000-0000-0000A20C0000}"/>
    <cellStyle name="Input [yellow] 3 3 2 3 2" xfId="5198" xr:uid="{00000000-0005-0000-0000-0000A30C0000}"/>
    <cellStyle name="Input [yellow] 3 3 2 3 3" xfId="6720" xr:uid="{00000000-0005-0000-0000-0000A40C0000}"/>
    <cellStyle name="Input [yellow] 3 3 2 3 4" xfId="8183" xr:uid="{00000000-0005-0000-0000-0000A50C0000}"/>
    <cellStyle name="Input [yellow] 3 3 2 4" xfId="2951" xr:uid="{00000000-0005-0000-0000-0000A60C0000}"/>
    <cellStyle name="Input [yellow] 3 3 2 4 2" xfId="6237" xr:uid="{00000000-0005-0000-0000-0000A70C0000}"/>
    <cellStyle name="Input [yellow] 3 3 2 4 3" xfId="7172" xr:uid="{00000000-0005-0000-0000-0000A80C0000}"/>
    <cellStyle name="Input [yellow] 3 3 2 4 4" xfId="8584" xr:uid="{00000000-0005-0000-0000-0000A90C0000}"/>
    <cellStyle name="Input [yellow] 3 3 2 5" xfId="1799" xr:uid="{00000000-0005-0000-0000-0000AA0C0000}"/>
    <cellStyle name="Input [yellow] 3 3 2 5 2" xfId="5464" xr:uid="{00000000-0005-0000-0000-0000AB0C0000}"/>
    <cellStyle name="Input [yellow] 3 3 2 5 3" xfId="6398" xr:uid="{00000000-0005-0000-0000-0000AC0C0000}"/>
    <cellStyle name="Input [yellow] 3 3 2 5 4" xfId="7882" xr:uid="{00000000-0005-0000-0000-0000AD0C0000}"/>
    <cellStyle name="Input [yellow] 3 3 2 6" xfId="3286" xr:uid="{00000000-0005-0000-0000-0000AE0C0000}"/>
    <cellStyle name="Input [yellow] 3 3 2 6 2" xfId="3786" xr:uid="{00000000-0005-0000-0000-0000AF0C0000}"/>
    <cellStyle name="Input [yellow] 3 3 2 6 3" xfId="7507" xr:uid="{00000000-0005-0000-0000-0000B00C0000}"/>
    <cellStyle name="Input [yellow] 3 3 2 6 4" xfId="8919" xr:uid="{00000000-0005-0000-0000-0000B10C0000}"/>
    <cellStyle name="Input [yellow] 3 3 2 7" xfId="5126" xr:uid="{00000000-0005-0000-0000-0000B20C0000}"/>
    <cellStyle name="Input [yellow] 3 3 2 8" xfId="4561" xr:uid="{00000000-0005-0000-0000-0000B30C0000}"/>
    <cellStyle name="Input [yellow] 3 3 2 9" xfId="6784" xr:uid="{00000000-0005-0000-0000-0000B40C0000}"/>
    <cellStyle name="Input [yellow] 3 3 3" xfId="4141" xr:uid="{00000000-0005-0000-0000-0000B50C0000}"/>
    <cellStyle name="Input [yellow] 4" xfId="688" xr:uid="{00000000-0005-0000-0000-0000B60C0000}"/>
    <cellStyle name="Input [yellow] 4 2" xfId="775" xr:uid="{00000000-0005-0000-0000-0000B70C0000}"/>
    <cellStyle name="Input [yellow] 4 2 2" xfId="1128" xr:uid="{00000000-0005-0000-0000-0000B80C0000}"/>
    <cellStyle name="Input [yellow] 4 2 2 2" xfId="1576" xr:uid="{00000000-0005-0000-0000-0000B90C0000}"/>
    <cellStyle name="Input [yellow] 4 2 2 2 2" xfId="2736" xr:uid="{00000000-0005-0000-0000-0000BA0C0000}"/>
    <cellStyle name="Input [yellow] 4 2 2 2 2 2" xfId="3992" xr:uid="{00000000-0005-0000-0000-0000BB0C0000}"/>
    <cellStyle name="Input [yellow] 4 2 2 2 2 3" xfId="7041" xr:uid="{00000000-0005-0000-0000-0000BC0C0000}"/>
    <cellStyle name="Input [yellow] 4 2 2 2 2 4" xfId="8468" xr:uid="{00000000-0005-0000-0000-0000BD0C0000}"/>
    <cellStyle name="Input [yellow] 4 2 2 2 3" xfId="3273" xr:uid="{00000000-0005-0000-0000-0000BE0C0000}"/>
    <cellStyle name="Input [yellow] 4 2 2 2 3 2" xfId="4273" xr:uid="{00000000-0005-0000-0000-0000BF0C0000}"/>
    <cellStyle name="Input [yellow] 4 2 2 2 3 3" xfId="7494" xr:uid="{00000000-0005-0000-0000-0000C00C0000}"/>
    <cellStyle name="Input [yellow] 4 2 2 2 3 4" xfId="8906" xr:uid="{00000000-0005-0000-0000-0000C10C0000}"/>
    <cellStyle name="Input [yellow] 4 2 2 2 4" xfId="3451" xr:uid="{00000000-0005-0000-0000-0000C20C0000}"/>
    <cellStyle name="Input [yellow] 4 2 2 2 4 2" xfId="3669" xr:uid="{00000000-0005-0000-0000-0000C30C0000}"/>
    <cellStyle name="Input [yellow] 4 2 2 2 4 3" xfId="7672" xr:uid="{00000000-0005-0000-0000-0000C40C0000}"/>
    <cellStyle name="Input [yellow] 4 2 2 2 4 4" xfId="9084" xr:uid="{00000000-0005-0000-0000-0000C50C0000}"/>
    <cellStyle name="Input [yellow] 4 2 2 2 5" xfId="3613" xr:uid="{00000000-0005-0000-0000-0000C60C0000}"/>
    <cellStyle name="Input [yellow] 4 2 2 2 5 2" xfId="6351" xr:uid="{00000000-0005-0000-0000-0000C70C0000}"/>
    <cellStyle name="Input [yellow] 4 2 2 2 5 3" xfId="7834" xr:uid="{00000000-0005-0000-0000-0000C80C0000}"/>
    <cellStyle name="Input [yellow] 4 2 2 2 5 4" xfId="9246" xr:uid="{00000000-0005-0000-0000-0000C90C0000}"/>
    <cellStyle name="Input [yellow] 4 2 2 2 6" xfId="5257" xr:uid="{00000000-0005-0000-0000-0000CA0C0000}"/>
    <cellStyle name="Input [yellow] 4 2 2 2 7" xfId="5904" xr:uid="{00000000-0005-0000-0000-0000CB0C0000}"/>
    <cellStyle name="Input [yellow] 4 2 2 2 8" xfId="4691" xr:uid="{00000000-0005-0000-0000-0000CC0C0000}"/>
    <cellStyle name="Input [yellow] 4 2 2 3" xfId="2288" xr:uid="{00000000-0005-0000-0000-0000CD0C0000}"/>
    <cellStyle name="Input [yellow] 4 2 2 3 2" xfId="4515" xr:uid="{00000000-0005-0000-0000-0000CE0C0000}"/>
    <cellStyle name="Input [yellow] 4 2 2 3 3" xfId="6782" xr:uid="{00000000-0005-0000-0000-0000CF0C0000}"/>
    <cellStyle name="Input [yellow] 4 2 2 3 4" xfId="8245" xr:uid="{00000000-0005-0000-0000-0000D00C0000}"/>
    <cellStyle name="Input [yellow] 4 2 2 4" xfId="3013" xr:uid="{00000000-0005-0000-0000-0000D10C0000}"/>
    <cellStyle name="Input [yellow] 4 2 2 4 2" xfId="6250" xr:uid="{00000000-0005-0000-0000-0000D20C0000}"/>
    <cellStyle name="Input [yellow] 4 2 2 4 3" xfId="7234" xr:uid="{00000000-0005-0000-0000-0000D30C0000}"/>
    <cellStyle name="Input [yellow] 4 2 2 4 4" xfId="8646" xr:uid="{00000000-0005-0000-0000-0000D40C0000}"/>
    <cellStyle name="Input [yellow] 4 2 2 5" xfId="1777" xr:uid="{00000000-0005-0000-0000-0000D50C0000}"/>
    <cellStyle name="Input [yellow] 4 2 2 5 2" xfId="5368" xr:uid="{00000000-0005-0000-0000-0000D60C0000}"/>
    <cellStyle name="Input [yellow] 4 2 2 5 3" xfId="6376" xr:uid="{00000000-0005-0000-0000-0000D70C0000}"/>
    <cellStyle name="Input [yellow] 4 2 2 5 4" xfId="7860" xr:uid="{00000000-0005-0000-0000-0000D80C0000}"/>
    <cellStyle name="Input [yellow] 4 2 2 6" xfId="1974" xr:uid="{00000000-0005-0000-0000-0000D90C0000}"/>
    <cellStyle name="Input [yellow] 4 2 2 6 2" xfId="5482" xr:uid="{00000000-0005-0000-0000-0000DA0C0000}"/>
    <cellStyle name="Input [yellow] 4 2 2 6 3" xfId="6562" xr:uid="{00000000-0005-0000-0000-0000DB0C0000}"/>
    <cellStyle name="Input [yellow] 4 2 2 6 4" xfId="8043" xr:uid="{00000000-0005-0000-0000-0000DC0C0000}"/>
    <cellStyle name="Input [yellow] 4 2 2 7" xfId="4368" xr:uid="{00000000-0005-0000-0000-0000DD0C0000}"/>
    <cellStyle name="Input [yellow] 4 2 2 8" xfId="5337" xr:uid="{00000000-0005-0000-0000-0000DE0C0000}"/>
    <cellStyle name="Input [yellow] 4 2 2 9" xfId="5084" xr:uid="{00000000-0005-0000-0000-0000DF0C0000}"/>
    <cellStyle name="Input [yellow] 4 2 3" xfId="4191" xr:uid="{00000000-0005-0000-0000-0000E00C0000}"/>
    <cellStyle name="Input [yellow] 4 3" xfId="734" xr:uid="{00000000-0005-0000-0000-0000E10C0000}"/>
    <cellStyle name="Input [yellow] 4 3 2" xfId="1087" xr:uid="{00000000-0005-0000-0000-0000E20C0000}"/>
    <cellStyle name="Input [yellow] 4 3 2 2" xfId="1535" xr:uid="{00000000-0005-0000-0000-0000E30C0000}"/>
    <cellStyle name="Input [yellow] 4 3 2 2 2" xfId="2695" xr:uid="{00000000-0005-0000-0000-0000E40C0000}"/>
    <cellStyle name="Input [yellow] 4 3 2 2 2 2" xfId="4014" xr:uid="{00000000-0005-0000-0000-0000E50C0000}"/>
    <cellStyle name="Input [yellow] 4 3 2 2 2 3" xfId="7000" xr:uid="{00000000-0005-0000-0000-0000E60C0000}"/>
    <cellStyle name="Input [yellow] 4 3 2 2 2 4" xfId="8427" xr:uid="{00000000-0005-0000-0000-0000E70C0000}"/>
    <cellStyle name="Input [yellow] 4 3 2 2 3" xfId="3232" xr:uid="{00000000-0005-0000-0000-0000E80C0000}"/>
    <cellStyle name="Input [yellow] 4 3 2 2 3 2" xfId="3966" xr:uid="{00000000-0005-0000-0000-0000E90C0000}"/>
    <cellStyle name="Input [yellow] 4 3 2 2 3 3" xfId="7453" xr:uid="{00000000-0005-0000-0000-0000EA0C0000}"/>
    <cellStyle name="Input [yellow] 4 3 2 2 3 4" xfId="8865" xr:uid="{00000000-0005-0000-0000-0000EB0C0000}"/>
    <cellStyle name="Input [yellow] 4 3 2 2 4" xfId="3410" xr:uid="{00000000-0005-0000-0000-0000EC0C0000}"/>
    <cellStyle name="Input [yellow] 4 3 2 2 4 2" xfId="3699" xr:uid="{00000000-0005-0000-0000-0000ED0C0000}"/>
    <cellStyle name="Input [yellow] 4 3 2 2 4 3" xfId="7631" xr:uid="{00000000-0005-0000-0000-0000EE0C0000}"/>
    <cellStyle name="Input [yellow] 4 3 2 2 4 4" xfId="9043" xr:uid="{00000000-0005-0000-0000-0000EF0C0000}"/>
    <cellStyle name="Input [yellow] 4 3 2 2 5" xfId="3572" xr:uid="{00000000-0005-0000-0000-0000F00C0000}"/>
    <cellStyle name="Input [yellow] 4 3 2 2 5 2" xfId="6310" xr:uid="{00000000-0005-0000-0000-0000F10C0000}"/>
    <cellStyle name="Input [yellow] 4 3 2 2 5 3" xfId="7793" xr:uid="{00000000-0005-0000-0000-0000F20C0000}"/>
    <cellStyle name="Input [yellow] 4 3 2 2 5 4" xfId="9205" xr:uid="{00000000-0005-0000-0000-0000F30C0000}"/>
    <cellStyle name="Input [yellow] 4 3 2 2 6" xfId="5392" xr:uid="{00000000-0005-0000-0000-0000F40C0000}"/>
    <cellStyle name="Input [yellow] 4 3 2 2 7" xfId="5435" xr:uid="{00000000-0005-0000-0000-0000F50C0000}"/>
    <cellStyle name="Input [yellow] 4 3 2 2 8" xfId="4804" xr:uid="{00000000-0005-0000-0000-0000F60C0000}"/>
    <cellStyle name="Input [yellow] 4 3 2 3" xfId="2247" xr:uid="{00000000-0005-0000-0000-0000F70C0000}"/>
    <cellStyle name="Input [yellow] 4 3 2 3 2" xfId="5707" xr:uid="{00000000-0005-0000-0000-0000F80C0000}"/>
    <cellStyle name="Input [yellow] 4 3 2 3 3" xfId="6741" xr:uid="{00000000-0005-0000-0000-0000F90C0000}"/>
    <cellStyle name="Input [yellow] 4 3 2 3 4" xfId="8204" xr:uid="{00000000-0005-0000-0000-0000FA0C0000}"/>
    <cellStyle name="Input [yellow] 4 3 2 4" xfId="2972" xr:uid="{00000000-0005-0000-0000-0000FB0C0000}"/>
    <cellStyle name="Input [yellow] 4 3 2 4 2" xfId="5260" xr:uid="{00000000-0005-0000-0000-0000FC0C0000}"/>
    <cellStyle name="Input [yellow] 4 3 2 4 3" xfId="7193" xr:uid="{00000000-0005-0000-0000-0000FD0C0000}"/>
    <cellStyle name="Input [yellow] 4 3 2 4 4" xfId="8605" xr:uid="{00000000-0005-0000-0000-0000FE0C0000}"/>
    <cellStyle name="Input [yellow] 4 3 2 5" xfId="1686" xr:uid="{00000000-0005-0000-0000-0000FF0C0000}"/>
    <cellStyle name="Input [yellow] 4 3 2 5 2" xfId="5153" xr:uid="{00000000-0005-0000-0000-0000000D0000}"/>
    <cellStyle name="Input [yellow] 4 3 2 5 3" xfId="3934" xr:uid="{00000000-0005-0000-0000-0000010D0000}"/>
    <cellStyle name="Input [yellow] 4 3 2 5 4" xfId="4709" xr:uid="{00000000-0005-0000-0000-0000020D0000}"/>
    <cellStyle name="Input [yellow] 4 3 2 6" xfId="1791" xr:uid="{00000000-0005-0000-0000-0000030D0000}"/>
    <cellStyle name="Input [yellow] 4 3 2 6 2" xfId="4674" xr:uid="{00000000-0005-0000-0000-0000040D0000}"/>
    <cellStyle name="Input [yellow] 4 3 2 6 3" xfId="6390" xr:uid="{00000000-0005-0000-0000-0000050D0000}"/>
    <cellStyle name="Input [yellow] 4 3 2 6 4" xfId="7874" xr:uid="{00000000-0005-0000-0000-0000060D0000}"/>
    <cellStyle name="Input [yellow] 4 3 2 7" xfId="5015" xr:uid="{00000000-0005-0000-0000-0000070D0000}"/>
    <cellStyle name="Input [yellow] 4 3 2 8" xfId="4649" xr:uid="{00000000-0005-0000-0000-0000080D0000}"/>
    <cellStyle name="Input [yellow] 4 3 2 9" xfId="4376" xr:uid="{00000000-0005-0000-0000-0000090D0000}"/>
    <cellStyle name="Input [yellow] 4 3 3" xfId="4159" xr:uid="{00000000-0005-0000-0000-00000A0D0000}"/>
    <cellStyle name="Input [yellow] 4 4" xfId="1046" xr:uid="{00000000-0005-0000-0000-00000B0D0000}"/>
    <cellStyle name="Input [yellow] 4 4 2" xfId="1494" xr:uid="{00000000-0005-0000-0000-00000C0D0000}"/>
    <cellStyle name="Input [yellow] 4 4 2 2" xfId="2654" xr:uid="{00000000-0005-0000-0000-00000D0D0000}"/>
    <cellStyle name="Input [yellow] 4 4 2 2 2" xfId="4168" xr:uid="{00000000-0005-0000-0000-00000E0D0000}"/>
    <cellStyle name="Input [yellow] 4 4 2 2 3" xfId="6959" xr:uid="{00000000-0005-0000-0000-00000F0D0000}"/>
    <cellStyle name="Input [yellow] 4 4 2 2 4" xfId="8386" xr:uid="{00000000-0005-0000-0000-0000100D0000}"/>
    <cellStyle name="Input [yellow] 4 4 2 3" xfId="3191" xr:uid="{00000000-0005-0000-0000-0000110D0000}"/>
    <cellStyle name="Input [yellow] 4 4 2 3 2" xfId="6268" xr:uid="{00000000-0005-0000-0000-0000120D0000}"/>
    <cellStyle name="Input [yellow] 4 4 2 3 3" xfId="7412" xr:uid="{00000000-0005-0000-0000-0000130D0000}"/>
    <cellStyle name="Input [yellow] 4 4 2 3 4" xfId="8824" xr:uid="{00000000-0005-0000-0000-0000140D0000}"/>
    <cellStyle name="Input [yellow] 4 4 2 4" xfId="3369" xr:uid="{00000000-0005-0000-0000-0000150D0000}"/>
    <cellStyle name="Input [yellow] 4 4 2 4 2" xfId="3726" xr:uid="{00000000-0005-0000-0000-0000160D0000}"/>
    <cellStyle name="Input [yellow] 4 4 2 4 3" xfId="7590" xr:uid="{00000000-0005-0000-0000-0000170D0000}"/>
    <cellStyle name="Input [yellow] 4 4 2 4 4" xfId="9002" xr:uid="{00000000-0005-0000-0000-0000180D0000}"/>
    <cellStyle name="Input [yellow] 4 4 2 5" xfId="3531" xr:uid="{00000000-0005-0000-0000-0000190D0000}"/>
    <cellStyle name="Input [yellow] 4 4 2 5 2" xfId="4200" xr:uid="{00000000-0005-0000-0000-00001A0D0000}"/>
    <cellStyle name="Input [yellow] 4 4 2 5 3" xfId="7752" xr:uid="{00000000-0005-0000-0000-00001B0D0000}"/>
    <cellStyle name="Input [yellow] 4 4 2 5 4" xfId="9164" xr:uid="{00000000-0005-0000-0000-00001C0D0000}"/>
    <cellStyle name="Input [yellow] 4 4 2 6" xfId="5121" xr:uid="{00000000-0005-0000-0000-00001D0D0000}"/>
    <cellStyle name="Input [yellow] 4 4 2 7" xfId="5912" xr:uid="{00000000-0005-0000-0000-00001E0D0000}"/>
    <cellStyle name="Input [yellow] 4 4 2 8" xfId="4945" xr:uid="{00000000-0005-0000-0000-00001F0D0000}"/>
    <cellStyle name="Input [yellow] 4 4 3" xfId="2206" xr:uid="{00000000-0005-0000-0000-0000200D0000}"/>
    <cellStyle name="Input [yellow] 4 4 3 2" xfId="4619" xr:uid="{00000000-0005-0000-0000-0000210D0000}"/>
    <cellStyle name="Input [yellow] 4 4 3 3" xfId="6700" xr:uid="{00000000-0005-0000-0000-0000220D0000}"/>
    <cellStyle name="Input [yellow] 4 4 3 4" xfId="8163" xr:uid="{00000000-0005-0000-0000-0000230D0000}"/>
    <cellStyle name="Input [yellow] 4 4 4" xfId="2931" xr:uid="{00000000-0005-0000-0000-0000240D0000}"/>
    <cellStyle name="Input [yellow] 4 4 4 2" xfId="6244" xr:uid="{00000000-0005-0000-0000-0000250D0000}"/>
    <cellStyle name="Input [yellow] 4 4 4 3" xfId="7152" xr:uid="{00000000-0005-0000-0000-0000260D0000}"/>
    <cellStyle name="Input [yellow] 4 4 4 4" xfId="8564" xr:uid="{00000000-0005-0000-0000-0000270D0000}"/>
    <cellStyle name="Input [yellow] 4 4 5" xfId="1890" xr:uid="{00000000-0005-0000-0000-0000280D0000}"/>
    <cellStyle name="Input [yellow] 4 4 5 2" xfId="4356" xr:uid="{00000000-0005-0000-0000-0000290D0000}"/>
    <cellStyle name="Input [yellow] 4 4 5 3" xfId="6485" xr:uid="{00000000-0005-0000-0000-00002A0D0000}"/>
    <cellStyle name="Input [yellow] 4 4 5 4" xfId="7968" xr:uid="{00000000-0005-0000-0000-00002B0D0000}"/>
    <cellStyle name="Input [yellow] 4 4 6" xfId="3289" xr:uid="{00000000-0005-0000-0000-00002C0D0000}"/>
    <cellStyle name="Input [yellow] 4 4 6 2" xfId="3784" xr:uid="{00000000-0005-0000-0000-00002D0D0000}"/>
    <cellStyle name="Input [yellow] 4 4 6 3" xfId="7510" xr:uid="{00000000-0005-0000-0000-00002E0D0000}"/>
    <cellStyle name="Input [yellow] 4 4 6 4" xfId="8922" xr:uid="{00000000-0005-0000-0000-00002F0D0000}"/>
    <cellStyle name="Input [yellow] 4 4 7" xfId="6058" xr:uid="{00000000-0005-0000-0000-0000300D0000}"/>
    <cellStyle name="Input [yellow] 4 4 8" xfId="4108" xr:uid="{00000000-0005-0000-0000-0000310D0000}"/>
    <cellStyle name="Input [yellow] 4 4 9" xfId="5285" xr:uid="{00000000-0005-0000-0000-0000320D0000}"/>
    <cellStyle name="Input [yellow] 4 5" xfId="4120" xr:uid="{00000000-0005-0000-0000-0000330D0000}"/>
    <cellStyle name="Input [yellow] 5" xfId="739" xr:uid="{00000000-0005-0000-0000-0000340D0000}"/>
    <cellStyle name="Input [yellow] 5 2" xfId="1092" xr:uid="{00000000-0005-0000-0000-0000350D0000}"/>
    <cellStyle name="Input [yellow] 5 2 2" xfId="1540" xr:uid="{00000000-0005-0000-0000-0000360D0000}"/>
    <cellStyle name="Input [yellow] 5 2 2 2" xfId="2700" xr:uid="{00000000-0005-0000-0000-0000370D0000}"/>
    <cellStyle name="Input [yellow] 5 2 2 2 2" xfId="4012" xr:uid="{00000000-0005-0000-0000-0000380D0000}"/>
    <cellStyle name="Input [yellow] 5 2 2 2 3" xfId="7005" xr:uid="{00000000-0005-0000-0000-0000390D0000}"/>
    <cellStyle name="Input [yellow] 5 2 2 2 4" xfId="8432" xr:uid="{00000000-0005-0000-0000-00003A0D0000}"/>
    <cellStyle name="Input [yellow] 5 2 2 3" xfId="3237" xr:uid="{00000000-0005-0000-0000-00003B0D0000}"/>
    <cellStyle name="Input [yellow] 5 2 2 3 2" xfId="3964" xr:uid="{00000000-0005-0000-0000-00003C0D0000}"/>
    <cellStyle name="Input [yellow] 5 2 2 3 3" xfId="7458" xr:uid="{00000000-0005-0000-0000-00003D0D0000}"/>
    <cellStyle name="Input [yellow] 5 2 2 3 4" xfId="8870" xr:uid="{00000000-0005-0000-0000-00003E0D0000}"/>
    <cellStyle name="Input [yellow] 5 2 2 4" xfId="3415" xr:uid="{00000000-0005-0000-0000-00003F0D0000}"/>
    <cellStyle name="Input [yellow] 5 2 2 4 2" xfId="3696" xr:uid="{00000000-0005-0000-0000-0000400D0000}"/>
    <cellStyle name="Input [yellow] 5 2 2 4 3" xfId="7636" xr:uid="{00000000-0005-0000-0000-0000410D0000}"/>
    <cellStyle name="Input [yellow] 5 2 2 4 4" xfId="9048" xr:uid="{00000000-0005-0000-0000-0000420D0000}"/>
    <cellStyle name="Input [yellow] 5 2 2 5" xfId="3577" xr:uid="{00000000-0005-0000-0000-0000430D0000}"/>
    <cellStyle name="Input [yellow] 5 2 2 5 2" xfId="6315" xr:uid="{00000000-0005-0000-0000-0000440D0000}"/>
    <cellStyle name="Input [yellow] 5 2 2 5 3" xfId="7798" xr:uid="{00000000-0005-0000-0000-0000450D0000}"/>
    <cellStyle name="Input [yellow] 5 2 2 5 4" xfId="9210" xr:uid="{00000000-0005-0000-0000-0000460D0000}"/>
    <cellStyle name="Input [yellow] 5 2 2 6" xfId="4295" xr:uid="{00000000-0005-0000-0000-0000470D0000}"/>
    <cellStyle name="Input [yellow] 5 2 2 7" xfId="4388" xr:uid="{00000000-0005-0000-0000-0000480D0000}"/>
    <cellStyle name="Input [yellow] 5 2 2 8" xfId="3925" xr:uid="{00000000-0005-0000-0000-0000490D0000}"/>
    <cellStyle name="Input [yellow] 5 2 3" xfId="2252" xr:uid="{00000000-0005-0000-0000-00004A0D0000}"/>
    <cellStyle name="Input [yellow] 5 2 3 2" xfId="5485" xr:uid="{00000000-0005-0000-0000-00004B0D0000}"/>
    <cellStyle name="Input [yellow] 5 2 3 3" xfId="6746" xr:uid="{00000000-0005-0000-0000-00004C0D0000}"/>
    <cellStyle name="Input [yellow] 5 2 3 4" xfId="8209" xr:uid="{00000000-0005-0000-0000-00004D0D0000}"/>
    <cellStyle name="Input [yellow] 5 2 4" xfId="2977" xr:uid="{00000000-0005-0000-0000-00004E0D0000}"/>
    <cellStyle name="Input [yellow] 5 2 4 2" xfId="4742" xr:uid="{00000000-0005-0000-0000-00004F0D0000}"/>
    <cellStyle name="Input [yellow] 5 2 4 3" xfId="7198" xr:uid="{00000000-0005-0000-0000-0000500D0000}"/>
    <cellStyle name="Input [yellow] 5 2 4 4" xfId="8610" xr:uid="{00000000-0005-0000-0000-0000510D0000}"/>
    <cellStyle name="Input [yellow] 5 2 5" xfId="1910" xr:uid="{00000000-0005-0000-0000-0000520D0000}"/>
    <cellStyle name="Input [yellow] 5 2 5 2" xfId="5144" xr:uid="{00000000-0005-0000-0000-0000530D0000}"/>
    <cellStyle name="Input [yellow] 5 2 5 3" xfId="6505" xr:uid="{00000000-0005-0000-0000-0000540D0000}"/>
    <cellStyle name="Input [yellow] 5 2 5 4" xfId="7988" xr:uid="{00000000-0005-0000-0000-0000550D0000}"/>
    <cellStyle name="Input [yellow] 5 2 6" xfId="1736" xr:uid="{00000000-0005-0000-0000-0000560D0000}"/>
    <cellStyle name="Input [yellow] 5 2 6 2" xfId="4621" xr:uid="{00000000-0005-0000-0000-0000570D0000}"/>
    <cellStyle name="Input [yellow] 5 2 6 3" xfId="5286" xr:uid="{00000000-0005-0000-0000-0000580D0000}"/>
    <cellStyle name="Input [yellow] 5 2 6 4" xfId="4974" xr:uid="{00000000-0005-0000-0000-0000590D0000}"/>
    <cellStyle name="Input [yellow] 5 2 7" xfId="6070" xr:uid="{00000000-0005-0000-0000-00005A0D0000}"/>
    <cellStyle name="Input [yellow] 5 2 8" xfId="5218" xr:uid="{00000000-0005-0000-0000-00005B0D0000}"/>
    <cellStyle name="Input [yellow] 5 2 9" xfId="5619" xr:uid="{00000000-0005-0000-0000-00005C0D0000}"/>
    <cellStyle name="Input [yellow] 5 3" xfId="4164" xr:uid="{00000000-0005-0000-0000-00005D0D0000}"/>
    <cellStyle name="Input [yellow] 6" xfId="698" xr:uid="{00000000-0005-0000-0000-00005E0D0000}"/>
    <cellStyle name="Input [yellow] 6 2" xfId="1052" xr:uid="{00000000-0005-0000-0000-00005F0D0000}"/>
    <cellStyle name="Input [yellow] 6 2 2" xfId="1500" xr:uid="{00000000-0005-0000-0000-0000600D0000}"/>
    <cellStyle name="Input [yellow] 6 2 2 2" xfId="2660" xr:uid="{00000000-0005-0000-0000-0000610D0000}"/>
    <cellStyle name="Input [yellow] 6 2 2 2 2" xfId="6107" xr:uid="{00000000-0005-0000-0000-0000620D0000}"/>
    <cellStyle name="Input [yellow] 6 2 2 2 3" xfId="6965" xr:uid="{00000000-0005-0000-0000-0000630D0000}"/>
    <cellStyle name="Input [yellow] 6 2 2 2 4" xfId="8392" xr:uid="{00000000-0005-0000-0000-0000640D0000}"/>
    <cellStyle name="Input [yellow] 6 2 2 3" xfId="3197" xr:uid="{00000000-0005-0000-0000-0000650D0000}"/>
    <cellStyle name="Input [yellow] 6 2 2 3 2" xfId="3838" xr:uid="{00000000-0005-0000-0000-0000660D0000}"/>
    <cellStyle name="Input [yellow] 6 2 2 3 3" xfId="7418" xr:uid="{00000000-0005-0000-0000-0000670D0000}"/>
    <cellStyle name="Input [yellow] 6 2 2 3 4" xfId="8830" xr:uid="{00000000-0005-0000-0000-0000680D0000}"/>
    <cellStyle name="Input [yellow] 6 2 2 4" xfId="3375" xr:uid="{00000000-0005-0000-0000-0000690D0000}"/>
    <cellStyle name="Input [yellow] 6 2 2 4 2" xfId="3723" xr:uid="{00000000-0005-0000-0000-00006A0D0000}"/>
    <cellStyle name="Input [yellow] 6 2 2 4 3" xfId="7596" xr:uid="{00000000-0005-0000-0000-00006B0D0000}"/>
    <cellStyle name="Input [yellow] 6 2 2 4 4" xfId="9008" xr:uid="{00000000-0005-0000-0000-00006C0D0000}"/>
    <cellStyle name="Input [yellow] 6 2 2 5" xfId="3537" xr:uid="{00000000-0005-0000-0000-00006D0D0000}"/>
    <cellStyle name="Input [yellow] 6 2 2 5 2" xfId="431" xr:uid="{00000000-0005-0000-0000-00006E0D0000}"/>
    <cellStyle name="Input [yellow] 6 2 2 5 3" xfId="7758" xr:uid="{00000000-0005-0000-0000-00006F0D0000}"/>
    <cellStyle name="Input [yellow] 6 2 2 5 4" xfId="9170" xr:uid="{00000000-0005-0000-0000-0000700D0000}"/>
    <cellStyle name="Input [yellow] 6 2 2 6" xfId="5663" xr:uid="{00000000-0005-0000-0000-0000710D0000}"/>
    <cellStyle name="Input [yellow] 6 2 2 7" xfId="5556" xr:uid="{00000000-0005-0000-0000-0000720D0000}"/>
    <cellStyle name="Input [yellow] 6 2 2 8" xfId="4569" xr:uid="{00000000-0005-0000-0000-0000730D0000}"/>
    <cellStyle name="Input [yellow] 6 2 3" xfId="2212" xr:uid="{00000000-0005-0000-0000-0000740D0000}"/>
    <cellStyle name="Input [yellow] 6 2 3 2" xfId="5512" xr:uid="{00000000-0005-0000-0000-0000750D0000}"/>
    <cellStyle name="Input [yellow] 6 2 3 3" xfId="6706" xr:uid="{00000000-0005-0000-0000-0000760D0000}"/>
    <cellStyle name="Input [yellow] 6 2 3 4" xfId="8169" xr:uid="{00000000-0005-0000-0000-0000770D0000}"/>
    <cellStyle name="Input [yellow] 6 2 4" xfId="2937" xr:uid="{00000000-0005-0000-0000-0000780D0000}"/>
    <cellStyle name="Input [yellow] 6 2 4 2" xfId="5095" xr:uid="{00000000-0005-0000-0000-0000790D0000}"/>
    <cellStyle name="Input [yellow] 6 2 4 3" xfId="7158" xr:uid="{00000000-0005-0000-0000-00007A0D0000}"/>
    <cellStyle name="Input [yellow] 6 2 4 4" xfId="8570" xr:uid="{00000000-0005-0000-0000-00007B0D0000}"/>
    <cellStyle name="Input [yellow] 6 2 5" xfId="1680" xr:uid="{00000000-0005-0000-0000-00007C0D0000}"/>
    <cellStyle name="Input [yellow] 6 2 5 2" xfId="4662" xr:uid="{00000000-0005-0000-0000-00007D0D0000}"/>
    <cellStyle name="Input [yellow] 6 2 5 3" xfId="4074" xr:uid="{00000000-0005-0000-0000-00007E0D0000}"/>
    <cellStyle name="Input [yellow] 6 2 5 4" xfId="5668" xr:uid="{00000000-0005-0000-0000-00007F0D0000}"/>
    <cellStyle name="Input [yellow] 6 2 6" xfId="1834" xr:uid="{00000000-0005-0000-0000-0000800D0000}"/>
    <cellStyle name="Input [yellow] 6 2 6 2" xfId="5582" xr:uid="{00000000-0005-0000-0000-0000810D0000}"/>
    <cellStyle name="Input [yellow] 6 2 6 3" xfId="6429" xr:uid="{00000000-0005-0000-0000-0000820D0000}"/>
    <cellStyle name="Input [yellow] 6 2 6 4" xfId="7912" xr:uid="{00000000-0005-0000-0000-0000830D0000}"/>
    <cellStyle name="Input [yellow] 6 2 7" xfId="5855" xr:uid="{00000000-0005-0000-0000-0000840D0000}"/>
    <cellStyle name="Input [yellow] 6 2 8" xfId="4680" xr:uid="{00000000-0005-0000-0000-0000850D0000}"/>
    <cellStyle name="Input [yellow] 6 2 9" xfId="5229" xr:uid="{00000000-0005-0000-0000-0000860D0000}"/>
    <cellStyle name="Input [yellow] 6 3" xfId="4130" xr:uid="{00000000-0005-0000-0000-0000870D0000}"/>
    <cellStyle name="Input 1" xfId="538" xr:uid="{00000000-0005-0000-0000-0000880D0000}"/>
    <cellStyle name="Input 3" xfId="539" xr:uid="{00000000-0005-0000-0000-0000890D0000}"/>
    <cellStyle name="Link Currency (0)" xfId="540" xr:uid="{00000000-0005-0000-0000-00008A0D0000}"/>
    <cellStyle name="Link Currency (0) 2" xfId="541" xr:uid="{00000000-0005-0000-0000-00008B0D0000}"/>
    <cellStyle name="Link Currency (2)" xfId="542" xr:uid="{00000000-0005-0000-0000-00008C0D0000}"/>
    <cellStyle name="Link Units (0)" xfId="543" xr:uid="{00000000-0005-0000-0000-00008D0D0000}"/>
    <cellStyle name="Link Units (0) 2" xfId="544" xr:uid="{00000000-0005-0000-0000-00008E0D0000}"/>
    <cellStyle name="Link Units (1)" xfId="545" xr:uid="{00000000-0005-0000-0000-00008F0D0000}"/>
    <cellStyle name="Link Units (1) 2" xfId="546" xr:uid="{00000000-0005-0000-0000-0000900D0000}"/>
    <cellStyle name="Link Units (2)" xfId="547" xr:uid="{00000000-0005-0000-0000-0000910D0000}"/>
    <cellStyle name="Millares [0]_Hoja1" xfId="548" xr:uid="{00000000-0005-0000-0000-0000920D0000}"/>
    <cellStyle name="Millares_CLIENTES" xfId="549" xr:uid="{00000000-0005-0000-0000-0000930D0000}"/>
    <cellStyle name="Milliers [0]_EDYAN" xfId="550" xr:uid="{00000000-0005-0000-0000-0000940D0000}"/>
    <cellStyle name="Milliers_EDYAN" xfId="551" xr:uid="{00000000-0005-0000-0000-0000950D0000}"/>
    <cellStyle name="Moeda 2" xfId="53" xr:uid="{00000000-0005-0000-0000-0000960D0000}"/>
    <cellStyle name="Moeda 2 2" xfId="552" xr:uid="{00000000-0005-0000-0000-0000970D0000}"/>
    <cellStyle name="Moeda 2 3" xfId="449" xr:uid="{00000000-0005-0000-0000-0000980D0000}"/>
    <cellStyle name="Moeda0" xfId="553" xr:uid="{00000000-0005-0000-0000-0000990D0000}"/>
    <cellStyle name="Moneda [0]_Hoja1" xfId="554" xr:uid="{00000000-0005-0000-0000-00009A0D0000}"/>
    <cellStyle name="Moneda_CLIENTES" xfId="555" xr:uid="{00000000-0005-0000-0000-00009B0D0000}"/>
    <cellStyle name="Monétaire [0]_EDYAN" xfId="556" xr:uid="{00000000-0005-0000-0000-00009C0D0000}"/>
    <cellStyle name="Monétaire_EDYAN" xfId="557" xr:uid="{00000000-0005-0000-0000-00009D0D0000}"/>
    <cellStyle name="Month" xfId="558" xr:uid="{00000000-0005-0000-0000-00009E0D0000}"/>
    <cellStyle name="movimentação" xfId="559" xr:uid="{00000000-0005-0000-0000-00009F0D0000}"/>
    <cellStyle name="no dec" xfId="412" xr:uid="{00000000-0005-0000-0000-0000A00D0000}"/>
    <cellStyle name="Normal" xfId="0" builtinId="0"/>
    <cellStyle name="Normal - Style1" xfId="413" xr:uid="{00000000-0005-0000-0000-0000A20D0000}"/>
    <cellStyle name="Normal - Style1 2" xfId="560" xr:uid="{00000000-0005-0000-0000-0000A30D0000}"/>
    <cellStyle name="Normal - Style1 2 2" xfId="561" xr:uid="{00000000-0005-0000-0000-0000A40D0000}"/>
    <cellStyle name="Normal (%)" xfId="562" xr:uid="{00000000-0005-0000-0000-0000A50D0000}"/>
    <cellStyle name="Normal (No)" xfId="563" xr:uid="{00000000-0005-0000-0000-0000A60D0000}"/>
    <cellStyle name="Normal 10" xfId="24" xr:uid="{00000000-0005-0000-0000-0000A70D0000}"/>
    <cellStyle name="Normal 10 2" xfId="455" xr:uid="{00000000-0005-0000-0000-0000A80D0000}"/>
    <cellStyle name="Normal 102" xfId="43" xr:uid="{00000000-0005-0000-0000-0000A90D0000}"/>
    <cellStyle name="Normal 11" xfId="565" xr:uid="{00000000-0005-0000-0000-0000AA0D0000}"/>
    <cellStyle name="Normal 11 2" xfId="566" xr:uid="{00000000-0005-0000-0000-0000AB0D0000}"/>
    <cellStyle name="Normal 11 3" xfId="567" xr:uid="{00000000-0005-0000-0000-0000AC0D0000}"/>
    <cellStyle name="Normal 12" xfId="568" xr:uid="{00000000-0005-0000-0000-0000AD0D0000}"/>
    <cellStyle name="Normal 12 2" xfId="569" xr:uid="{00000000-0005-0000-0000-0000AE0D0000}"/>
    <cellStyle name="Normal 13" xfId="570" xr:uid="{00000000-0005-0000-0000-0000AF0D0000}"/>
    <cellStyle name="Normal 13 2" xfId="571" xr:uid="{00000000-0005-0000-0000-0000B00D0000}"/>
    <cellStyle name="Normal 14" xfId="572" xr:uid="{00000000-0005-0000-0000-0000B10D0000}"/>
    <cellStyle name="Normal 14 2" xfId="573" xr:uid="{00000000-0005-0000-0000-0000B20D0000}"/>
    <cellStyle name="Normal 15" xfId="574" xr:uid="{00000000-0005-0000-0000-0000B30D0000}"/>
    <cellStyle name="Normal 15 2" xfId="575" xr:uid="{00000000-0005-0000-0000-0000B40D0000}"/>
    <cellStyle name="Normal 16" xfId="576" xr:uid="{00000000-0005-0000-0000-0000B50D0000}"/>
    <cellStyle name="Normal 16 2" xfId="577" xr:uid="{00000000-0005-0000-0000-0000B60D0000}"/>
    <cellStyle name="Normal 17" xfId="578" xr:uid="{00000000-0005-0000-0000-0000B70D0000}"/>
    <cellStyle name="Normal 17 2" xfId="579" xr:uid="{00000000-0005-0000-0000-0000B80D0000}"/>
    <cellStyle name="Normal 18" xfId="454" xr:uid="{00000000-0005-0000-0000-0000B90D0000}"/>
    <cellStyle name="Normal 18 2" xfId="580" xr:uid="{00000000-0005-0000-0000-0000BA0D0000}"/>
    <cellStyle name="Normal 19" xfId="581" xr:uid="{00000000-0005-0000-0000-0000BB0D0000}"/>
    <cellStyle name="Normal 2" xfId="7" xr:uid="{00000000-0005-0000-0000-0000BC0D0000}"/>
    <cellStyle name="Normal 2 12" xfId="18" xr:uid="{00000000-0005-0000-0000-0000BD0D0000}"/>
    <cellStyle name="Normal 2 2" xfId="6" xr:uid="{00000000-0005-0000-0000-0000BE0D0000}"/>
    <cellStyle name="Normal 20" xfId="582" xr:uid="{00000000-0005-0000-0000-0000BF0D0000}"/>
    <cellStyle name="Normal 21" xfId="646" xr:uid="{00000000-0005-0000-0000-0000C00D0000}"/>
    <cellStyle name="Normal 21 2" xfId="664" xr:uid="{00000000-0005-0000-0000-0000C10D0000}"/>
    <cellStyle name="Normal 21 2 2" xfId="878" xr:uid="{00000000-0005-0000-0000-0000C20D0000}"/>
    <cellStyle name="Normal 21 2 2 2" xfId="906" xr:uid="{00000000-0005-0000-0000-0000C30D0000}"/>
    <cellStyle name="Normal 21 2 2 2 2" xfId="962" xr:uid="{00000000-0005-0000-0000-0000C40D0000}"/>
    <cellStyle name="Normal 21 2 2 2 2 2" xfId="1226" xr:uid="{00000000-0005-0000-0000-0000C50D0000}"/>
    <cellStyle name="Normal 21 2 2 2 2 2 2" xfId="1674" xr:uid="{00000000-0005-0000-0000-0000C60D0000}"/>
    <cellStyle name="Normal 21 2 2 2 2 2 2 2" xfId="2834" xr:uid="{00000000-0005-0000-0000-0000C70D0000}"/>
    <cellStyle name="Normal 21 2 2 2 2 2 3" xfId="2386" xr:uid="{00000000-0005-0000-0000-0000C80D0000}"/>
    <cellStyle name="Normal 21 2 2 2 2 3" xfId="1410" xr:uid="{00000000-0005-0000-0000-0000C90D0000}"/>
    <cellStyle name="Normal 21 2 2 2 2 3 2" xfId="2570" xr:uid="{00000000-0005-0000-0000-0000CA0D0000}"/>
    <cellStyle name="Normal 21 2 2 2 2 4" xfId="2124" xr:uid="{00000000-0005-0000-0000-0000CB0D0000}"/>
    <cellStyle name="Normal 21 2 2 2 3" xfId="1170" xr:uid="{00000000-0005-0000-0000-0000CC0D0000}"/>
    <cellStyle name="Normal 21 2 2 2 3 2" xfId="1618" xr:uid="{00000000-0005-0000-0000-0000CD0D0000}"/>
    <cellStyle name="Normal 21 2 2 2 3 2 2" xfId="2778" xr:uid="{00000000-0005-0000-0000-0000CE0D0000}"/>
    <cellStyle name="Normal 21 2 2 2 3 3" xfId="2330" xr:uid="{00000000-0005-0000-0000-0000CF0D0000}"/>
    <cellStyle name="Normal 21 2 2 2 4" xfId="1354" xr:uid="{00000000-0005-0000-0000-0000D00D0000}"/>
    <cellStyle name="Normal 21 2 2 2 4 2" xfId="2514" xr:uid="{00000000-0005-0000-0000-0000D10D0000}"/>
    <cellStyle name="Normal 21 2 2 2 5" xfId="2068" xr:uid="{00000000-0005-0000-0000-0000D20D0000}"/>
    <cellStyle name="Normal 21 2 2 3" xfId="934" xr:uid="{00000000-0005-0000-0000-0000D30D0000}"/>
    <cellStyle name="Normal 21 2 2 3 2" xfId="1198" xr:uid="{00000000-0005-0000-0000-0000D40D0000}"/>
    <cellStyle name="Normal 21 2 2 3 2 2" xfId="1646" xr:uid="{00000000-0005-0000-0000-0000D50D0000}"/>
    <cellStyle name="Normal 21 2 2 3 2 2 2" xfId="2806" xr:uid="{00000000-0005-0000-0000-0000D60D0000}"/>
    <cellStyle name="Normal 21 2 2 3 2 3" xfId="2358" xr:uid="{00000000-0005-0000-0000-0000D70D0000}"/>
    <cellStyle name="Normal 21 2 2 3 3" xfId="1382" xr:uid="{00000000-0005-0000-0000-0000D80D0000}"/>
    <cellStyle name="Normal 21 2 2 3 3 2" xfId="2542" xr:uid="{00000000-0005-0000-0000-0000D90D0000}"/>
    <cellStyle name="Normal 21 2 2 3 4" xfId="2096" xr:uid="{00000000-0005-0000-0000-0000DA0D0000}"/>
    <cellStyle name="Normal 21 2 2 4" xfId="1142" xr:uid="{00000000-0005-0000-0000-0000DB0D0000}"/>
    <cellStyle name="Normal 21 2 2 4 2" xfId="1590" xr:uid="{00000000-0005-0000-0000-0000DC0D0000}"/>
    <cellStyle name="Normal 21 2 2 4 2 2" xfId="2750" xr:uid="{00000000-0005-0000-0000-0000DD0D0000}"/>
    <cellStyle name="Normal 21 2 2 4 3" xfId="2302" xr:uid="{00000000-0005-0000-0000-0000DE0D0000}"/>
    <cellStyle name="Normal 21 2 2 5" xfId="1326" xr:uid="{00000000-0005-0000-0000-0000DF0D0000}"/>
    <cellStyle name="Normal 21 2 2 5 2" xfId="2486" xr:uid="{00000000-0005-0000-0000-0000E00D0000}"/>
    <cellStyle name="Normal 21 2 2 6" xfId="2040" xr:uid="{00000000-0005-0000-0000-0000E10D0000}"/>
    <cellStyle name="Normal 21 2 3" xfId="892" xr:uid="{00000000-0005-0000-0000-0000E20D0000}"/>
    <cellStyle name="Normal 21 2 3 2" xfId="948" xr:uid="{00000000-0005-0000-0000-0000E30D0000}"/>
    <cellStyle name="Normal 21 2 3 2 2" xfId="1212" xr:uid="{00000000-0005-0000-0000-0000E40D0000}"/>
    <cellStyle name="Normal 21 2 3 2 2 2" xfId="1660" xr:uid="{00000000-0005-0000-0000-0000E50D0000}"/>
    <cellStyle name="Normal 21 2 3 2 2 2 2" xfId="2820" xr:uid="{00000000-0005-0000-0000-0000E60D0000}"/>
    <cellStyle name="Normal 21 2 3 2 2 3" xfId="2372" xr:uid="{00000000-0005-0000-0000-0000E70D0000}"/>
    <cellStyle name="Normal 21 2 3 2 3" xfId="1396" xr:uid="{00000000-0005-0000-0000-0000E80D0000}"/>
    <cellStyle name="Normal 21 2 3 2 3 2" xfId="2556" xr:uid="{00000000-0005-0000-0000-0000E90D0000}"/>
    <cellStyle name="Normal 21 2 3 2 4" xfId="2110" xr:uid="{00000000-0005-0000-0000-0000EA0D0000}"/>
    <cellStyle name="Normal 21 2 3 3" xfId="1156" xr:uid="{00000000-0005-0000-0000-0000EB0D0000}"/>
    <cellStyle name="Normal 21 2 3 3 2" xfId="1604" xr:uid="{00000000-0005-0000-0000-0000EC0D0000}"/>
    <cellStyle name="Normal 21 2 3 3 2 2" xfId="2764" xr:uid="{00000000-0005-0000-0000-0000ED0D0000}"/>
    <cellStyle name="Normal 21 2 3 3 3" xfId="2316" xr:uid="{00000000-0005-0000-0000-0000EE0D0000}"/>
    <cellStyle name="Normal 21 2 3 4" xfId="1340" xr:uid="{00000000-0005-0000-0000-0000EF0D0000}"/>
    <cellStyle name="Normal 21 2 3 4 2" xfId="2500" xr:uid="{00000000-0005-0000-0000-0000F00D0000}"/>
    <cellStyle name="Normal 21 2 3 5" xfId="2054" xr:uid="{00000000-0005-0000-0000-0000F10D0000}"/>
    <cellStyle name="Normal 21 2 4" xfId="920" xr:uid="{00000000-0005-0000-0000-0000F20D0000}"/>
    <cellStyle name="Normal 21 2 4 2" xfId="1184" xr:uid="{00000000-0005-0000-0000-0000F30D0000}"/>
    <cellStyle name="Normal 21 2 4 2 2" xfId="1632" xr:uid="{00000000-0005-0000-0000-0000F40D0000}"/>
    <cellStyle name="Normal 21 2 4 2 2 2" xfId="2792" xr:uid="{00000000-0005-0000-0000-0000F50D0000}"/>
    <cellStyle name="Normal 21 2 4 2 3" xfId="2344" xr:uid="{00000000-0005-0000-0000-0000F60D0000}"/>
    <cellStyle name="Normal 21 2 4 3" xfId="1368" xr:uid="{00000000-0005-0000-0000-0000F70D0000}"/>
    <cellStyle name="Normal 21 2 4 3 2" xfId="2528" xr:uid="{00000000-0005-0000-0000-0000F80D0000}"/>
    <cellStyle name="Normal 21 2 4 4" xfId="2082" xr:uid="{00000000-0005-0000-0000-0000F90D0000}"/>
    <cellStyle name="Normal 21 2 5" xfId="1029" xr:uid="{00000000-0005-0000-0000-0000FA0D0000}"/>
    <cellStyle name="Normal 21 2 5 2" xfId="1477" xr:uid="{00000000-0005-0000-0000-0000FB0D0000}"/>
    <cellStyle name="Normal 21 2 5 2 2" xfId="2637" xr:uid="{00000000-0005-0000-0000-0000FC0D0000}"/>
    <cellStyle name="Normal 21 2 5 3" xfId="2189" xr:uid="{00000000-0005-0000-0000-0000FD0D0000}"/>
    <cellStyle name="Normal 21 2 6" xfId="1287" xr:uid="{00000000-0005-0000-0000-0000FE0D0000}"/>
    <cellStyle name="Normal 21 2 6 2" xfId="2447" xr:uid="{00000000-0005-0000-0000-0000FF0D0000}"/>
    <cellStyle name="Normal 21 2 7" xfId="1953" xr:uid="{00000000-0005-0000-0000-0000000E0000}"/>
    <cellStyle name="Normal 21 3" xfId="871" xr:uid="{00000000-0005-0000-0000-0000010E0000}"/>
    <cellStyle name="Normal 21 3 2" xfId="899" xr:uid="{00000000-0005-0000-0000-0000020E0000}"/>
    <cellStyle name="Normal 21 3 2 2" xfId="955" xr:uid="{00000000-0005-0000-0000-0000030E0000}"/>
    <cellStyle name="Normal 21 3 2 2 2" xfId="1219" xr:uid="{00000000-0005-0000-0000-0000040E0000}"/>
    <cellStyle name="Normal 21 3 2 2 2 2" xfId="1667" xr:uid="{00000000-0005-0000-0000-0000050E0000}"/>
    <cellStyle name="Normal 21 3 2 2 2 2 2" xfId="2827" xr:uid="{00000000-0005-0000-0000-0000060E0000}"/>
    <cellStyle name="Normal 21 3 2 2 2 3" xfId="2379" xr:uid="{00000000-0005-0000-0000-0000070E0000}"/>
    <cellStyle name="Normal 21 3 2 2 3" xfId="1403" xr:uid="{00000000-0005-0000-0000-0000080E0000}"/>
    <cellStyle name="Normal 21 3 2 2 3 2" xfId="2563" xr:uid="{00000000-0005-0000-0000-0000090E0000}"/>
    <cellStyle name="Normal 21 3 2 2 4" xfId="2117" xr:uid="{00000000-0005-0000-0000-00000A0E0000}"/>
    <cellStyle name="Normal 21 3 2 3" xfId="1163" xr:uid="{00000000-0005-0000-0000-00000B0E0000}"/>
    <cellStyle name="Normal 21 3 2 3 2" xfId="1611" xr:uid="{00000000-0005-0000-0000-00000C0E0000}"/>
    <cellStyle name="Normal 21 3 2 3 2 2" xfId="2771" xr:uid="{00000000-0005-0000-0000-00000D0E0000}"/>
    <cellStyle name="Normal 21 3 2 3 3" xfId="2323" xr:uid="{00000000-0005-0000-0000-00000E0E0000}"/>
    <cellStyle name="Normal 21 3 2 4" xfId="1347" xr:uid="{00000000-0005-0000-0000-00000F0E0000}"/>
    <cellStyle name="Normal 21 3 2 4 2" xfId="2507" xr:uid="{00000000-0005-0000-0000-0000100E0000}"/>
    <cellStyle name="Normal 21 3 2 5" xfId="2061" xr:uid="{00000000-0005-0000-0000-0000110E0000}"/>
    <cellStyle name="Normal 21 3 3" xfId="927" xr:uid="{00000000-0005-0000-0000-0000120E0000}"/>
    <cellStyle name="Normal 21 3 3 2" xfId="1191" xr:uid="{00000000-0005-0000-0000-0000130E0000}"/>
    <cellStyle name="Normal 21 3 3 2 2" xfId="1639" xr:uid="{00000000-0005-0000-0000-0000140E0000}"/>
    <cellStyle name="Normal 21 3 3 2 2 2" xfId="2799" xr:uid="{00000000-0005-0000-0000-0000150E0000}"/>
    <cellStyle name="Normal 21 3 3 2 3" xfId="2351" xr:uid="{00000000-0005-0000-0000-0000160E0000}"/>
    <cellStyle name="Normal 21 3 3 3" xfId="1375" xr:uid="{00000000-0005-0000-0000-0000170E0000}"/>
    <cellStyle name="Normal 21 3 3 3 2" xfId="2535" xr:uid="{00000000-0005-0000-0000-0000180E0000}"/>
    <cellStyle name="Normal 21 3 3 4" xfId="2089" xr:uid="{00000000-0005-0000-0000-0000190E0000}"/>
    <cellStyle name="Normal 21 3 4" xfId="1135" xr:uid="{00000000-0005-0000-0000-00001A0E0000}"/>
    <cellStyle name="Normal 21 3 4 2" xfId="1583" xr:uid="{00000000-0005-0000-0000-00001B0E0000}"/>
    <cellStyle name="Normal 21 3 4 2 2" xfId="2743" xr:uid="{00000000-0005-0000-0000-00001C0E0000}"/>
    <cellStyle name="Normal 21 3 4 3" xfId="2295" xr:uid="{00000000-0005-0000-0000-00001D0E0000}"/>
    <cellStyle name="Normal 21 3 5" xfId="1319" xr:uid="{00000000-0005-0000-0000-00001E0E0000}"/>
    <cellStyle name="Normal 21 3 5 2" xfId="2479" xr:uid="{00000000-0005-0000-0000-00001F0E0000}"/>
    <cellStyle name="Normal 21 3 6" xfId="2033" xr:uid="{00000000-0005-0000-0000-0000200E0000}"/>
    <cellStyle name="Normal 21 4" xfId="885" xr:uid="{00000000-0005-0000-0000-0000210E0000}"/>
    <cellStyle name="Normal 21 4 2" xfId="941" xr:uid="{00000000-0005-0000-0000-0000220E0000}"/>
    <cellStyle name="Normal 21 4 2 2" xfId="1205" xr:uid="{00000000-0005-0000-0000-0000230E0000}"/>
    <cellStyle name="Normal 21 4 2 2 2" xfId="1653" xr:uid="{00000000-0005-0000-0000-0000240E0000}"/>
    <cellStyle name="Normal 21 4 2 2 2 2" xfId="2813" xr:uid="{00000000-0005-0000-0000-0000250E0000}"/>
    <cellStyle name="Normal 21 4 2 2 3" xfId="2365" xr:uid="{00000000-0005-0000-0000-0000260E0000}"/>
    <cellStyle name="Normal 21 4 2 3" xfId="1389" xr:uid="{00000000-0005-0000-0000-0000270E0000}"/>
    <cellStyle name="Normal 21 4 2 3 2" xfId="2549" xr:uid="{00000000-0005-0000-0000-0000280E0000}"/>
    <cellStyle name="Normal 21 4 2 4" xfId="2103" xr:uid="{00000000-0005-0000-0000-0000290E0000}"/>
    <cellStyle name="Normal 21 4 3" xfId="1149" xr:uid="{00000000-0005-0000-0000-00002A0E0000}"/>
    <cellStyle name="Normal 21 4 3 2" xfId="1597" xr:uid="{00000000-0005-0000-0000-00002B0E0000}"/>
    <cellStyle name="Normal 21 4 3 2 2" xfId="2757" xr:uid="{00000000-0005-0000-0000-00002C0E0000}"/>
    <cellStyle name="Normal 21 4 3 3" xfId="2309" xr:uid="{00000000-0005-0000-0000-00002D0E0000}"/>
    <cellStyle name="Normal 21 4 4" xfId="1333" xr:uid="{00000000-0005-0000-0000-00002E0E0000}"/>
    <cellStyle name="Normal 21 4 4 2" xfId="2493" xr:uid="{00000000-0005-0000-0000-00002F0E0000}"/>
    <cellStyle name="Normal 21 4 5" xfId="2047" xr:uid="{00000000-0005-0000-0000-0000300E0000}"/>
    <cellStyle name="Normal 21 5" xfId="913" xr:uid="{00000000-0005-0000-0000-0000310E0000}"/>
    <cellStyle name="Normal 21 5 2" xfId="1177" xr:uid="{00000000-0005-0000-0000-0000320E0000}"/>
    <cellStyle name="Normal 21 5 2 2" xfId="1625" xr:uid="{00000000-0005-0000-0000-0000330E0000}"/>
    <cellStyle name="Normal 21 5 2 2 2" xfId="2785" xr:uid="{00000000-0005-0000-0000-0000340E0000}"/>
    <cellStyle name="Normal 21 5 2 3" xfId="2337" xr:uid="{00000000-0005-0000-0000-0000350E0000}"/>
    <cellStyle name="Normal 21 5 3" xfId="1361" xr:uid="{00000000-0005-0000-0000-0000360E0000}"/>
    <cellStyle name="Normal 21 5 3 2" xfId="2521" xr:uid="{00000000-0005-0000-0000-0000370E0000}"/>
    <cellStyle name="Normal 21 5 4" xfId="2075" xr:uid="{00000000-0005-0000-0000-0000380E0000}"/>
    <cellStyle name="Normal 21 6" xfId="1020" xr:uid="{00000000-0005-0000-0000-0000390E0000}"/>
    <cellStyle name="Normal 21 6 2" xfId="1468" xr:uid="{00000000-0005-0000-0000-00003A0E0000}"/>
    <cellStyle name="Normal 21 6 2 2" xfId="2628" xr:uid="{00000000-0005-0000-0000-00003B0E0000}"/>
    <cellStyle name="Normal 21 6 3" xfId="2180" xr:uid="{00000000-0005-0000-0000-00003C0E0000}"/>
    <cellStyle name="Normal 21 7" xfId="1280" xr:uid="{00000000-0005-0000-0000-00003D0E0000}"/>
    <cellStyle name="Normal 21 7 2" xfId="2440" xr:uid="{00000000-0005-0000-0000-00003E0E0000}"/>
    <cellStyle name="Normal 21 8" xfId="1940" xr:uid="{00000000-0005-0000-0000-00003F0E0000}"/>
    <cellStyle name="Normal 22" xfId="649" xr:uid="{00000000-0005-0000-0000-0000400E0000}"/>
    <cellStyle name="Normal 23" xfId="662" xr:uid="{00000000-0005-0000-0000-0000410E0000}"/>
    <cellStyle name="Normal 24" xfId="666" xr:uid="{00000000-0005-0000-0000-0000420E0000}"/>
    <cellStyle name="Normal 25" xfId="667" xr:uid="{00000000-0005-0000-0000-0000430E0000}"/>
    <cellStyle name="Normal 26" xfId="691" xr:uid="{00000000-0005-0000-0000-0000440E0000}"/>
    <cellStyle name="Normal 27" xfId="692" xr:uid="{00000000-0005-0000-0000-0000450E0000}"/>
    <cellStyle name="Normal 28" xfId="694" xr:uid="{00000000-0005-0000-0000-0000460E0000}"/>
    <cellStyle name="Normal 29" xfId="668" xr:uid="{00000000-0005-0000-0000-0000470E0000}"/>
    <cellStyle name="Normal 3" xfId="9" xr:uid="{00000000-0005-0000-0000-0000480E0000}"/>
    <cellStyle name="Normal 3 2" xfId="13" xr:uid="{00000000-0005-0000-0000-0000490E0000}"/>
    <cellStyle name="Normal 30" xfId="689" xr:uid="{00000000-0005-0000-0000-00004A0E0000}"/>
    <cellStyle name="Normal 31" xfId="683" xr:uid="{00000000-0005-0000-0000-00004B0E0000}"/>
    <cellStyle name="Normal 32" xfId="372" xr:uid="{00000000-0005-0000-0000-00004C0E0000}"/>
    <cellStyle name="Normal 328" xfId="27" xr:uid="{00000000-0005-0000-0000-00004D0E0000}"/>
    <cellStyle name="Normal 329" xfId="28" xr:uid="{00000000-0005-0000-0000-00004E0E0000}"/>
    <cellStyle name="Normal 33" xfId="370" xr:uid="{00000000-0005-0000-0000-00004F0E0000}"/>
    <cellStyle name="Normal 330" xfId="29" xr:uid="{00000000-0005-0000-0000-0000500E0000}"/>
    <cellStyle name="Normal 331" xfId="30" xr:uid="{00000000-0005-0000-0000-0000510E0000}"/>
    <cellStyle name="Normal 332" xfId="31" xr:uid="{00000000-0005-0000-0000-0000520E0000}"/>
    <cellStyle name="Normal 333" xfId="32" xr:uid="{00000000-0005-0000-0000-0000530E0000}"/>
    <cellStyle name="Normal 334" xfId="33" xr:uid="{00000000-0005-0000-0000-0000540E0000}"/>
    <cellStyle name="Normal 336" xfId="34" xr:uid="{00000000-0005-0000-0000-0000550E0000}"/>
    <cellStyle name="Normal 337" xfId="35" xr:uid="{00000000-0005-0000-0000-0000560E0000}"/>
    <cellStyle name="Normal 338" xfId="36" xr:uid="{00000000-0005-0000-0000-0000570E0000}"/>
    <cellStyle name="Normal 34" xfId="1229" xr:uid="{00000000-0005-0000-0000-0000580E0000}"/>
    <cellStyle name="Normal 34 2" xfId="1676" xr:uid="{00000000-0005-0000-0000-0000590E0000}"/>
    <cellStyle name="Normal 34 2 2" xfId="2836" xr:uid="{00000000-0005-0000-0000-00005A0E0000}"/>
    <cellStyle name="Normal 34 3" xfId="2389" xr:uid="{00000000-0005-0000-0000-00005B0E0000}"/>
    <cellStyle name="Normal 35" xfId="451" xr:uid="{00000000-0005-0000-0000-00005C0E0000}"/>
    <cellStyle name="Normal 36" xfId="4936" xr:uid="{00000000-0005-0000-0000-00005D0E0000}"/>
    <cellStyle name="Normal 37" xfId="5457" xr:uid="{00000000-0005-0000-0000-00005E0E0000}"/>
    <cellStyle name="Normal 38" xfId="4935" xr:uid="{00000000-0005-0000-0000-00005F0E0000}"/>
    <cellStyle name="Normal 4" xfId="38" xr:uid="{00000000-0005-0000-0000-0000600E0000}"/>
    <cellStyle name="Normal 4 2" xfId="583" xr:uid="{00000000-0005-0000-0000-0000610E0000}"/>
    <cellStyle name="Normal 4 3" xfId="430" xr:uid="{00000000-0005-0000-0000-0000620E0000}"/>
    <cellStyle name="Normal 5" xfId="39" xr:uid="{00000000-0005-0000-0000-0000630E0000}"/>
    <cellStyle name="Normal 5 10" xfId="1810" xr:uid="{00000000-0005-0000-0000-0000640E0000}"/>
    <cellStyle name="Normal 5 11" xfId="432" xr:uid="{00000000-0005-0000-0000-0000650E0000}"/>
    <cellStyle name="Normal 5 2" xfId="437" xr:uid="{00000000-0005-0000-0000-0000660E0000}"/>
    <cellStyle name="Normal 5 2 2" xfId="448" xr:uid="{00000000-0005-0000-0000-0000670E0000}"/>
    <cellStyle name="Normal 5 2 2 2" xfId="658" xr:uid="{00000000-0005-0000-0000-0000680E0000}"/>
    <cellStyle name="Normal 5 2 2 2 2" xfId="876" xr:uid="{00000000-0005-0000-0000-0000690E0000}"/>
    <cellStyle name="Normal 5 2 2 2 2 2" xfId="904" xr:uid="{00000000-0005-0000-0000-00006A0E0000}"/>
    <cellStyle name="Normal 5 2 2 2 2 2 2" xfId="960" xr:uid="{00000000-0005-0000-0000-00006B0E0000}"/>
    <cellStyle name="Normal 5 2 2 2 2 2 2 2" xfId="1224" xr:uid="{00000000-0005-0000-0000-00006C0E0000}"/>
    <cellStyle name="Normal 5 2 2 2 2 2 2 2 2" xfId="1672" xr:uid="{00000000-0005-0000-0000-00006D0E0000}"/>
    <cellStyle name="Normal 5 2 2 2 2 2 2 2 2 2" xfId="2832" xr:uid="{00000000-0005-0000-0000-00006E0E0000}"/>
    <cellStyle name="Normal 5 2 2 2 2 2 2 2 3" xfId="2384" xr:uid="{00000000-0005-0000-0000-00006F0E0000}"/>
    <cellStyle name="Normal 5 2 2 2 2 2 2 3" xfId="1408" xr:uid="{00000000-0005-0000-0000-0000700E0000}"/>
    <cellStyle name="Normal 5 2 2 2 2 2 2 3 2" xfId="2568" xr:uid="{00000000-0005-0000-0000-0000710E0000}"/>
    <cellStyle name="Normal 5 2 2 2 2 2 2 4" xfId="2122" xr:uid="{00000000-0005-0000-0000-0000720E0000}"/>
    <cellStyle name="Normal 5 2 2 2 2 2 3" xfId="1168" xr:uid="{00000000-0005-0000-0000-0000730E0000}"/>
    <cellStyle name="Normal 5 2 2 2 2 2 3 2" xfId="1616" xr:uid="{00000000-0005-0000-0000-0000740E0000}"/>
    <cellStyle name="Normal 5 2 2 2 2 2 3 2 2" xfId="2776" xr:uid="{00000000-0005-0000-0000-0000750E0000}"/>
    <cellStyle name="Normal 5 2 2 2 2 2 3 3" xfId="2328" xr:uid="{00000000-0005-0000-0000-0000760E0000}"/>
    <cellStyle name="Normal 5 2 2 2 2 2 4" xfId="1352" xr:uid="{00000000-0005-0000-0000-0000770E0000}"/>
    <cellStyle name="Normal 5 2 2 2 2 2 4 2" xfId="2512" xr:uid="{00000000-0005-0000-0000-0000780E0000}"/>
    <cellStyle name="Normal 5 2 2 2 2 2 5" xfId="2066" xr:uid="{00000000-0005-0000-0000-0000790E0000}"/>
    <cellStyle name="Normal 5 2 2 2 2 3" xfId="932" xr:uid="{00000000-0005-0000-0000-00007A0E0000}"/>
    <cellStyle name="Normal 5 2 2 2 2 3 2" xfId="1196" xr:uid="{00000000-0005-0000-0000-00007B0E0000}"/>
    <cellStyle name="Normal 5 2 2 2 2 3 2 2" xfId="1644" xr:uid="{00000000-0005-0000-0000-00007C0E0000}"/>
    <cellStyle name="Normal 5 2 2 2 2 3 2 2 2" xfId="2804" xr:uid="{00000000-0005-0000-0000-00007D0E0000}"/>
    <cellStyle name="Normal 5 2 2 2 2 3 2 3" xfId="2356" xr:uid="{00000000-0005-0000-0000-00007E0E0000}"/>
    <cellStyle name="Normal 5 2 2 2 2 3 3" xfId="1380" xr:uid="{00000000-0005-0000-0000-00007F0E0000}"/>
    <cellStyle name="Normal 5 2 2 2 2 3 3 2" xfId="2540" xr:uid="{00000000-0005-0000-0000-0000800E0000}"/>
    <cellStyle name="Normal 5 2 2 2 2 3 4" xfId="2094" xr:uid="{00000000-0005-0000-0000-0000810E0000}"/>
    <cellStyle name="Normal 5 2 2 2 2 4" xfId="1140" xr:uid="{00000000-0005-0000-0000-0000820E0000}"/>
    <cellStyle name="Normal 5 2 2 2 2 4 2" xfId="1588" xr:uid="{00000000-0005-0000-0000-0000830E0000}"/>
    <cellStyle name="Normal 5 2 2 2 2 4 2 2" xfId="2748" xr:uid="{00000000-0005-0000-0000-0000840E0000}"/>
    <cellStyle name="Normal 5 2 2 2 2 4 3" xfId="2300" xr:uid="{00000000-0005-0000-0000-0000850E0000}"/>
    <cellStyle name="Normal 5 2 2 2 2 5" xfId="1324" xr:uid="{00000000-0005-0000-0000-0000860E0000}"/>
    <cellStyle name="Normal 5 2 2 2 2 5 2" xfId="2484" xr:uid="{00000000-0005-0000-0000-0000870E0000}"/>
    <cellStyle name="Normal 5 2 2 2 2 6" xfId="2038" xr:uid="{00000000-0005-0000-0000-0000880E0000}"/>
    <cellStyle name="Normal 5 2 2 2 3" xfId="890" xr:uid="{00000000-0005-0000-0000-0000890E0000}"/>
    <cellStyle name="Normal 5 2 2 2 3 2" xfId="946" xr:uid="{00000000-0005-0000-0000-00008A0E0000}"/>
    <cellStyle name="Normal 5 2 2 2 3 2 2" xfId="1210" xr:uid="{00000000-0005-0000-0000-00008B0E0000}"/>
    <cellStyle name="Normal 5 2 2 2 3 2 2 2" xfId="1658" xr:uid="{00000000-0005-0000-0000-00008C0E0000}"/>
    <cellStyle name="Normal 5 2 2 2 3 2 2 2 2" xfId="2818" xr:uid="{00000000-0005-0000-0000-00008D0E0000}"/>
    <cellStyle name="Normal 5 2 2 2 3 2 2 3" xfId="2370" xr:uid="{00000000-0005-0000-0000-00008E0E0000}"/>
    <cellStyle name="Normal 5 2 2 2 3 2 3" xfId="1394" xr:uid="{00000000-0005-0000-0000-00008F0E0000}"/>
    <cellStyle name="Normal 5 2 2 2 3 2 3 2" xfId="2554" xr:uid="{00000000-0005-0000-0000-0000900E0000}"/>
    <cellStyle name="Normal 5 2 2 2 3 2 4" xfId="2108" xr:uid="{00000000-0005-0000-0000-0000910E0000}"/>
    <cellStyle name="Normal 5 2 2 2 3 3" xfId="1154" xr:uid="{00000000-0005-0000-0000-0000920E0000}"/>
    <cellStyle name="Normal 5 2 2 2 3 3 2" xfId="1602" xr:uid="{00000000-0005-0000-0000-0000930E0000}"/>
    <cellStyle name="Normal 5 2 2 2 3 3 2 2" xfId="2762" xr:uid="{00000000-0005-0000-0000-0000940E0000}"/>
    <cellStyle name="Normal 5 2 2 2 3 3 3" xfId="2314" xr:uid="{00000000-0005-0000-0000-0000950E0000}"/>
    <cellStyle name="Normal 5 2 2 2 3 4" xfId="1338" xr:uid="{00000000-0005-0000-0000-0000960E0000}"/>
    <cellStyle name="Normal 5 2 2 2 3 4 2" xfId="2498" xr:uid="{00000000-0005-0000-0000-0000970E0000}"/>
    <cellStyle name="Normal 5 2 2 2 3 5" xfId="2052" xr:uid="{00000000-0005-0000-0000-0000980E0000}"/>
    <cellStyle name="Normal 5 2 2 2 4" xfId="918" xr:uid="{00000000-0005-0000-0000-0000990E0000}"/>
    <cellStyle name="Normal 5 2 2 2 4 2" xfId="1182" xr:uid="{00000000-0005-0000-0000-00009A0E0000}"/>
    <cellStyle name="Normal 5 2 2 2 4 2 2" xfId="1630" xr:uid="{00000000-0005-0000-0000-00009B0E0000}"/>
    <cellStyle name="Normal 5 2 2 2 4 2 2 2" xfId="2790" xr:uid="{00000000-0005-0000-0000-00009C0E0000}"/>
    <cellStyle name="Normal 5 2 2 2 4 2 3" xfId="2342" xr:uid="{00000000-0005-0000-0000-00009D0E0000}"/>
    <cellStyle name="Normal 5 2 2 2 4 3" xfId="1366" xr:uid="{00000000-0005-0000-0000-00009E0E0000}"/>
    <cellStyle name="Normal 5 2 2 2 4 3 2" xfId="2526" xr:uid="{00000000-0005-0000-0000-00009F0E0000}"/>
    <cellStyle name="Normal 5 2 2 2 4 4" xfId="2080" xr:uid="{00000000-0005-0000-0000-0000A00E0000}"/>
    <cellStyle name="Normal 5 2 2 2 5" xfId="1026" xr:uid="{00000000-0005-0000-0000-0000A10E0000}"/>
    <cellStyle name="Normal 5 2 2 2 5 2" xfId="1474" xr:uid="{00000000-0005-0000-0000-0000A20E0000}"/>
    <cellStyle name="Normal 5 2 2 2 5 2 2" xfId="2634" xr:uid="{00000000-0005-0000-0000-0000A30E0000}"/>
    <cellStyle name="Normal 5 2 2 2 5 3" xfId="2186" xr:uid="{00000000-0005-0000-0000-0000A40E0000}"/>
    <cellStyle name="Normal 5 2 2 2 6" xfId="1285" xr:uid="{00000000-0005-0000-0000-0000A50E0000}"/>
    <cellStyle name="Normal 5 2 2 2 6 2" xfId="2445" xr:uid="{00000000-0005-0000-0000-0000A60E0000}"/>
    <cellStyle name="Normal 5 2 2 2 7" xfId="1949" xr:uid="{00000000-0005-0000-0000-0000A70E0000}"/>
    <cellStyle name="Normal 5 2 2 3" xfId="869" xr:uid="{00000000-0005-0000-0000-0000A80E0000}"/>
    <cellStyle name="Normal 5 2 2 3 2" xfId="897" xr:uid="{00000000-0005-0000-0000-0000A90E0000}"/>
    <cellStyle name="Normal 5 2 2 3 2 2" xfId="953" xr:uid="{00000000-0005-0000-0000-0000AA0E0000}"/>
    <cellStyle name="Normal 5 2 2 3 2 2 2" xfId="1217" xr:uid="{00000000-0005-0000-0000-0000AB0E0000}"/>
    <cellStyle name="Normal 5 2 2 3 2 2 2 2" xfId="1665" xr:uid="{00000000-0005-0000-0000-0000AC0E0000}"/>
    <cellStyle name="Normal 5 2 2 3 2 2 2 2 2" xfId="2825" xr:uid="{00000000-0005-0000-0000-0000AD0E0000}"/>
    <cellStyle name="Normal 5 2 2 3 2 2 2 3" xfId="2377" xr:uid="{00000000-0005-0000-0000-0000AE0E0000}"/>
    <cellStyle name="Normal 5 2 2 3 2 2 3" xfId="1401" xr:uid="{00000000-0005-0000-0000-0000AF0E0000}"/>
    <cellStyle name="Normal 5 2 2 3 2 2 3 2" xfId="2561" xr:uid="{00000000-0005-0000-0000-0000B00E0000}"/>
    <cellStyle name="Normal 5 2 2 3 2 2 4" xfId="2115" xr:uid="{00000000-0005-0000-0000-0000B10E0000}"/>
    <cellStyle name="Normal 5 2 2 3 2 3" xfId="1161" xr:uid="{00000000-0005-0000-0000-0000B20E0000}"/>
    <cellStyle name="Normal 5 2 2 3 2 3 2" xfId="1609" xr:uid="{00000000-0005-0000-0000-0000B30E0000}"/>
    <cellStyle name="Normal 5 2 2 3 2 3 2 2" xfId="2769" xr:uid="{00000000-0005-0000-0000-0000B40E0000}"/>
    <cellStyle name="Normal 5 2 2 3 2 3 3" xfId="2321" xr:uid="{00000000-0005-0000-0000-0000B50E0000}"/>
    <cellStyle name="Normal 5 2 2 3 2 4" xfId="1345" xr:uid="{00000000-0005-0000-0000-0000B60E0000}"/>
    <cellStyle name="Normal 5 2 2 3 2 4 2" xfId="2505" xr:uid="{00000000-0005-0000-0000-0000B70E0000}"/>
    <cellStyle name="Normal 5 2 2 3 2 5" xfId="2059" xr:uid="{00000000-0005-0000-0000-0000B80E0000}"/>
    <cellStyle name="Normal 5 2 2 3 3" xfId="925" xr:uid="{00000000-0005-0000-0000-0000B90E0000}"/>
    <cellStyle name="Normal 5 2 2 3 3 2" xfId="1189" xr:uid="{00000000-0005-0000-0000-0000BA0E0000}"/>
    <cellStyle name="Normal 5 2 2 3 3 2 2" xfId="1637" xr:uid="{00000000-0005-0000-0000-0000BB0E0000}"/>
    <cellStyle name="Normal 5 2 2 3 3 2 2 2" xfId="2797" xr:uid="{00000000-0005-0000-0000-0000BC0E0000}"/>
    <cellStyle name="Normal 5 2 2 3 3 2 3" xfId="2349" xr:uid="{00000000-0005-0000-0000-0000BD0E0000}"/>
    <cellStyle name="Normal 5 2 2 3 3 3" xfId="1373" xr:uid="{00000000-0005-0000-0000-0000BE0E0000}"/>
    <cellStyle name="Normal 5 2 2 3 3 3 2" xfId="2533" xr:uid="{00000000-0005-0000-0000-0000BF0E0000}"/>
    <cellStyle name="Normal 5 2 2 3 3 4" xfId="2087" xr:uid="{00000000-0005-0000-0000-0000C00E0000}"/>
    <cellStyle name="Normal 5 2 2 3 4" xfId="1133" xr:uid="{00000000-0005-0000-0000-0000C10E0000}"/>
    <cellStyle name="Normal 5 2 2 3 4 2" xfId="1581" xr:uid="{00000000-0005-0000-0000-0000C20E0000}"/>
    <cellStyle name="Normal 5 2 2 3 4 2 2" xfId="2741" xr:uid="{00000000-0005-0000-0000-0000C30E0000}"/>
    <cellStyle name="Normal 5 2 2 3 4 3" xfId="2293" xr:uid="{00000000-0005-0000-0000-0000C40E0000}"/>
    <cellStyle name="Normal 5 2 2 3 5" xfId="1317" xr:uid="{00000000-0005-0000-0000-0000C50E0000}"/>
    <cellStyle name="Normal 5 2 2 3 5 2" xfId="2477" xr:uid="{00000000-0005-0000-0000-0000C60E0000}"/>
    <cellStyle name="Normal 5 2 2 3 6" xfId="2031" xr:uid="{00000000-0005-0000-0000-0000C70E0000}"/>
    <cellStyle name="Normal 5 2 2 4" xfId="883" xr:uid="{00000000-0005-0000-0000-0000C80E0000}"/>
    <cellStyle name="Normal 5 2 2 4 2" xfId="939" xr:uid="{00000000-0005-0000-0000-0000C90E0000}"/>
    <cellStyle name="Normal 5 2 2 4 2 2" xfId="1203" xr:uid="{00000000-0005-0000-0000-0000CA0E0000}"/>
    <cellStyle name="Normal 5 2 2 4 2 2 2" xfId="1651" xr:uid="{00000000-0005-0000-0000-0000CB0E0000}"/>
    <cellStyle name="Normal 5 2 2 4 2 2 2 2" xfId="2811" xr:uid="{00000000-0005-0000-0000-0000CC0E0000}"/>
    <cellStyle name="Normal 5 2 2 4 2 2 3" xfId="2363" xr:uid="{00000000-0005-0000-0000-0000CD0E0000}"/>
    <cellStyle name="Normal 5 2 2 4 2 3" xfId="1387" xr:uid="{00000000-0005-0000-0000-0000CE0E0000}"/>
    <cellStyle name="Normal 5 2 2 4 2 3 2" xfId="2547" xr:uid="{00000000-0005-0000-0000-0000CF0E0000}"/>
    <cellStyle name="Normal 5 2 2 4 2 4" xfId="2101" xr:uid="{00000000-0005-0000-0000-0000D00E0000}"/>
    <cellStyle name="Normal 5 2 2 4 3" xfId="1147" xr:uid="{00000000-0005-0000-0000-0000D10E0000}"/>
    <cellStyle name="Normal 5 2 2 4 3 2" xfId="1595" xr:uid="{00000000-0005-0000-0000-0000D20E0000}"/>
    <cellStyle name="Normal 5 2 2 4 3 2 2" xfId="2755" xr:uid="{00000000-0005-0000-0000-0000D30E0000}"/>
    <cellStyle name="Normal 5 2 2 4 3 3" xfId="2307" xr:uid="{00000000-0005-0000-0000-0000D40E0000}"/>
    <cellStyle name="Normal 5 2 2 4 4" xfId="1331" xr:uid="{00000000-0005-0000-0000-0000D50E0000}"/>
    <cellStyle name="Normal 5 2 2 4 4 2" xfId="2491" xr:uid="{00000000-0005-0000-0000-0000D60E0000}"/>
    <cellStyle name="Normal 5 2 2 4 5" xfId="2045" xr:uid="{00000000-0005-0000-0000-0000D70E0000}"/>
    <cellStyle name="Normal 5 2 2 5" xfId="911" xr:uid="{00000000-0005-0000-0000-0000D80E0000}"/>
    <cellStyle name="Normal 5 2 2 5 2" xfId="1175" xr:uid="{00000000-0005-0000-0000-0000D90E0000}"/>
    <cellStyle name="Normal 5 2 2 5 2 2" xfId="1623" xr:uid="{00000000-0005-0000-0000-0000DA0E0000}"/>
    <cellStyle name="Normal 5 2 2 5 2 2 2" xfId="2783" xr:uid="{00000000-0005-0000-0000-0000DB0E0000}"/>
    <cellStyle name="Normal 5 2 2 5 2 3" xfId="2335" xr:uid="{00000000-0005-0000-0000-0000DC0E0000}"/>
    <cellStyle name="Normal 5 2 2 5 3" xfId="1359" xr:uid="{00000000-0005-0000-0000-0000DD0E0000}"/>
    <cellStyle name="Normal 5 2 2 5 3 2" xfId="2519" xr:uid="{00000000-0005-0000-0000-0000DE0E0000}"/>
    <cellStyle name="Normal 5 2 2 5 4" xfId="2073" xr:uid="{00000000-0005-0000-0000-0000DF0E0000}"/>
    <cellStyle name="Normal 5 2 2 6" xfId="1014" xr:uid="{00000000-0005-0000-0000-0000E00E0000}"/>
    <cellStyle name="Normal 5 2 2 6 2" xfId="1462" xr:uid="{00000000-0005-0000-0000-0000E10E0000}"/>
    <cellStyle name="Normal 5 2 2 6 2 2" xfId="2622" xr:uid="{00000000-0005-0000-0000-0000E20E0000}"/>
    <cellStyle name="Normal 5 2 2 6 3" xfId="2175" xr:uid="{00000000-0005-0000-0000-0000E30E0000}"/>
    <cellStyle name="Normal 5 2 2 7" xfId="1278" xr:uid="{00000000-0005-0000-0000-0000E40E0000}"/>
    <cellStyle name="Normal 5 2 2 7 2" xfId="2438" xr:uid="{00000000-0005-0000-0000-0000E50E0000}"/>
    <cellStyle name="Normal 5 2 2 8" xfId="1822" xr:uid="{00000000-0005-0000-0000-0000E60E0000}"/>
    <cellStyle name="Normal 5 2 3" xfId="656" xr:uid="{00000000-0005-0000-0000-0000E70E0000}"/>
    <cellStyle name="Normal 5 2 3 2" xfId="874" xr:uid="{00000000-0005-0000-0000-0000E80E0000}"/>
    <cellStyle name="Normal 5 2 3 2 2" xfId="902" xr:uid="{00000000-0005-0000-0000-0000E90E0000}"/>
    <cellStyle name="Normal 5 2 3 2 2 2" xfId="958" xr:uid="{00000000-0005-0000-0000-0000EA0E0000}"/>
    <cellStyle name="Normal 5 2 3 2 2 2 2" xfId="1222" xr:uid="{00000000-0005-0000-0000-0000EB0E0000}"/>
    <cellStyle name="Normal 5 2 3 2 2 2 2 2" xfId="1670" xr:uid="{00000000-0005-0000-0000-0000EC0E0000}"/>
    <cellStyle name="Normal 5 2 3 2 2 2 2 2 2" xfId="2830" xr:uid="{00000000-0005-0000-0000-0000ED0E0000}"/>
    <cellStyle name="Normal 5 2 3 2 2 2 2 3" xfId="2382" xr:uid="{00000000-0005-0000-0000-0000EE0E0000}"/>
    <cellStyle name="Normal 5 2 3 2 2 2 3" xfId="1406" xr:uid="{00000000-0005-0000-0000-0000EF0E0000}"/>
    <cellStyle name="Normal 5 2 3 2 2 2 3 2" xfId="2566" xr:uid="{00000000-0005-0000-0000-0000F00E0000}"/>
    <cellStyle name="Normal 5 2 3 2 2 2 4" xfId="2120" xr:uid="{00000000-0005-0000-0000-0000F10E0000}"/>
    <cellStyle name="Normal 5 2 3 2 2 3" xfId="1166" xr:uid="{00000000-0005-0000-0000-0000F20E0000}"/>
    <cellStyle name="Normal 5 2 3 2 2 3 2" xfId="1614" xr:uid="{00000000-0005-0000-0000-0000F30E0000}"/>
    <cellStyle name="Normal 5 2 3 2 2 3 2 2" xfId="2774" xr:uid="{00000000-0005-0000-0000-0000F40E0000}"/>
    <cellStyle name="Normal 5 2 3 2 2 3 3" xfId="2326" xr:uid="{00000000-0005-0000-0000-0000F50E0000}"/>
    <cellStyle name="Normal 5 2 3 2 2 4" xfId="1350" xr:uid="{00000000-0005-0000-0000-0000F60E0000}"/>
    <cellStyle name="Normal 5 2 3 2 2 4 2" xfId="2510" xr:uid="{00000000-0005-0000-0000-0000F70E0000}"/>
    <cellStyle name="Normal 5 2 3 2 2 5" xfId="2064" xr:uid="{00000000-0005-0000-0000-0000F80E0000}"/>
    <cellStyle name="Normal 5 2 3 2 3" xfId="930" xr:uid="{00000000-0005-0000-0000-0000F90E0000}"/>
    <cellStyle name="Normal 5 2 3 2 3 2" xfId="1194" xr:uid="{00000000-0005-0000-0000-0000FA0E0000}"/>
    <cellStyle name="Normal 5 2 3 2 3 2 2" xfId="1642" xr:uid="{00000000-0005-0000-0000-0000FB0E0000}"/>
    <cellStyle name="Normal 5 2 3 2 3 2 2 2" xfId="2802" xr:uid="{00000000-0005-0000-0000-0000FC0E0000}"/>
    <cellStyle name="Normal 5 2 3 2 3 2 3" xfId="2354" xr:uid="{00000000-0005-0000-0000-0000FD0E0000}"/>
    <cellStyle name="Normal 5 2 3 2 3 3" xfId="1378" xr:uid="{00000000-0005-0000-0000-0000FE0E0000}"/>
    <cellStyle name="Normal 5 2 3 2 3 3 2" xfId="2538" xr:uid="{00000000-0005-0000-0000-0000FF0E0000}"/>
    <cellStyle name="Normal 5 2 3 2 3 4" xfId="2092" xr:uid="{00000000-0005-0000-0000-0000000F0000}"/>
    <cellStyle name="Normal 5 2 3 2 4" xfId="1138" xr:uid="{00000000-0005-0000-0000-0000010F0000}"/>
    <cellStyle name="Normal 5 2 3 2 4 2" xfId="1586" xr:uid="{00000000-0005-0000-0000-0000020F0000}"/>
    <cellStyle name="Normal 5 2 3 2 4 2 2" xfId="2746" xr:uid="{00000000-0005-0000-0000-0000030F0000}"/>
    <cellStyle name="Normal 5 2 3 2 4 3" xfId="2298" xr:uid="{00000000-0005-0000-0000-0000040F0000}"/>
    <cellStyle name="Normal 5 2 3 2 5" xfId="1322" xr:uid="{00000000-0005-0000-0000-0000050F0000}"/>
    <cellStyle name="Normal 5 2 3 2 5 2" xfId="2482" xr:uid="{00000000-0005-0000-0000-0000060F0000}"/>
    <cellStyle name="Normal 5 2 3 2 6" xfId="2036" xr:uid="{00000000-0005-0000-0000-0000070F0000}"/>
    <cellStyle name="Normal 5 2 3 3" xfId="888" xr:uid="{00000000-0005-0000-0000-0000080F0000}"/>
    <cellStyle name="Normal 5 2 3 3 2" xfId="944" xr:uid="{00000000-0005-0000-0000-0000090F0000}"/>
    <cellStyle name="Normal 5 2 3 3 2 2" xfId="1208" xr:uid="{00000000-0005-0000-0000-00000A0F0000}"/>
    <cellStyle name="Normal 5 2 3 3 2 2 2" xfId="1656" xr:uid="{00000000-0005-0000-0000-00000B0F0000}"/>
    <cellStyle name="Normal 5 2 3 3 2 2 2 2" xfId="2816" xr:uid="{00000000-0005-0000-0000-00000C0F0000}"/>
    <cellStyle name="Normal 5 2 3 3 2 2 3" xfId="2368" xr:uid="{00000000-0005-0000-0000-00000D0F0000}"/>
    <cellStyle name="Normal 5 2 3 3 2 3" xfId="1392" xr:uid="{00000000-0005-0000-0000-00000E0F0000}"/>
    <cellStyle name="Normal 5 2 3 3 2 3 2" xfId="2552" xr:uid="{00000000-0005-0000-0000-00000F0F0000}"/>
    <cellStyle name="Normal 5 2 3 3 2 4" xfId="2106" xr:uid="{00000000-0005-0000-0000-0000100F0000}"/>
    <cellStyle name="Normal 5 2 3 3 3" xfId="1152" xr:uid="{00000000-0005-0000-0000-0000110F0000}"/>
    <cellStyle name="Normal 5 2 3 3 3 2" xfId="1600" xr:uid="{00000000-0005-0000-0000-0000120F0000}"/>
    <cellStyle name="Normal 5 2 3 3 3 2 2" xfId="2760" xr:uid="{00000000-0005-0000-0000-0000130F0000}"/>
    <cellStyle name="Normal 5 2 3 3 3 3" xfId="2312" xr:uid="{00000000-0005-0000-0000-0000140F0000}"/>
    <cellStyle name="Normal 5 2 3 3 4" xfId="1336" xr:uid="{00000000-0005-0000-0000-0000150F0000}"/>
    <cellStyle name="Normal 5 2 3 3 4 2" xfId="2496" xr:uid="{00000000-0005-0000-0000-0000160F0000}"/>
    <cellStyle name="Normal 5 2 3 3 5" xfId="2050" xr:uid="{00000000-0005-0000-0000-0000170F0000}"/>
    <cellStyle name="Normal 5 2 3 4" xfId="916" xr:uid="{00000000-0005-0000-0000-0000180F0000}"/>
    <cellStyle name="Normal 5 2 3 4 2" xfId="1180" xr:uid="{00000000-0005-0000-0000-0000190F0000}"/>
    <cellStyle name="Normal 5 2 3 4 2 2" xfId="1628" xr:uid="{00000000-0005-0000-0000-00001A0F0000}"/>
    <cellStyle name="Normal 5 2 3 4 2 2 2" xfId="2788" xr:uid="{00000000-0005-0000-0000-00001B0F0000}"/>
    <cellStyle name="Normal 5 2 3 4 2 3" xfId="2340" xr:uid="{00000000-0005-0000-0000-00001C0F0000}"/>
    <cellStyle name="Normal 5 2 3 4 3" xfId="1364" xr:uid="{00000000-0005-0000-0000-00001D0F0000}"/>
    <cellStyle name="Normal 5 2 3 4 3 2" xfId="2524" xr:uid="{00000000-0005-0000-0000-00001E0F0000}"/>
    <cellStyle name="Normal 5 2 3 4 4" xfId="2078" xr:uid="{00000000-0005-0000-0000-00001F0F0000}"/>
    <cellStyle name="Normal 5 2 3 5" xfId="1024" xr:uid="{00000000-0005-0000-0000-0000200F0000}"/>
    <cellStyle name="Normal 5 2 3 5 2" xfId="1472" xr:uid="{00000000-0005-0000-0000-0000210F0000}"/>
    <cellStyle name="Normal 5 2 3 5 2 2" xfId="2632" xr:uid="{00000000-0005-0000-0000-0000220F0000}"/>
    <cellStyle name="Normal 5 2 3 5 3" xfId="2184" xr:uid="{00000000-0005-0000-0000-0000230F0000}"/>
    <cellStyle name="Normal 5 2 3 6" xfId="1283" xr:uid="{00000000-0005-0000-0000-0000240F0000}"/>
    <cellStyle name="Normal 5 2 3 6 2" xfId="2443" xr:uid="{00000000-0005-0000-0000-0000250F0000}"/>
    <cellStyle name="Normal 5 2 3 7" xfId="1947" xr:uid="{00000000-0005-0000-0000-0000260F0000}"/>
    <cellStyle name="Normal 5 2 4" xfId="867" xr:uid="{00000000-0005-0000-0000-0000270F0000}"/>
    <cellStyle name="Normal 5 2 4 2" xfId="895" xr:uid="{00000000-0005-0000-0000-0000280F0000}"/>
    <cellStyle name="Normal 5 2 4 2 2" xfId="951" xr:uid="{00000000-0005-0000-0000-0000290F0000}"/>
    <cellStyle name="Normal 5 2 4 2 2 2" xfId="1215" xr:uid="{00000000-0005-0000-0000-00002A0F0000}"/>
    <cellStyle name="Normal 5 2 4 2 2 2 2" xfId="1663" xr:uid="{00000000-0005-0000-0000-00002B0F0000}"/>
    <cellStyle name="Normal 5 2 4 2 2 2 2 2" xfId="2823" xr:uid="{00000000-0005-0000-0000-00002C0F0000}"/>
    <cellStyle name="Normal 5 2 4 2 2 2 3" xfId="2375" xr:uid="{00000000-0005-0000-0000-00002D0F0000}"/>
    <cellStyle name="Normal 5 2 4 2 2 3" xfId="1399" xr:uid="{00000000-0005-0000-0000-00002E0F0000}"/>
    <cellStyle name="Normal 5 2 4 2 2 3 2" xfId="2559" xr:uid="{00000000-0005-0000-0000-00002F0F0000}"/>
    <cellStyle name="Normal 5 2 4 2 2 4" xfId="2113" xr:uid="{00000000-0005-0000-0000-0000300F0000}"/>
    <cellStyle name="Normal 5 2 4 2 3" xfId="1159" xr:uid="{00000000-0005-0000-0000-0000310F0000}"/>
    <cellStyle name="Normal 5 2 4 2 3 2" xfId="1607" xr:uid="{00000000-0005-0000-0000-0000320F0000}"/>
    <cellStyle name="Normal 5 2 4 2 3 2 2" xfId="2767" xr:uid="{00000000-0005-0000-0000-0000330F0000}"/>
    <cellStyle name="Normal 5 2 4 2 3 3" xfId="2319" xr:uid="{00000000-0005-0000-0000-0000340F0000}"/>
    <cellStyle name="Normal 5 2 4 2 4" xfId="1343" xr:uid="{00000000-0005-0000-0000-0000350F0000}"/>
    <cellStyle name="Normal 5 2 4 2 4 2" xfId="2503" xr:uid="{00000000-0005-0000-0000-0000360F0000}"/>
    <cellStyle name="Normal 5 2 4 2 5" xfId="2057" xr:uid="{00000000-0005-0000-0000-0000370F0000}"/>
    <cellStyle name="Normal 5 2 4 3" xfId="923" xr:uid="{00000000-0005-0000-0000-0000380F0000}"/>
    <cellStyle name="Normal 5 2 4 3 2" xfId="1187" xr:uid="{00000000-0005-0000-0000-0000390F0000}"/>
    <cellStyle name="Normal 5 2 4 3 2 2" xfId="1635" xr:uid="{00000000-0005-0000-0000-00003A0F0000}"/>
    <cellStyle name="Normal 5 2 4 3 2 2 2" xfId="2795" xr:uid="{00000000-0005-0000-0000-00003B0F0000}"/>
    <cellStyle name="Normal 5 2 4 3 2 3" xfId="2347" xr:uid="{00000000-0005-0000-0000-00003C0F0000}"/>
    <cellStyle name="Normal 5 2 4 3 3" xfId="1371" xr:uid="{00000000-0005-0000-0000-00003D0F0000}"/>
    <cellStyle name="Normal 5 2 4 3 3 2" xfId="2531" xr:uid="{00000000-0005-0000-0000-00003E0F0000}"/>
    <cellStyle name="Normal 5 2 4 3 4" xfId="2085" xr:uid="{00000000-0005-0000-0000-00003F0F0000}"/>
    <cellStyle name="Normal 5 2 4 4" xfId="1131" xr:uid="{00000000-0005-0000-0000-0000400F0000}"/>
    <cellStyle name="Normal 5 2 4 4 2" xfId="1579" xr:uid="{00000000-0005-0000-0000-0000410F0000}"/>
    <cellStyle name="Normal 5 2 4 4 2 2" xfId="2739" xr:uid="{00000000-0005-0000-0000-0000420F0000}"/>
    <cellStyle name="Normal 5 2 4 4 3" xfId="2291" xr:uid="{00000000-0005-0000-0000-0000430F0000}"/>
    <cellStyle name="Normal 5 2 4 5" xfId="1315" xr:uid="{00000000-0005-0000-0000-0000440F0000}"/>
    <cellStyle name="Normal 5 2 4 5 2" xfId="2475" xr:uid="{00000000-0005-0000-0000-0000450F0000}"/>
    <cellStyle name="Normal 5 2 4 6" xfId="2029" xr:uid="{00000000-0005-0000-0000-0000460F0000}"/>
    <cellStyle name="Normal 5 2 5" xfId="881" xr:uid="{00000000-0005-0000-0000-0000470F0000}"/>
    <cellStyle name="Normal 5 2 5 2" xfId="937" xr:uid="{00000000-0005-0000-0000-0000480F0000}"/>
    <cellStyle name="Normal 5 2 5 2 2" xfId="1201" xr:uid="{00000000-0005-0000-0000-0000490F0000}"/>
    <cellStyle name="Normal 5 2 5 2 2 2" xfId="1649" xr:uid="{00000000-0005-0000-0000-00004A0F0000}"/>
    <cellStyle name="Normal 5 2 5 2 2 2 2" xfId="2809" xr:uid="{00000000-0005-0000-0000-00004B0F0000}"/>
    <cellStyle name="Normal 5 2 5 2 2 3" xfId="2361" xr:uid="{00000000-0005-0000-0000-00004C0F0000}"/>
    <cellStyle name="Normal 5 2 5 2 3" xfId="1385" xr:uid="{00000000-0005-0000-0000-00004D0F0000}"/>
    <cellStyle name="Normal 5 2 5 2 3 2" xfId="2545" xr:uid="{00000000-0005-0000-0000-00004E0F0000}"/>
    <cellStyle name="Normal 5 2 5 2 4" xfId="2099" xr:uid="{00000000-0005-0000-0000-00004F0F0000}"/>
    <cellStyle name="Normal 5 2 5 3" xfId="1145" xr:uid="{00000000-0005-0000-0000-0000500F0000}"/>
    <cellStyle name="Normal 5 2 5 3 2" xfId="1593" xr:uid="{00000000-0005-0000-0000-0000510F0000}"/>
    <cellStyle name="Normal 5 2 5 3 2 2" xfId="2753" xr:uid="{00000000-0005-0000-0000-0000520F0000}"/>
    <cellStyle name="Normal 5 2 5 3 3" xfId="2305" xr:uid="{00000000-0005-0000-0000-0000530F0000}"/>
    <cellStyle name="Normal 5 2 5 4" xfId="1329" xr:uid="{00000000-0005-0000-0000-0000540F0000}"/>
    <cellStyle name="Normal 5 2 5 4 2" xfId="2489" xr:uid="{00000000-0005-0000-0000-0000550F0000}"/>
    <cellStyle name="Normal 5 2 5 5" xfId="2043" xr:uid="{00000000-0005-0000-0000-0000560F0000}"/>
    <cellStyle name="Normal 5 2 6" xfId="909" xr:uid="{00000000-0005-0000-0000-0000570F0000}"/>
    <cellStyle name="Normal 5 2 6 2" xfId="1173" xr:uid="{00000000-0005-0000-0000-0000580F0000}"/>
    <cellStyle name="Normal 5 2 6 2 2" xfId="1621" xr:uid="{00000000-0005-0000-0000-0000590F0000}"/>
    <cellStyle name="Normal 5 2 6 2 2 2" xfId="2781" xr:uid="{00000000-0005-0000-0000-00005A0F0000}"/>
    <cellStyle name="Normal 5 2 6 2 3" xfId="2333" xr:uid="{00000000-0005-0000-0000-00005B0F0000}"/>
    <cellStyle name="Normal 5 2 6 3" xfId="1357" xr:uid="{00000000-0005-0000-0000-00005C0F0000}"/>
    <cellStyle name="Normal 5 2 6 3 2" xfId="2517" xr:uid="{00000000-0005-0000-0000-00005D0F0000}"/>
    <cellStyle name="Normal 5 2 6 4" xfId="2071" xr:uid="{00000000-0005-0000-0000-00005E0F0000}"/>
    <cellStyle name="Normal 5 2 7" xfId="1012" xr:uid="{00000000-0005-0000-0000-00005F0F0000}"/>
    <cellStyle name="Normal 5 2 7 2" xfId="1460" xr:uid="{00000000-0005-0000-0000-0000600F0000}"/>
    <cellStyle name="Normal 5 2 7 2 2" xfId="2620" xr:uid="{00000000-0005-0000-0000-0000610F0000}"/>
    <cellStyle name="Normal 5 2 7 3" xfId="2173" xr:uid="{00000000-0005-0000-0000-0000620F0000}"/>
    <cellStyle name="Normal 5 2 8" xfId="1276" xr:uid="{00000000-0005-0000-0000-0000630F0000}"/>
    <cellStyle name="Normal 5 2 8 2" xfId="2436" xr:uid="{00000000-0005-0000-0000-0000640F0000}"/>
    <cellStyle name="Normal 5 2 9" xfId="1814" xr:uid="{00000000-0005-0000-0000-0000650F0000}"/>
    <cellStyle name="Normal 5 3" xfId="447" xr:uid="{00000000-0005-0000-0000-0000660F0000}"/>
    <cellStyle name="Normal 5 3 2" xfId="657" xr:uid="{00000000-0005-0000-0000-0000670F0000}"/>
    <cellStyle name="Normal 5 3 2 2" xfId="875" xr:uid="{00000000-0005-0000-0000-0000680F0000}"/>
    <cellStyle name="Normal 5 3 2 2 2" xfId="903" xr:uid="{00000000-0005-0000-0000-0000690F0000}"/>
    <cellStyle name="Normal 5 3 2 2 2 2" xfId="959" xr:uid="{00000000-0005-0000-0000-00006A0F0000}"/>
    <cellStyle name="Normal 5 3 2 2 2 2 2" xfId="1223" xr:uid="{00000000-0005-0000-0000-00006B0F0000}"/>
    <cellStyle name="Normal 5 3 2 2 2 2 2 2" xfId="1671" xr:uid="{00000000-0005-0000-0000-00006C0F0000}"/>
    <cellStyle name="Normal 5 3 2 2 2 2 2 2 2" xfId="2831" xr:uid="{00000000-0005-0000-0000-00006D0F0000}"/>
    <cellStyle name="Normal 5 3 2 2 2 2 2 3" xfId="2383" xr:uid="{00000000-0005-0000-0000-00006E0F0000}"/>
    <cellStyle name="Normal 5 3 2 2 2 2 3" xfId="1407" xr:uid="{00000000-0005-0000-0000-00006F0F0000}"/>
    <cellStyle name="Normal 5 3 2 2 2 2 3 2" xfId="2567" xr:uid="{00000000-0005-0000-0000-0000700F0000}"/>
    <cellStyle name="Normal 5 3 2 2 2 2 4" xfId="2121" xr:uid="{00000000-0005-0000-0000-0000710F0000}"/>
    <cellStyle name="Normal 5 3 2 2 2 3" xfId="1167" xr:uid="{00000000-0005-0000-0000-0000720F0000}"/>
    <cellStyle name="Normal 5 3 2 2 2 3 2" xfId="1615" xr:uid="{00000000-0005-0000-0000-0000730F0000}"/>
    <cellStyle name="Normal 5 3 2 2 2 3 2 2" xfId="2775" xr:uid="{00000000-0005-0000-0000-0000740F0000}"/>
    <cellStyle name="Normal 5 3 2 2 2 3 3" xfId="2327" xr:uid="{00000000-0005-0000-0000-0000750F0000}"/>
    <cellStyle name="Normal 5 3 2 2 2 4" xfId="1351" xr:uid="{00000000-0005-0000-0000-0000760F0000}"/>
    <cellStyle name="Normal 5 3 2 2 2 4 2" xfId="2511" xr:uid="{00000000-0005-0000-0000-0000770F0000}"/>
    <cellStyle name="Normal 5 3 2 2 2 5" xfId="2065" xr:uid="{00000000-0005-0000-0000-0000780F0000}"/>
    <cellStyle name="Normal 5 3 2 2 3" xfId="931" xr:uid="{00000000-0005-0000-0000-0000790F0000}"/>
    <cellStyle name="Normal 5 3 2 2 3 2" xfId="1195" xr:uid="{00000000-0005-0000-0000-00007A0F0000}"/>
    <cellStyle name="Normal 5 3 2 2 3 2 2" xfId="1643" xr:uid="{00000000-0005-0000-0000-00007B0F0000}"/>
    <cellStyle name="Normal 5 3 2 2 3 2 2 2" xfId="2803" xr:uid="{00000000-0005-0000-0000-00007C0F0000}"/>
    <cellStyle name="Normal 5 3 2 2 3 2 3" xfId="2355" xr:uid="{00000000-0005-0000-0000-00007D0F0000}"/>
    <cellStyle name="Normal 5 3 2 2 3 3" xfId="1379" xr:uid="{00000000-0005-0000-0000-00007E0F0000}"/>
    <cellStyle name="Normal 5 3 2 2 3 3 2" xfId="2539" xr:uid="{00000000-0005-0000-0000-00007F0F0000}"/>
    <cellStyle name="Normal 5 3 2 2 3 4" xfId="2093" xr:uid="{00000000-0005-0000-0000-0000800F0000}"/>
    <cellStyle name="Normal 5 3 2 2 4" xfId="1139" xr:uid="{00000000-0005-0000-0000-0000810F0000}"/>
    <cellStyle name="Normal 5 3 2 2 4 2" xfId="1587" xr:uid="{00000000-0005-0000-0000-0000820F0000}"/>
    <cellStyle name="Normal 5 3 2 2 4 2 2" xfId="2747" xr:uid="{00000000-0005-0000-0000-0000830F0000}"/>
    <cellStyle name="Normal 5 3 2 2 4 3" xfId="2299" xr:uid="{00000000-0005-0000-0000-0000840F0000}"/>
    <cellStyle name="Normal 5 3 2 2 5" xfId="1323" xr:uid="{00000000-0005-0000-0000-0000850F0000}"/>
    <cellStyle name="Normal 5 3 2 2 5 2" xfId="2483" xr:uid="{00000000-0005-0000-0000-0000860F0000}"/>
    <cellStyle name="Normal 5 3 2 2 6" xfId="2037" xr:uid="{00000000-0005-0000-0000-0000870F0000}"/>
    <cellStyle name="Normal 5 3 2 3" xfId="889" xr:uid="{00000000-0005-0000-0000-0000880F0000}"/>
    <cellStyle name="Normal 5 3 2 3 2" xfId="945" xr:uid="{00000000-0005-0000-0000-0000890F0000}"/>
    <cellStyle name="Normal 5 3 2 3 2 2" xfId="1209" xr:uid="{00000000-0005-0000-0000-00008A0F0000}"/>
    <cellStyle name="Normal 5 3 2 3 2 2 2" xfId="1657" xr:uid="{00000000-0005-0000-0000-00008B0F0000}"/>
    <cellStyle name="Normal 5 3 2 3 2 2 2 2" xfId="2817" xr:uid="{00000000-0005-0000-0000-00008C0F0000}"/>
    <cellStyle name="Normal 5 3 2 3 2 2 3" xfId="2369" xr:uid="{00000000-0005-0000-0000-00008D0F0000}"/>
    <cellStyle name="Normal 5 3 2 3 2 3" xfId="1393" xr:uid="{00000000-0005-0000-0000-00008E0F0000}"/>
    <cellStyle name="Normal 5 3 2 3 2 3 2" xfId="2553" xr:uid="{00000000-0005-0000-0000-00008F0F0000}"/>
    <cellStyle name="Normal 5 3 2 3 2 4" xfId="2107" xr:uid="{00000000-0005-0000-0000-0000900F0000}"/>
    <cellStyle name="Normal 5 3 2 3 3" xfId="1153" xr:uid="{00000000-0005-0000-0000-0000910F0000}"/>
    <cellStyle name="Normal 5 3 2 3 3 2" xfId="1601" xr:uid="{00000000-0005-0000-0000-0000920F0000}"/>
    <cellStyle name="Normal 5 3 2 3 3 2 2" xfId="2761" xr:uid="{00000000-0005-0000-0000-0000930F0000}"/>
    <cellStyle name="Normal 5 3 2 3 3 3" xfId="2313" xr:uid="{00000000-0005-0000-0000-0000940F0000}"/>
    <cellStyle name="Normal 5 3 2 3 4" xfId="1337" xr:uid="{00000000-0005-0000-0000-0000950F0000}"/>
    <cellStyle name="Normal 5 3 2 3 4 2" xfId="2497" xr:uid="{00000000-0005-0000-0000-0000960F0000}"/>
    <cellStyle name="Normal 5 3 2 3 5" xfId="2051" xr:uid="{00000000-0005-0000-0000-0000970F0000}"/>
    <cellStyle name="Normal 5 3 2 4" xfId="917" xr:uid="{00000000-0005-0000-0000-0000980F0000}"/>
    <cellStyle name="Normal 5 3 2 4 2" xfId="1181" xr:uid="{00000000-0005-0000-0000-0000990F0000}"/>
    <cellStyle name="Normal 5 3 2 4 2 2" xfId="1629" xr:uid="{00000000-0005-0000-0000-00009A0F0000}"/>
    <cellStyle name="Normal 5 3 2 4 2 2 2" xfId="2789" xr:uid="{00000000-0005-0000-0000-00009B0F0000}"/>
    <cellStyle name="Normal 5 3 2 4 2 3" xfId="2341" xr:uid="{00000000-0005-0000-0000-00009C0F0000}"/>
    <cellStyle name="Normal 5 3 2 4 3" xfId="1365" xr:uid="{00000000-0005-0000-0000-00009D0F0000}"/>
    <cellStyle name="Normal 5 3 2 4 3 2" xfId="2525" xr:uid="{00000000-0005-0000-0000-00009E0F0000}"/>
    <cellStyle name="Normal 5 3 2 4 4" xfId="2079" xr:uid="{00000000-0005-0000-0000-00009F0F0000}"/>
    <cellStyle name="Normal 5 3 2 5" xfId="1025" xr:uid="{00000000-0005-0000-0000-0000A00F0000}"/>
    <cellStyle name="Normal 5 3 2 5 2" xfId="1473" xr:uid="{00000000-0005-0000-0000-0000A10F0000}"/>
    <cellStyle name="Normal 5 3 2 5 2 2" xfId="2633" xr:uid="{00000000-0005-0000-0000-0000A20F0000}"/>
    <cellStyle name="Normal 5 3 2 5 3" xfId="2185" xr:uid="{00000000-0005-0000-0000-0000A30F0000}"/>
    <cellStyle name="Normal 5 3 2 6" xfId="1284" xr:uid="{00000000-0005-0000-0000-0000A40F0000}"/>
    <cellStyle name="Normal 5 3 2 6 2" xfId="2444" xr:uid="{00000000-0005-0000-0000-0000A50F0000}"/>
    <cellStyle name="Normal 5 3 2 7" xfId="1948" xr:uid="{00000000-0005-0000-0000-0000A60F0000}"/>
    <cellStyle name="Normal 5 3 3" xfId="868" xr:uid="{00000000-0005-0000-0000-0000A70F0000}"/>
    <cellStyle name="Normal 5 3 3 2" xfId="896" xr:uid="{00000000-0005-0000-0000-0000A80F0000}"/>
    <cellStyle name="Normal 5 3 3 2 2" xfId="952" xr:uid="{00000000-0005-0000-0000-0000A90F0000}"/>
    <cellStyle name="Normal 5 3 3 2 2 2" xfId="1216" xr:uid="{00000000-0005-0000-0000-0000AA0F0000}"/>
    <cellStyle name="Normal 5 3 3 2 2 2 2" xfId="1664" xr:uid="{00000000-0005-0000-0000-0000AB0F0000}"/>
    <cellStyle name="Normal 5 3 3 2 2 2 2 2" xfId="2824" xr:uid="{00000000-0005-0000-0000-0000AC0F0000}"/>
    <cellStyle name="Normal 5 3 3 2 2 2 3" xfId="2376" xr:uid="{00000000-0005-0000-0000-0000AD0F0000}"/>
    <cellStyle name="Normal 5 3 3 2 2 3" xfId="1400" xr:uid="{00000000-0005-0000-0000-0000AE0F0000}"/>
    <cellStyle name="Normal 5 3 3 2 2 3 2" xfId="2560" xr:uid="{00000000-0005-0000-0000-0000AF0F0000}"/>
    <cellStyle name="Normal 5 3 3 2 2 4" xfId="2114" xr:uid="{00000000-0005-0000-0000-0000B00F0000}"/>
    <cellStyle name="Normal 5 3 3 2 3" xfId="1160" xr:uid="{00000000-0005-0000-0000-0000B10F0000}"/>
    <cellStyle name="Normal 5 3 3 2 3 2" xfId="1608" xr:uid="{00000000-0005-0000-0000-0000B20F0000}"/>
    <cellStyle name="Normal 5 3 3 2 3 2 2" xfId="2768" xr:uid="{00000000-0005-0000-0000-0000B30F0000}"/>
    <cellStyle name="Normal 5 3 3 2 3 3" xfId="2320" xr:uid="{00000000-0005-0000-0000-0000B40F0000}"/>
    <cellStyle name="Normal 5 3 3 2 4" xfId="1344" xr:uid="{00000000-0005-0000-0000-0000B50F0000}"/>
    <cellStyle name="Normal 5 3 3 2 4 2" xfId="2504" xr:uid="{00000000-0005-0000-0000-0000B60F0000}"/>
    <cellStyle name="Normal 5 3 3 2 5" xfId="2058" xr:uid="{00000000-0005-0000-0000-0000B70F0000}"/>
    <cellStyle name="Normal 5 3 3 3" xfId="924" xr:uid="{00000000-0005-0000-0000-0000B80F0000}"/>
    <cellStyle name="Normal 5 3 3 3 2" xfId="1188" xr:uid="{00000000-0005-0000-0000-0000B90F0000}"/>
    <cellStyle name="Normal 5 3 3 3 2 2" xfId="1636" xr:uid="{00000000-0005-0000-0000-0000BA0F0000}"/>
    <cellStyle name="Normal 5 3 3 3 2 2 2" xfId="2796" xr:uid="{00000000-0005-0000-0000-0000BB0F0000}"/>
    <cellStyle name="Normal 5 3 3 3 2 3" xfId="2348" xr:uid="{00000000-0005-0000-0000-0000BC0F0000}"/>
    <cellStyle name="Normal 5 3 3 3 3" xfId="1372" xr:uid="{00000000-0005-0000-0000-0000BD0F0000}"/>
    <cellStyle name="Normal 5 3 3 3 3 2" xfId="2532" xr:uid="{00000000-0005-0000-0000-0000BE0F0000}"/>
    <cellStyle name="Normal 5 3 3 3 4" xfId="2086" xr:uid="{00000000-0005-0000-0000-0000BF0F0000}"/>
    <cellStyle name="Normal 5 3 3 4" xfId="1132" xr:uid="{00000000-0005-0000-0000-0000C00F0000}"/>
    <cellStyle name="Normal 5 3 3 4 2" xfId="1580" xr:uid="{00000000-0005-0000-0000-0000C10F0000}"/>
    <cellStyle name="Normal 5 3 3 4 2 2" xfId="2740" xr:uid="{00000000-0005-0000-0000-0000C20F0000}"/>
    <cellStyle name="Normal 5 3 3 4 3" xfId="2292" xr:uid="{00000000-0005-0000-0000-0000C30F0000}"/>
    <cellStyle name="Normal 5 3 3 5" xfId="1316" xr:uid="{00000000-0005-0000-0000-0000C40F0000}"/>
    <cellStyle name="Normal 5 3 3 5 2" xfId="2476" xr:uid="{00000000-0005-0000-0000-0000C50F0000}"/>
    <cellStyle name="Normal 5 3 3 6" xfId="2030" xr:uid="{00000000-0005-0000-0000-0000C60F0000}"/>
    <cellStyle name="Normal 5 3 4" xfId="882" xr:uid="{00000000-0005-0000-0000-0000C70F0000}"/>
    <cellStyle name="Normal 5 3 4 2" xfId="938" xr:uid="{00000000-0005-0000-0000-0000C80F0000}"/>
    <cellStyle name="Normal 5 3 4 2 2" xfId="1202" xr:uid="{00000000-0005-0000-0000-0000C90F0000}"/>
    <cellStyle name="Normal 5 3 4 2 2 2" xfId="1650" xr:uid="{00000000-0005-0000-0000-0000CA0F0000}"/>
    <cellStyle name="Normal 5 3 4 2 2 2 2" xfId="2810" xr:uid="{00000000-0005-0000-0000-0000CB0F0000}"/>
    <cellStyle name="Normal 5 3 4 2 2 3" xfId="2362" xr:uid="{00000000-0005-0000-0000-0000CC0F0000}"/>
    <cellStyle name="Normal 5 3 4 2 3" xfId="1386" xr:uid="{00000000-0005-0000-0000-0000CD0F0000}"/>
    <cellStyle name="Normal 5 3 4 2 3 2" xfId="2546" xr:uid="{00000000-0005-0000-0000-0000CE0F0000}"/>
    <cellStyle name="Normal 5 3 4 2 4" xfId="2100" xr:uid="{00000000-0005-0000-0000-0000CF0F0000}"/>
    <cellStyle name="Normal 5 3 4 3" xfId="1146" xr:uid="{00000000-0005-0000-0000-0000D00F0000}"/>
    <cellStyle name="Normal 5 3 4 3 2" xfId="1594" xr:uid="{00000000-0005-0000-0000-0000D10F0000}"/>
    <cellStyle name="Normal 5 3 4 3 2 2" xfId="2754" xr:uid="{00000000-0005-0000-0000-0000D20F0000}"/>
    <cellStyle name="Normal 5 3 4 3 3" xfId="2306" xr:uid="{00000000-0005-0000-0000-0000D30F0000}"/>
    <cellStyle name="Normal 5 3 4 4" xfId="1330" xr:uid="{00000000-0005-0000-0000-0000D40F0000}"/>
    <cellStyle name="Normal 5 3 4 4 2" xfId="2490" xr:uid="{00000000-0005-0000-0000-0000D50F0000}"/>
    <cellStyle name="Normal 5 3 4 5" xfId="2044" xr:uid="{00000000-0005-0000-0000-0000D60F0000}"/>
    <cellStyle name="Normal 5 3 5" xfId="910" xr:uid="{00000000-0005-0000-0000-0000D70F0000}"/>
    <cellStyle name="Normal 5 3 5 2" xfId="1174" xr:uid="{00000000-0005-0000-0000-0000D80F0000}"/>
    <cellStyle name="Normal 5 3 5 2 2" xfId="1622" xr:uid="{00000000-0005-0000-0000-0000D90F0000}"/>
    <cellStyle name="Normal 5 3 5 2 2 2" xfId="2782" xr:uid="{00000000-0005-0000-0000-0000DA0F0000}"/>
    <cellStyle name="Normal 5 3 5 2 3" xfId="2334" xr:uid="{00000000-0005-0000-0000-0000DB0F0000}"/>
    <cellStyle name="Normal 5 3 5 3" xfId="1358" xr:uid="{00000000-0005-0000-0000-0000DC0F0000}"/>
    <cellStyle name="Normal 5 3 5 3 2" xfId="2518" xr:uid="{00000000-0005-0000-0000-0000DD0F0000}"/>
    <cellStyle name="Normal 5 3 5 4" xfId="2072" xr:uid="{00000000-0005-0000-0000-0000DE0F0000}"/>
    <cellStyle name="Normal 5 3 6" xfId="1013" xr:uid="{00000000-0005-0000-0000-0000DF0F0000}"/>
    <cellStyle name="Normal 5 3 6 2" xfId="1461" xr:uid="{00000000-0005-0000-0000-0000E00F0000}"/>
    <cellStyle name="Normal 5 3 6 2 2" xfId="2621" xr:uid="{00000000-0005-0000-0000-0000E10F0000}"/>
    <cellStyle name="Normal 5 3 6 3" xfId="2174" xr:uid="{00000000-0005-0000-0000-0000E20F0000}"/>
    <cellStyle name="Normal 5 3 7" xfId="1277" xr:uid="{00000000-0005-0000-0000-0000E30F0000}"/>
    <cellStyle name="Normal 5 3 7 2" xfId="2437" xr:uid="{00000000-0005-0000-0000-0000E40F0000}"/>
    <cellStyle name="Normal 5 3 8" xfId="1821" xr:uid="{00000000-0005-0000-0000-0000E50F0000}"/>
    <cellStyle name="Normal 5 4" xfId="655" xr:uid="{00000000-0005-0000-0000-0000E60F0000}"/>
    <cellStyle name="Normal 5 4 2" xfId="873" xr:uid="{00000000-0005-0000-0000-0000E70F0000}"/>
    <cellStyle name="Normal 5 4 2 2" xfId="901" xr:uid="{00000000-0005-0000-0000-0000E80F0000}"/>
    <cellStyle name="Normal 5 4 2 2 2" xfId="957" xr:uid="{00000000-0005-0000-0000-0000E90F0000}"/>
    <cellStyle name="Normal 5 4 2 2 2 2" xfId="1221" xr:uid="{00000000-0005-0000-0000-0000EA0F0000}"/>
    <cellStyle name="Normal 5 4 2 2 2 2 2" xfId="1669" xr:uid="{00000000-0005-0000-0000-0000EB0F0000}"/>
    <cellStyle name="Normal 5 4 2 2 2 2 2 2" xfId="2829" xr:uid="{00000000-0005-0000-0000-0000EC0F0000}"/>
    <cellStyle name="Normal 5 4 2 2 2 2 3" xfId="2381" xr:uid="{00000000-0005-0000-0000-0000ED0F0000}"/>
    <cellStyle name="Normal 5 4 2 2 2 3" xfId="1405" xr:uid="{00000000-0005-0000-0000-0000EE0F0000}"/>
    <cellStyle name="Normal 5 4 2 2 2 3 2" xfId="2565" xr:uid="{00000000-0005-0000-0000-0000EF0F0000}"/>
    <cellStyle name="Normal 5 4 2 2 2 4" xfId="2119" xr:uid="{00000000-0005-0000-0000-0000F00F0000}"/>
    <cellStyle name="Normal 5 4 2 2 3" xfId="1165" xr:uid="{00000000-0005-0000-0000-0000F10F0000}"/>
    <cellStyle name="Normal 5 4 2 2 3 2" xfId="1613" xr:uid="{00000000-0005-0000-0000-0000F20F0000}"/>
    <cellStyle name="Normal 5 4 2 2 3 2 2" xfId="2773" xr:uid="{00000000-0005-0000-0000-0000F30F0000}"/>
    <cellStyle name="Normal 5 4 2 2 3 3" xfId="2325" xr:uid="{00000000-0005-0000-0000-0000F40F0000}"/>
    <cellStyle name="Normal 5 4 2 2 4" xfId="1349" xr:uid="{00000000-0005-0000-0000-0000F50F0000}"/>
    <cellStyle name="Normal 5 4 2 2 4 2" xfId="2509" xr:uid="{00000000-0005-0000-0000-0000F60F0000}"/>
    <cellStyle name="Normal 5 4 2 2 5" xfId="2063" xr:uid="{00000000-0005-0000-0000-0000F70F0000}"/>
    <cellStyle name="Normal 5 4 2 3" xfId="929" xr:uid="{00000000-0005-0000-0000-0000F80F0000}"/>
    <cellStyle name="Normal 5 4 2 3 2" xfId="1193" xr:uid="{00000000-0005-0000-0000-0000F90F0000}"/>
    <cellStyle name="Normal 5 4 2 3 2 2" xfId="1641" xr:uid="{00000000-0005-0000-0000-0000FA0F0000}"/>
    <cellStyle name="Normal 5 4 2 3 2 2 2" xfId="2801" xr:uid="{00000000-0005-0000-0000-0000FB0F0000}"/>
    <cellStyle name="Normal 5 4 2 3 2 3" xfId="2353" xr:uid="{00000000-0005-0000-0000-0000FC0F0000}"/>
    <cellStyle name="Normal 5 4 2 3 3" xfId="1377" xr:uid="{00000000-0005-0000-0000-0000FD0F0000}"/>
    <cellStyle name="Normal 5 4 2 3 3 2" xfId="2537" xr:uid="{00000000-0005-0000-0000-0000FE0F0000}"/>
    <cellStyle name="Normal 5 4 2 3 4" xfId="2091" xr:uid="{00000000-0005-0000-0000-0000FF0F0000}"/>
    <cellStyle name="Normal 5 4 2 4" xfId="1137" xr:uid="{00000000-0005-0000-0000-000000100000}"/>
    <cellStyle name="Normal 5 4 2 4 2" xfId="1585" xr:uid="{00000000-0005-0000-0000-000001100000}"/>
    <cellStyle name="Normal 5 4 2 4 2 2" xfId="2745" xr:uid="{00000000-0005-0000-0000-000002100000}"/>
    <cellStyle name="Normal 5 4 2 4 3" xfId="2297" xr:uid="{00000000-0005-0000-0000-000003100000}"/>
    <cellStyle name="Normal 5 4 2 5" xfId="1321" xr:uid="{00000000-0005-0000-0000-000004100000}"/>
    <cellStyle name="Normal 5 4 2 5 2" xfId="2481" xr:uid="{00000000-0005-0000-0000-000005100000}"/>
    <cellStyle name="Normal 5 4 2 6" xfId="2035" xr:uid="{00000000-0005-0000-0000-000006100000}"/>
    <cellStyle name="Normal 5 4 3" xfId="887" xr:uid="{00000000-0005-0000-0000-000007100000}"/>
    <cellStyle name="Normal 5 4 3 2" xfId="943" xr:uid="{00000000-0005-0000-0000-000008100000}"/>
    <cellStyle name="Normal 5 4 3 2 2" xfId="1207" xr:uid="{00000000-0005-0000-0000-000009100000}"/>
    <cellStyle name="Normal 5 4 3 2 2 2" xfId="1655" xr:uid="{00000000-0005-0000-0000-00000A100000}"/>
    <cellStyle name="Normal 5 4 3 2 2 2 2" xfId="2815" xr:uid="{00000000-0005-0000-0000-00000B100000}"/>
    <cellStyle name="Normal 5 4 3 2 2 3" xfId="2367" xr:uid="{00000000-0005-0000-0000-00000C100000}"/>
    <cellStyle name="Normal 5 4 3 2 3" xfId="1391" xr:uid="{00000000-0005-0000-0000-00000D100000}"/>
    <cellStyle name="Normal 5 4 3 2 3 2" xfId="2551" xr:uid="{00000000-0005-0000-0000-00000E100000}"/>
    <cellStyle name="Normal 5 4 3 2 4" xfId="2105" xr:uid="{00000000-0005-0000-0000-00000F100000}"/>
    <cellStyle name="Normal 5 4 3 3" xfId="1151" xr:uid="{00000000-0005-0000-0000-000010100000}"/>
    <cellStyle name="Normal 5 4 3 3 2" xfId="1599" xr:uid="{00000000-0005-0000-0000-000011100000}"/>
    <cellStyle name="Normal 5 4 3 3 2 2" xfId="2759" xr:uid="{00000000-0005-0000-0000-000012100000}"/>
    <cellStyle name="Normal 5 4 3 3 3" xfId="2311" xr:uid="{00000000-0005-0000-0000-000013100000}"/>
    <cellStyle name="Normal 5 4 3 4" xfId="1335" xr:uid="{00000000-0005-0000-0000-000014100000}"/>
    <cellStyle name="Normal 5 4 3 4 2" xfId="2495" xr:uid="{00000000-0005-0000-0000-000015100000}"/>
    <cellStyle name="Normal 5 4 3 5" xfId="2049" xr:uid="{00000000-0005-0000-0000-000016100000}"/>
    <cellStyle name="Normal 5 4 4" xfId="915" xr:uid="{00000000-0005-0000-0000-000017100000}"/>
    <cellStyle name="Normal 5 4 4 2" xfId="1179" xr:uid="{00000000-0005-0000-0000-000018100000}"/>
    <cellStyle name="Normal 5 4 4 2 2" xfId="1627" xr:uid="{00000000-0005-0000-0000-000019100000}"/>
    <cellStyle name="Normal 5 4 4 2 2 2" xfId="2787" xr:uid="{00000000-0005-0000-0000-00001A100000}"/>
    <cellStyle name="Normal 5 4 4 2 3" xfId="2339" xr:uid="{00000000-0005-0000-0000-00001B100000}"/>
    <cellStyle name="Normal 5 4 4 3" xfId="1363" xr:uid="{00000000-0005-0000-0000-00001C100000}"/>
    <cellStyle name="Normal 5 4 4 3 2" xfId="2523" xr:uid="{00000000-0005-0000-0000-00001D100000}"/>
    <cellStyle name="Normal 5 4 4 4" xfId="2077" xr:uid="{00000000-0005-0000-0000-00001E100000}"/>
    <cellStyle name="Normal 5 4 5" xfId="1023" xr:uid="{00000000-0005-0000-0000-00001F100000}"/>
    <cellStyle name="Normal 5 4 5 2" xfId="1471" xr:uid="{00000000-0005-0000-0000-000020100000}"/>
    <cellStyle name="Normal 5 4 5 2 2" xfId="2631" xr:uid="{00000000-0005-0000-0000-000021100000}"/>
    <cellStyle name="Normal 5 4 5 3" xfId="2183" xr:uid="{00000000-0005-0000-0000-000022100000}"/>
    <cellStyle name="Normal 5 4 6" xfId="1282" xr:uid="{00000000-0005-0000-0000-000023100000}"/>
    <cellStyle name="Normal 5 4 6 2" xfId="2442" xr:uid="{00000000-0005-0000-0000-000024100000}"/>
    <cellStyle name="Normal 5 4 7" xfId="1946" xr:uid="{00000000-0005-0000-0000-000025100000}"/>
    <cellStyle name="Normal 5 5" xfId="866" xr:uid="{00000000-0005-0000-0000-000026100000}"/>
    <cellStyle name="Normal 5 5 2" xfId="894" xr:uid="{00000000-0005-0000-0000-000027100000}"/>
    <cellStyle name="Normal 5 5 2 2" xfId="950" xr:uid="{00000000-0005-0000-0000-000028100000}"/>
    <cellStyle name="Normal 5 5 2 2 2" xfId="1214" xr:uid="{00000000-0005-0000-0000-000029100000}"/>
    <cellStyle name="Normal 5 5 2 2 2 2" xfId="1662" xr:uid="{00000000-0005-0000-0000-00002A100000}"/>
    <cellStyle name="Normal 5 5 2 2 2 2 2" xfId="2822" xr:uid="{00000000-0005-0000-0000-00002B100000}"/>
    <cellStyle name="Normal 5 5 2 2 2 3" xfId="2374" xr:uid="{00000000-0005-0000-0000-00002C100000}"/>
    <cellStyle name="Normal 5 5 2 2 3" xfId="1398" xr:uid="{00000000-0005-0000-0000-00002D100000}"/>
    <cellStyle name="Normal 5 5 2 2 3 2" xfId="2558" xr:uid="{00000000-0005-0000-0000-00002E100000}"/>
    <cellStyle name="Normal 5 5 2 2 4" xfId="2112" xr:uid="{00000000-0005-0000-0000-00002F100000}"/>
    <cellStyle name="Normal 5 5 2 3" xfId="1158" xr:uid="{00000000-0005-0000-0000-000030100000}"/>
    <cellStyle name="Normal 5 5 2 3 2" xfId="1606" xr:uid="{00000000-0005-0000-0000-000031100000}"/>
    <cellStyle name="Normal 5 5 2 3 2 2" xfId="2766" xr:uid="{00000000-0005-0000-0000-000032100000}"/>
    <cellStyle name="Normal 5 5 2 3 3" xfId="2318" xr:uid="{00000000-0005-0000-0000-000033100000}"/>
    <cellStyle name="Normal 5 5 2 4" xfId="1342" xr:uid="{00000000-0005-0000-0000-000034100000}"/>
    <cellStyle name="Normal 5 5 2 4 2" xfId="2502" xr:uid="{00000000-0005-0000-0000-000035100000}"/>
    <cellStyle name="Normal 5 5 2 5" xfId="2056" xr:uid="{00000000-0005-0000-0000-000036100000}"/>
    <cellStyle name="Normal 5 5 3" xfId="922" xr:uid="{00000000-0005-0000-0000-000037100000}"/>
    <cellStyle name="Normal 5 5 3 2" xfId="1186" xr:uid="{00000000-0005-0000-0000-000038100000}"/>
    <cellStyle name="Normal 5 5 3 2 2" xfId="1634" xr:uid="{00000000-0005-0000-0000-000039100000}"/>
    <cellStyle name="Normal 5 5 3 2 2 2" xfId="2794" xr:uid="{00000000-0005-0000-0000-00003A100000}"/>
    <cellStyle name="Normal 5 5 3 2 3" xfId="2346" xr:uid="{00000000-0005-0000-0000-00003B100000}"/>
    <cellStyle name="Normal 5 5 3 3" xfId="1370" xr:uid="{00000000-0005-0000-0000-00003C100000}"/>
    <cellStyle name="Normal 5 5 3 3 2" xfId="2530" xr:uid="{00000000-0005-0000-0000-00003D100000}"/>
    <cellStyle name="Normal 5 5 3 4" xfId="2084" xr:uid="{00000000-0005-0000-0000-00003E100000}"/>
    <cellStyle name="Normal 5 5 4" xfId="1130" xr:uid="{00000000-0005-0000-0000-00003F100000}"/>
    <cellStyle name="Normal 5 5 4 2" xfId="1578" xr:uid="{00000000-0005-0000-0000-000040100000}"/>
    <cellStyle name="Normal 5 5 4 2 2" xfId="2738" xr:uid="{00000000-0005-0000-0000-000041100000}"/>
    <cellStyle name="Normal 5 5 4 3" xfId="2290" xr:uid="{00000000-0005-0000-0000-000042100000}"/>
    <cellStyle name="Normal 5 5 5" xfId="1314" xr:uid="{00000000-0005-0000-0000-000043100000}"/>
    <cellStyle name="Normal 5 5 5 2" xfId="2474" xr:uid="{00000000-0005-0000-0000-000044100000}"/>
    <cellStyle name="Normal 5 5 6" xfId="2028" xr:uid="{00000000-0005-0000-0000-000045100000}"/>
    <cellStyle name="Normal 5 6" xfId="880" xr:uid="{00000000-0005-0000-0000-000046100000}"/>
    <cellStyle name="Normal 5 6 2" xfId="936" xr:uid="{00000000-0005-0000-0000-000047100000}"/>
    <cellStyle name="Normal 5 6 2 2" xfId="1200" xr:uid="{00000000-0005-0000-0000-000048100000}"/>
    <cellStyle name="Normal 5 6 2 2 2" xfId="1648" xr:uid="{00000000-0005-0000-0000-000049100000}"/>
    <cellStyle name="Normal 5 6 2 2 2 2" xfId="2808" xr:uid="{00000000-0005-0000-0000-00004A100000}"/>
    <cellStyle name="Normal 5 6 2 2 3" xfId="2360" xr:uid="{00000000-0005-0000-0000-00004B100000}"/>
    <cellStyle name="Normal 5 6 2 3" xfId="1384" xr:uid="{00000000-0005-0000-0000-00004C100000}"/>
    <cellStyle name="Normal 5 6 2 3 2" xfId="2544" xr:uid="{00000000-0005-0000-0000-00004D100000}"/>
    <cellStyle name="Normal 5 6 2 4" xfId="2098" xr:uid="{00000000-0005-0000-0000-00004E100000}"/>
    <cellStyle name="Normal 5 6 3" xfId="1144" xr:uid="{00000000-0005-0000-0000-00004F100000}"/>
    <cellStyle name="Normal 5 6 3 2" xfId="1592" xr:uid="{00000000-0005-0000-0000-000050100000}"/>
    <cellStyle name="Normal 5 6 3 2 2" xfId="2752" xr:uid="{00000000-0005-0000-0000-000051100000}"/>
    <cellStyle name="Normal 5 6 3 3" xfId="2304" xr:uid="{00000000-0005-0000-0000-000052100000}"/>
    <cellStyle name="Normal 5 6 4" xfId="1328" xr:uid="{00000000-0005-0000-0000-000053100000}"/>
    <cellStyle name="Normal 5 6 4 2" xfId="2488" xr:uid="{00000000-0005-0000-0000-000054100000}"/>
    <cellStyle name="Normal 5 6 5" xfId="2042" xr:uid="{00000000-0005-0000-0000-000055100000}"/>
    <cellStyle name="Normal 5 7" xfId="908" xr:uid="{00000000-0005-0000-0000-000056100000}"/>
    <cellStyle name="Normal 5 7 2" xfId="1172" xr:uid="{00000000-0005-0000-0000-000057100000}"/>
    <cellStyle name="Normal 5 7 2 2" xfId="1620" xr:uid="{00000000-0005-0000-0000-000058100000}"/>
    <cellStyle name="Normal 5 7 2 2 2" xfId="2780" xr:uid="{00000000-0005-0000-0000-000059100000}"/>
    <cellStyle name="Normal 5 7 2 3" xfId="2332" xr:uid="{00000000-0005-0000-0000-00005A100000}"/>
    <cellStyle name="Normal 5 7 3" xfId="1356" xr:uid="{00000000-0005-0000-0000-00005B100000}"/>
    <cellStyle name="Normal 5 7 3 2" xfId="2516" xr:uid="{00000000-0005-0000-0000-00005C100000}"/>
    <cellStyle name="Normal 5 7 4" xfId="2070" xr:uid="{00000000-0005-0000-0000-00005D100000}"/>
    <cellStyle name="Normal 5 8" xfId="1011" xr:uid="{00000000-0005-0000-0000-00005E100000}"/>
    <cellStyle name="Normal 5 8 2" xfId="1459" xr:uid="{00000000-0005-0000-0000-00005F100000}"/>
    <cellStyle name="Normal 5 8 2 2" xfId="2619" xr:uid="{00000000-0005-0000-0000-000060100000}"/>
    <cellStyle name="Normal 5 8 3" xfId="2172" xr:uid="{00000000-0005-0000-0000-000061100000}"/>
    <cellStyle name="Normal 5 9" xfId="1275" xr:uid="{00000000-0005-0000-0000-000062100000}"/>
    <cellStyle name="Normal 5 9 2" xfId="2435" xr:uid="{00000000-0005-0000-0000-000063100000}"/>
    <cellStyle name="Normal 6" xfId="41" xr:uid="{00000000-0005-0000-0000-000064100000}"/>
    <cellStyle name="Normal 6 2" xfId="584" xr:uid="{00000000-0005-0000-0000-000065100000}"/>
    <cellStyle name="Normal 6 3" xfId="438" xr:uid="{00000000-0005-0000-0000-000066100000}"/>
    <cellStyle name="Normal 6 4" xfId="52" xr:uid="{00000000-0005-0000-0000-000067100000}"/>
    <cellStyle name="Normal 7" xfId="453" xr:uid="{00000000-0005-0000-0000-000068100000}"/>
    <cellStyle name="Normal 7 2" xfId="585" xr:uid="{00000000-0005-0000-0000-000069100000}"/>
    <cellStyle name="Normal 7 3" xfId="660" xr:uid="{00000000-0005-0000-0000-00006A100000}"/>
    <cellStyle name="Normal 7 3 2" xfId="877" xr:uid="{00000000-0005-0000-0000-00006B100000}"/>
    <cellStyle name="Normal 7 3 2 2" xfId="905" xr:uid="{00000000-0005-0000-0000-00006C100000}"/>
    <cellStyle name="Normal 7 3 2 2 2" xfId="961" xr:uid="{00000000-0005-0000-0000-00006D100000}"/>
    <cellStyle name="Normal 7 3 2 2 2 2" xfId="1225" xr:uid="{00000000-0005-0000-0000-00006E100000}"/>
    <cellStyle name="Normal 7 3 2 2 2 2 2" xfId="1673" xr:uid="{00000000-0005-0000-0000-00006F100000}"/>
    <cellStyle name="Normal 7 3 2 2 2 2 2 2" xfId="2833" xr:uid="{00000000-0005-0000-0000-000070100000}"/>
    <cellStyle name="Normal 7 3 2 2 2 2 3" xfId="2385" xr:uid="{00000000-0005-0000-0000-000071100000}"/>
    <cellStyle name="Normal 7 3 2 2 2 3" xfId="1409" xr:uid="{00000000-0005-0000-0000-000072100000}"/>
    <cellStyle name="Normal 7 3 2 2 2 3 2" xfId="2569" xr:uid="{00000000-0005-0000-0000-000073100000}"/>
    <cellStyle name="Normal 7 3 2 2 2 4" xfId="2123" xr:uid="{00000000-0005-0000-0000-000074100000}"/>
    <cellStyle name="Normal 7 3 2 2 3" xfId="1169" xr:uid="{00000000-0005-0000-0000-000075100000}"/>
    <cellStyle name="Normal 7 3 2 2 3 2" xfId="1617" xr:uid="{00000000-0005-0000-0000-000076100000}"/>
    <cellStyle name="Normal 7 3 2 2 3 2 2" xfId="2777" xr:uid="{00000000-0005-0000-0000-000077100000}"/>
    <cellStyle name="Normal 7 3 2 2 3 3" xfId="2329" xr:uid="{00000000-0005-0000-0000-000078100000}"/>
    <cellStyle name="Normal 7 3 2 2 4" xfId="1353" xr:uid="{00000000-0005-0000-0000-000079100000}"/>
    <cellStyle name="Normal 7 3 2 2 4 2" xfId="2513" xr:uid="{00000000-0005-0000-0000-00007A100000}"/>
    <cellStyle name="Normal 7 3 2 2 5" xfId="2067" xr:uid="{00000000-0005-0000-0000-00007B100000}"/>
    <cellStyle name="Normal 7 3 2 3" xfId="933" xr:uid="{00000000-0005-0000-0000-00007C100000}"/>
    <cellStyle name="Normal 7 3 2 3 2" xfId="1197" xr:uid="{00000000-0005-0000-0000-00007D100000}"/>
    <cellStyle name="Normal 7 3 2 3 2 2" xfId="1645" xr:uid="{00000000-0005-0000-0000-00007E100000}"/>
    <cellStyle name="Normal 7 3 2 3 2 2 2" xfId="2805" xr:uid="{00000000-0005-0000-0000-00007F100000}"/>
    <cellStyle name="Normal 7 3 2 3 2 3" xfId="2357" xr:uid="{00000000-0005-0000-0000-000080100000}"/>
    <cellStyle name="Normal 7 3 2 3 3" xfId="1381" xr:uid="{00000000-0005-0000-0000-000081100000}"/>
    <cellStyle name="Normal 7 3 2 3 3 2" xfId="2541" xr:uid="{00000000-0005-0000-0000-000082100000}"/>
    <cellStyle name="Normal 7 3 2 3 4" xfId="2095" xr:uid="{00000000-0005-0000-0000-000083100000}"/>
    <cellStyle name="Normal 7 3 2 4" xfId="1141" xr:uid="{00000000-0005-0000-0000-000084100000}"/>
    <cellStyle name="Normal 7 3 2 4 2" xfId="1589" xr:uid="{00000000-0005-0000-0000-000085100000}"/>
    <cellStyle name="Normal 7 3 2 4 2 2" xfId="2749" xr:uid="{00000000-0005-0000-0000-000086100000}"/>
    <cellStyle name="Normal 7 3 2 4 3" xfId="2301" xr:uid="{00000000-0005-0000-0000-000087100000}"/>
    <cellStyle name="Normal 7 3 2 5" xfId="1325" xr:uid="{00000000-0005-0000-0000-000088100000}"/>
    <cellStyle name="Normal 7 3 2 5 2" xfId="2485" xr:uid="{00000000-0005-0000-0000-000089100000}"/>
    <cellStyle name="Normal 7 3 2 6" xfId="2039" xr:uid="{00000000-0005-0000-0000-00008A100000}"/>
    <cellStyle name="Normal 7 3 3" xfId="891" xr:uid="{00000000-0005-0000-0000-00008B100000}"/>
    <cellStyle name="Normal 7 3 3 2" xfId="947" xr:uid="{00000000-0005-0000-0000-00008C100000}"/>
    <cellStyle name="Normal 7 3 3 2 2" xfId="1211" xr:uid="{00000000-0005-0000-0000-00008D100000}"/>
    <cellStyle name="Normal 7 3 3 2 2 2" xfId="1659" xr:uid="{00000000-0005-0000-0000-00008E100000}"/>
    <cellStyle name="Normal 7 3 3 2 2 2 2" xfId="2819" xr:uid="{00000000-0005-0000-0000-00008F100000}"/>
    <cellStyle name="Normal 7 3 3 2 2 3" xfId="2371" xr:uid="{00000000-0005-0000-0000-000090100000}"/>
    <cellStyle name="Normal 7 3 3 2 3" xfId="1395" xr:uid="{00000000-0005-0000-0000-000091100000}"/>
    <cellStyle name="Normal 7 3 3 2 3 2" xfId="2555" xr:uid="{00000000-0005-0000-0000-000092100000}"/>
    <cellStyle name="Normal 7 3 3 2 4" xfId="2109" xr:uid="{00000000-0005-0000-0000-000093100000}"/>
    <cellStyle name="Normal 7 3 3 3" xfId="1155" xr:uid="{00000000-0005-0000-0000-000094100000}"/>
    <cellStyle name="Normal 7 3 3 3 2" xfId="1603" xr:uid="{00000000-0005-0000-0000-000095100000}"/>
    <cellStyle name="Normal 7 3 3 3 2 2" xfId="2763" xr:uid="{00000000-0005-0000-0000-000096100000}"/>
    <cellStyle name="Normal 7 3 3 3 3" xfId="2315" xr:uid="{00000000-0005-0000-0000-000097100000}"/>
    <cellStyle name="Normal 7 3 3 4" xfId="1339" xr:uid="{00000000-0005-0000-0000-000098100000}"/>
    <cellStyle name="Normal 7 3 3 4 2" xfId="2499" xr:uid="{00000000-0005-0000-0000-000099100000}"/>
    <cellStyle name="Normal 7 3 3 5" xfId="2053" xr:uid="{00000000-0005-0000-0000-00009A100000}"/>
    <cellStyle name="Normal 7 3 4" xfId="919" xr:uid="{00000000-0005-0000-0000-00009B100000}"/>
    <cellStyle name="Normal 7 3 4 2" xfId="1183" xr:uid="{00000000-0005-0000-0000-00009C100000}"/>
    <cellStyle name="Normal 7 3 4 2 2" xfId="1631" xr:uid="{00000000-0005-0000-0000-00009D100000}"/>
    <cellStyle name="Normal 7 3 4 2 2 2" xfId="2791" xr:uid="{00000000-0005-0000-0000-00009E100000}"/>
    <cellStyle name="Normal 7 3 4 2 3" xfId="2343" xr:uid="{00000000-0005-0000-0000-00009F100000}"/>
    <cellStyle name="Normal 7 3 4 3" xfId="1367" xr:uid="{00000000-0005-0000-0000-0000A0100000}"/>
    <cellStyle name="Normal 7 3 4 3 2" xfId="2527" xr:uid="{00000000-0005-0000-0000-0000A1100000}"/>
    <cellStyle name="Normal 7 3 4 4" xfId="2081" xr:uid="{00000000-0005-0000-0000-0000A2100000}"/>
    <cellStyle name="Normal 7 3 5" xfId="1028" xr:uid="{00000000-0005-0000-0000-0000A3100000}"/>
    <cellStyle name="Normal 7 3 5 2" xfId="1476" xr:uid="{00000000-0005-0000-0000-0000A4100000}"/>
    <cellStyle name="Normal 7 3 5 2 2" xfId="2636" xr:uid="{00000000-0005-0000-0000-0000A5100000}"/>
    <cellStyle name="Normal 7 3 5 3" xfId="2188" xr:uid="{00000000-0005-0000-0000-0000A6100000}"/>
    <cellStyle name="Normal 7 3 6" xfId="1286" xr:uid="{00000000-0005-0000-0000-0000A7100000}"/>
    <cellStyle name="Normal 7 3 6 2" xfId="2446" xr:uid="{00000000-0005-0000-0000-0000A8100000}"/>
    <cellStyle name="Normal 7 3 7" xfId="1951" xr:uid="{00000000-0005-0000-0000-0000A9100000}"/>
    <cellStyle name="Normal 7 4" xfId="870" xr:uid="{00000000-0005-0000-0000-0000AA100000}"/>
    <cellStyle name="Normal 7 4 2" xfId="898" xr:uid="{00000000-0005-0000-0000-0000AB100000}"/>
    <cellStyle name="Normal 7 4 2 2" xfId="954" xr:uid="{00000000-0005-0000-0000-0000AC100000}"/>
    <cellStyle name="Normal 7 4 2 2 2" xfId="1218" xr:uid="{00000000-0005-0000-0000-0000AD100000}"/>
    <cellStyle name="Normal 7 4 2 2 2 2" xfId="1666" xr:uid="{00000000-0005-0000-0000-0000AE100000}"/>
    <cellStyle name="Normal 7 4 2 2 2 2 2" xfId="2826" xr:uid="{00000000-0005-0000-0000-0000AF100000}"/>
    <cellStyle name="Normal 7 4 2 2 2 3" xfId="2378" xr:uid="{00000000-0005-0000-0000-0000B0100000}"/>
    <cellStyle name="Normal 7 4 2 2 3" xfId="1402" xr:uid="{00000000-0005-0000-0000-0000B1100000}"/>
    <cellStyle name="Normal 7 4 2 2 3 2" xfId="2562" xr:uid="{00000000-0005-0000-0000-0000B2100000}"/>
    <cellStyle name="Normal 7 4 2 2 4" xfId="2116" xr:uid="{00000000-0005-0000-0000-0000B3100000}"/>
    <cellStyle name="Normal 7 4 2 3" xfId="1162" xr:uid="{00000000-0005-0000-0000-0000B4100000}"/>
    <cellStyle name="Normal 7 4 2 3 2" xfId="1610" xr:uid="{00000000-0005-0000-0000-0000B5100000}"/>
    <cellStyle name="Normal 7 4 2 3 2 2" xfId="2770" xr:uid="{00000000-0005-0000-0000-0000B6100000}"/>
    <cellStyle name="Normal 7 4 2 3 3" xfId="2322" xr:uid="{00000000-0005-0000-0000-0000B7100000}"/>
    <cellStyle name="Normal 7 4 2 4" xfId="1346" xr:uid="{00000000-0005-0000-0000-0000B8100000}"/>
    <cellStyle name="Normal 7 4 2 4 2" xfId="2506" xr:uid="{00000000-0005-0000-0000-0000B9100000}"/>
    <cellStyle name="Normal 7 4 2 5" xfId="2060" xr:uid="{00000000-0005-0000-0000-0000BA100000}"/>
    <cellStyle name="Normal 7 4 3" xfId="926" xr:uid="{00000000-0005-0000-0000-0000BB100000}"/>
    <cellStyle name="Normal 7 4 3 2" xfId="1190" xr:uid="{00000000-0005-0000-0000-0000BC100000}"/>
    <cellStyle name="Normal 7 4 3 2 2" xfId="1638" xr:uid="{00000000-0005-0000-0000-0000BD100000}"/>
    <cellStyle name="Normal 7 4 3 2 2 2" xfId="2798" xr:uid="{00000000-0005-0000-0000-0000BE100000}"/>
    <cellStyle name="Normal 7 4 3 2 3" xfId="2350" xr:uid="{00000000-0005-0000-0000-0000BF100000}"/>
    <cellStyle name="Normal 7 4 3 3" xfId="1374" xr:uid="{00000000-0005-0000-0000-0000C0100000}"/>
    <cellStyle name="Normal 7 4 3 3 2" xfId="2534" xr:uid="{00000000-0005-0000-0000-0000C1100000}"/>
    <cellStyle name="Normal 7 4 3 4" xfId="2088" xr:uid="{00000000-0005-0000-0000-0000C2100000}"/>
    <cellStyle name="Normal 7 4 4" xfId="1134" xr:uid="{00000000-0005-0000-0000-0000C3100000}"/>
    <cellStyle name="Normal 7 4 4 2" xfId="1582" xr:uid="{00000000-0005-0000-0000-0000C4100000}"/>
    <cellStyle name="Normal 7 4 4 2 2" xfId="2742" xr:uid="{00000000-0005-0000-0000-0000C5100000}"/>
    <cellStyle name="Normal 7 4 4 3" xfId="2294" xr:uid="{00000000-0005-0000-0000-0000C6100000}"/>
    <cellStyle name="Normal 7 4 5" xfId="1318" xr:uid="{00000000-0005-0000-0000-0000C7100000}"/>
    <cellStyle name="Normal 7 4 5 2" xfId="2478" xr:uid="{00000000-0005-0000-0000-0000C8100000}"/>
    <cellStyle name="Normal 7 4 6" xfId="2032" xr:uid="{00000000-0005-0000-0000-0000C9100000}"/>
    <cellStyle name="Normal 7 5" xfId="884" xr:uid="{00000000-0005-0000-0000-0000CA100000}"/>
    <cellStyle name="Normal 7 5 2" xfId="940" xr:uid="{00000000-0005-0000-0000-0000CB100000}"/>
    <cellStyle name="Normal 7 5 2 2" xfId="1204" xr:uid="{00000000-0005-0000-0000-0000CC100000}"/>
    <cellStyle name="Normal 7 5 2 2 2" xfId="1652" xr:uid="{00000000-0005-0000-0000-0000CD100000}"/>
    <cellStyle name="Normal 7 5 2 2 2 2" xfId="2812" xr:uid="{00000000-0005-0000-0000-0000CE100000}"/>
    <cellStyle name="Normal 7 5 2 2 3" xfId="2364" xr:uid="{00000000-0005-0000-0000-0000CF100000}"/>
    <cellStyle name="Normal 7 5 2 3" xfId="1388" xr:uid="{00000000-0005-0000-0000-0000D0100000}"/>
    <cellStyle name="Normal 7 5 2 3 2" xfId="2548" xr:uid="{00000000-0005-0000-0000-0000D1100000}"/>
    <cellStyle name="Normal 7 5 2 4" xfId="2102" xr:uid="{00000000-0005-0000-0000-0000D2100000}"/>
    <cellStyle name="Normal 7 5 3" xfId="1148" xr:uid="{00000000-0005-0000-0000-0000D3100000}"/>
    <cellStyle name="Normal 7 5 3 2" xfId="1596" xr:uid="{00000000-0005-0000-0000-0000D4100000}"/>
    <cellStyle name="Normal 7 5 3 2 2" xfId="2756" xr:uid="{00000000-0005-0000-0000-0000D5100000}"/>
    <cellStyle name="Normal 7 5 3 3" xfId="2308" xr:uid="{00000000-0005-0000-0000-0000D6100000}"/>
    <cellStyle name="Normal 7 5 4" xfId="1332" xr:uid="{00000000-0005-0000-0000-0000D7100000}"/>
    <cellStyle name="Normal 7 5 4 2" xfId="2492" xr:uid="{00000000-0005-0000-0000-0000D8100000}"/>
    <cellStyle name="Normal 7 5 5" xfId="2046" xr:uid="{00000000-0005-0000-0000-0000D9100000}"/>
    <cellStyle name="Normal 7 6" xfId="912" xr:uid="{00000000-0005-0000-0000-0000DA100000}"/>
    <cellStyle name="Normal 7 6 2" xfId="1176" xr:uid="{00000000-0005-0000-0000-0000DB100000}"/>
    <cellStyle name="Normal 7 6 2 2" xfId="1624" xr:uid="{00000000-0005-0000-0000-0000DC100000}"/>
    <cellStyle name="Normal 7 6 2 2 2" xfId="2784" xr:uid="{00000000-0005-0000-0000-0000DD100000}"/>
    <cellStyle name="Normal 7 6 2 3" xfId="2336" xr:uid="{00000000-0005-0000-0000-0000DE100000}"/>
    <cellStyle name="Normal 7 6 3" xfId="1360" xr:uid="{00000000-0005-0000-0000-0000DF100000}"/>
    <cellStyle name="Normal 7 6 3 2" xfId="2520" xr:uid="{00000000-0005-0000-0000-0000E0100000}"/>
    <cellStyle name="Normal 7 6 4" xfId="2074" xr:uid="{00000000-0005-0000-0000-0000E1100000}"/>
    <cellStyle name="Normal 7 7" xfId="1015" xr:uid="{00000000-0005-0000-0000-0000E2100000}"/>
    <cellStyle name="Normal 7 7 2" xfId="1463" xr:uid="{00000000-0005-0000-0000-0000E3100000}"/>
    <cellStyle name="Normal 7 7 2 2" xfId="2623" xr:uid="{00000000-0005-0000-0000-0000E4100000}"/>
    <cellStyle name="Normal 7 7 3" xfId="2176" xr:uid="{00000000-0005-0000-0000-0000E5100000}"/>
    <cellStyle name="Normal 7 8" xfId="1279" xr:uid="{00000000-0005-0000-0000-0000E6100000}"/>
    <cellStyle name="Normal 7 8 2" xfId="2439" xr:uid="{00000000-0005-0000-0000-0000E7100000}"/>
    <cellStyle name="Normal 7 9" xfId="1826" xr:uid="{00000000-0005-0000-0000-0000E8100000}"/>
    <cellStyle name="Normal 8" xfId="586" xr:uid="{00000000-0005-0000-0000-0000E9100000}"/>
    <cellStyle name="Normal 8 2" xfId="587" xr:uid="{00000000-0005-0000-0000-0000EA100000}"/>
    <cellStyle name="Normal 9" xfId="588" xr:uid="{00000000-0005-0000-0000-0000EB100000}"/>
    <cellStyle name="Normal 9 2" xfId="589" xr:uid="{00000000-0005-0000-0000-0000EC100000}"/>
    <cellStyle name="Nota 2" xfId="590" xr:uid="{00000000-0005-0000-0000-0000ED100000}"/>
    <cellStyle name="Nota 2 2" xfId="687" xr:uid="{00000000-0005-0000-0000-0000EE100000}"/>
    <cellStyle name="Nota 2 2 2" xfId="774" xr:uid="{00000000-0005-0000-0000-0000EF100000}"/>
    <cellStyle name="Nota 2 2 2 2" xfId="1127" xr:uid="{00000000-0005-0000-0000-0000F0100000}"/>
    <cellStyle name="Nota 2 2 2 2 2" xfId="1575" xr:uid="{00000000-0005-0000-0000-0000F1100000}"/>
    <cellStyle name="Nota 2 2 2 2 2 2" xfId="2735" xr:uid="{00000000-0005-0000-0000-0000F2100000}"/>
    <cellStyle name="Nota 2 2 2 2 2 2 2" xfId="3993" xr:uid="{00000000-0005-0000-0000-0000F3100000}"/>
    <cellStyle name="Nota 2 2 2 2 2 2 3" xfId="7040" xr:uid="{00000000-0005-0000-0000-0000F4100000}"/>
    <cellStyle name="Nota 2 2 2 2 2 2 4" xfId="8467" xr:uid="{00000000-0005-0000-0000-0000F5100000}"/>
    <cellStyle name="Nota 2 2 2 2 2 3" xfId="3272" xr:uid="{00000000-0005-0000-0000-0000F6100000}"/>
    <cellStyle name="Nota 2 2 2 2 2 3 2" xfId="3795" xr:uid="{00000000-0005-0000-0000-0000F7100000}"/>
    <cellStyle name="Nota 2 2 2 2 2 3 3" xfId="7493" xr:uid="{00000000-0005-0000-0000-0000F8100000}"/>
    <cellStyle name="Nota 2 2 2 2 2 3 4" xfId="8905" xr:uid="{00000000-0005-0000-0000-0000F9100000}"/>
    <cellStyle name="Nota 2 2 2 2 2 4" xfId="3450" xr:uid="{00000000-0005-0000-0000-0000FA100000}"/>
    <cellStyle name="Nota 2 2 2 2 2 4 2" xfId="3670" xr:uid="{00000000-0005-0000-0000-0000FB100000}"/>
    <cellStyle name="Nota 2 2 2 2 2 4 3" xfId="7671" xr:uid="{00000000-0005-0000-0000-0000FC100000}"/>
    <cellStyle name="Nota 2 2 2 2 2 4 4" xfId="9083" xr:uid="{00000000-0005-0000-0000-0000FD100000}"/>
    <cellStyle name="Nota 2 2 2 2 2 5" xfId="3612" xr:uid="{00000000-0005-0000-0000-0000FE100000}"/>
    <cellStyle name="Nota 2 2 2 2 2 5 2" xfId="6350" xr:uid="{00000000-0005-0000-0000-0000FF100000}"/>
    <cellStyle name="Nota 2 2 2 2 2 5 3" xfId="7833" xr:uid="{00000000-0005-0000-0000-000000110000}"/>
    <cellStyle name="Nota 2 2 2 2 2 5 4" xfId="9245" xr:uid="{00000000-0005-0000-0000-000001110000}"/>
    <cellStyle name="Nota 2 2 2 2 2 6" xfId="4602" xr:uid="{00000000-0005-0000-0000-000002110000}"/>
    <cellStyle name="Nota 2 2 2 2 2 7" xfId="5011" xr:uid="{00000000-0005-0000-0000-000003110000}"/>
    <cellStyle name="Nota 2 2 2 2 2 8" xfId="4302" xr:uid="{00000000-0005-0000-0000-000004110000}"/>
    <cellStyle name="Nota 2 2 2 2 3" xfId="2287" xr:uid="{00000000-0005-0000-0000-000005110000}"/>
    <cellStyle name="Nota 2 2 2 2 3 2" xfId="4845" xr:uid="{00000000-0005-0000-0000-000006110000}"/>
    <cellStyle name="Nota 2 2 2 2 3 3" xfId="6781" xr:uid="{00000000-0005-0000-0000-000007110000}"/>
    <cellStyle name="Nota 2 2 2 2 3 4" xfId="8244" xr:uid="{00000000-0005-0000-0000-000008110000}"/>
    <cellStyle name="Nota 2 2 2 2 4" xfId="3012" xr:uid="{00000000-0005-0000-0000-000009110000}"/>
    <cellStyle name="Nota 2 2 2 2 4 2" xfId="5297" xr:uid="{00000000-0005-0000-0000-00000A110000}"/>
    <cellStyle name="Nota 2 2 2 2 4 3" xfId="7233" xr:uid="{00000000-0005-0000-0000-00000B110000}"/>
    <cellStyle name="Nota 2 2 2 2 4 4" xfId="8645" xr:uid="{00000000-0005-0000-0000-00000C110000}"/>
    <cellStyle name="Nota 2 2 2 2 5" xfId="2009" xr:uid="{00000000-0005-0000-0000-00000D110000}"/>
    <cellStyle name="Nota 2 2 2 2 5 2" xfId="4842" xr:uid="{00000000-0005-0000-0000-00000E110000}"/>
    <cellStyle name="Nota 2 2 2 2 5 3" xfId="6597" xr:uid="{00000000-0005-0000-0000-00000F110000}"/>
    <cellStyle name="Nota 2 2 2 2 5 4" xfId="8078" xr:uid="{00000000-0005-0000-0000-000010110000}"/>
    <cellStyle name="Nota 2 2 2 2 6" xfId="1850" xr:uid="{00000000-0005-0000-0000-000011110000}"/>
    <cellStyle name="Nota 2 2 2 2 6 2" xfId="4834" xr:uid="{00000000-0005-0000-0000-000012110000}"/>
    <cellStyle name="Nota 2 2 2 2 6 3" xfId="6445" xr:uid="{00000000-0005-0000-0000-000013110000}"/>
    <cellStyle name="Nota 2 2 2 2 6 4" xfId="7928" xr:uid="{00000000-0005-0000-0000-000014110000}"/>
    <cellStyle name="Nota 2 2 2 2 7" xfId="4698" xr:uid="{00000000-0005-0000-0000-000015110000}"/>
    <cellStyle name="Nota 2 2 2 2 8" xfId="5849" xr:uid="{00000000-0005-0000-0000-000016110000}"/>
    <cellStyle name="Nota 2 2 2 2 9" xfId="6875" xr:uid="{00000000-0005-0000-0000-000017110000}"/>
    <cellStyle name="Nota 2 2 3" xfId="733" xr:uid="{00000000-0005-0000-0000-000018110000}"/>
    <cellStyle name="Nota 2 2 3 2" xfId="1086" xr:uid="{00000000-0005-0000-0000-000019110000}"/>
    <cellStyle name="Nota 2 2 3 2 2" xfId="1534" xr:uid="{00000000-0005-0000-0000-00001A110000}"/>
    <cellStyle name="Nota 2 2 3 2 2 2" xfId="2694" xr:uid="{00000000-0005-0000-0000-00001B110000}"/>
    <cellStyle name="Nota 2 2 3 2 2 2 2" xfId="4015" xr:uid="{00000000-0005-0000-0000-00001C110000}"/>
    <cellStyle name="Nota 2 2 3 2 2 2 3" xfId="6999" xr:uid="{00000000-0005-0000-0000-00001D110000}"/>
    <cellStyle name="Nota 2 2 3 2 2 2 4" xfId="8426" xr:uid="{00000000-0005-0000-0000-00001E110000}"/>
    <cellStyle name="Nota 2 2 3 2 2 3" xfId="3231" xr:uid="{00000000-0005-0000-0000-00001F110000}"/>
    <cellStyle name="Nota 2 2 3 2 2 3 2" xfId="3819" xr:uid="{00000000-0005-0000-0000-000020110000}"/>
    <cellStyle name="Nota 2 2 3 2 2 3 3" xfId="7452" xr:uid="{00000000-0005-0000-0000-000021110000}"/>
    <cellStyle name="Nota 2 2 3 2 2 3 4" xfId="8864" xr:uid="{00000000-0005-0000-0000-000022110000}"/>
    <cellStyle name="Nota 2 2 3 2 2 4" xfId="3409" xr:uid="{00000000-0005-0000-0000-000023110000}"/>
    <cellStyle name="Nota 2 2 3 2 2 4 2" xfId="3700" xr:uid="{00000000-0005-0000-0000-000024110000}"/>
    <cellStyle name="Nota 2 2 3 2 2 4 3" xfId="7630" xr:uid="{00000000-0005-0000-0000-000025110000}"/>
    <cellStyle name="Nota 2 2 3 2 2 4 4" xfId="9042" xr:uid="{00000000-0005-0000-0000-000026110000}"/>
    <cellStyle name="Nota 2 2 3 2 2 5" xfId="3571" xr:uid="{00000000-0005-0000-0000-000027110000}"/>
    <cellStyle name="Nota 2 2 3 2 2 5 2" xfId="6309" xr:uid="{00000000-0005-0000-0000-000028110000}"/>
    <cellStyle name="Nota 2 2 3 2 2 5 3" xfId="7792" xr:uid="{00000000-0005-0000-0000-000029110000}"/>
    <cellStyle name="Nota 2 2 3 2 2 5 4" xfId="9204" xr:uid="{00000000-0005-0000-0000-00002A110000}"/>
    <cellStyle name="Nota 2 2 3 2 2 6" xfId="4675" xr:uid="{00000000-0005-0000-0000-00002B110000}"/>
    <cellStyle name="Nota 2 2 3 2 2 7" xfId="4589" xr:uid="{00000000-0005-0000-0000-00002C110000}"/>
    <cellStyle name="Nota 2 2 3 2 2 8" xfId="5655" xr:uid="{00000000-0005-0000-0000-00002D110000}"/>
    <cellStyle name="Nota 2 2 3 2 3" xfId="2246" xr:uid="{00000000-0005-0000-0000-00002E110000}"/>
    <cellStyle name="Nota 2 2 3 2 3 2" xfId="5376" xr:uid="{00000000-0005-0000-0000-00002F110000}"/>
    <cellStyle name="Nota 2 2 3 2 3 3" xfId="6740" xr:uid="{00000000-0005-0000-0000-000030110000}"/>
    <cellStyle name="Nota 2 2 3 2 3 4" xfId="8203" xr:uid="{00000000-0005-0000-0000-000031110000}"/>
    <cellStyle name="Nota 2 2 3 2 4" xfId="2971" xr:uid="{00000000-0005-0000-0000-000032110000}"/>
    <cellStyle name="Nota 2 2 3 2 4 2" xfId="5793" xr:uid="{00000000-0005-0000-0000-000033110000}"/>
    <cellStyle name="Nota 2 2 3 2 4 3" xfId="7192" xr:uid="{00000000-0005-0000-0000-000034110000}"/>
    <cellStyle name="Nota 2 2 3 2 4 4" xfId="8604" xr:uid="{00000000-0005-0000-0000-000035110000}"/>
    <cellStyle name="Nota 2 2 3 2 5" xfId="1906" xr:uid="{00000000-0005-0000-0000-000036110000}"/>
    <cellStyle name="Nota 2 2 3 2 5 2" xfId="5699" xr:uid="{00000000-0005-0000-0000-000037110000}"/>
    <cellStyle name="Nota 2 2 3 2 5 3" xfId="6501" xr:uid="{00000000-0005-0000-0000-000038110000}"/>
    <cellStyle name="Nota 2 2 3 2 5 4" xfId="7984" xr:uid="{00000000-0005-0000-0000-000039110000}"/>
    <cellStyle name="Nota 2 2 3 2 6" xfId="1739" xr:uid="{00000000-0005-0000-0000-00003A110000}"/>
    <cellStyle name="Nota 2 2 3 2 6 2" xfId="4820" xr:uid="{00000000-0005-0000-0000-00003B110000}"/>
    <cellStyle name="Nota 2 2 3 2 6 3" xfId="5044" xr:uid="{00000000-0005-0000-0000-00003C110000}"/>
    <cellStyle name="Nota 2 2 3 2 6 4" xfId="5763" xr:uid="{00000000-0005-0000-0000-00003D110000}"/>
    <cellStyle name="Nota 2 2 3 2 7" xfId="4573" xr:uid="{00000000-0005-0000-0000-00003E110000}"/>
    <cellStyle name="Nota 2 2 3 2 8" xfId="6094" xr:uid="{00000000-0005-0000-0000-00003F110000}"/>
    <cellStyle name="Nota 2 2 3 2 9" xfId="6887" xr:uid="{00000000-0005-0000-0000-000040110000}"/>
    <cellStyle name="Nota 2 2 4" xfId="1045" xr:uid="{00000000-0005-0000-0000-000041110000}"/>
    <cellStyle name="Nota 2 2 4 2" xfId="1493" xr:uid="{00000000-0005-0000-0000-000042110000}"/>
    <cellStyle name="Nota 2 2 4 2 2" xfId="2653" xr:uid="{00000000-0005-0000-0000-000043110000}"/>
    <cellStyle name="Nota 2 2 4 2 2 2" xfId="4459" xr:uid="{00000000-0005-0000-0000-000044110000}"/>
    <cellStyle name="Nota 2 2 4 2 2 3" xfId="6958" xr:uid="{00000000-0005-0000-0000-000045110000}"/>
    <cellStyle name="Nota 2 2 4 2 2 4" xfId="8385" xr:uid="{00000000-0005-0000-0000-000046110000}"/>
    <cellStyle name="Nota 2 2 4 2 3" xfId="3190" xr:uid="{00000000-0005-0000-0000-000047110000}"/>
    <cellStyle name="Nota 2 2 4 2 3 2" xfId="5316" xr:uid="{00000000-0005-0000-0000-000048110000}"/>
    <cellStyle name="Nota 2 2 4 2 3 3" xfId="7411" xr:uid="{00000000-0005-0000-0000-000049110000}"/>
    <cellStyle name="Nota 2 2 4 2 3 4" xfId="8823" xr:uid="{00000000-0005-0000-0000-00004A110000}"/>
    <cellStyle name="Nota 2 2 4 2 4" xfId="3368" xr:uid="{00000000-0005-0000-0000-00004B110000}"/>
    <cellStyle name="Nota 2 2 4 2 4 2" xfId="3727" xr:uid="{00000000-0005-0000-0000-00004C110000}"/>
    <cellStyle name="Nota 2 2 4 2 4 3" xfId="7589" xr:uid="{00000000-0005-0000-0000-00004D110000}"/>
    <cellStyle name="Nota 2 2 4 2 4 4" xfId="9001" xr:uid="{00000000-0005-0000-0000-00004E110000}"/>
    <cellStyle name="Nota 2 2 4 2 5" xfId="3530" xr:uid="{00000000-0005-0000-0000-00004F110000}"/>
    <cellStyle name="Nota 2 2 4 2 5 2" xfId="3615" xr:uid="{00000000-0005-0000-0000-000050110000}"/>
    <cellStyle name="Nota 2 2 4 2 5 3" xfId="7751" xr:uid="{00000000-0005-0000-0000-000051110000}"/>
    <cellStyle name="Nota 2 2 4 2 5 4" xfId="9163" xr:uid="{00000000-0005-0000-0000-000052110000}"/>
    <cellStyle name="Nota 2 2 4 2 6" xfId="5006" xr:uid="{00000000-0005-0000-0000-000053110000}"/>
    <cellStyle name="Nota 2 2 4 2 7" xfId="5062" xr:uid="{00000000-0005-0000-0000-000054110000}"/>
    <cellStyle name="Nota 2 2 4 2 8" xfId="3849" xr:uid="{00000000-0005-0000-0000-000055110000}"/>
    <cellStyle name="Nota 2 2 4 3" xfId="2205" xr:uid="{00000000-0005-0000-0000-000056110000}"/>
    <cellStyle name="Nota 2 2 4 3 2" xfId="5467" xr:uid="{00000000-0005-0000-0000-000057110000}"/>
    <cellStyle name="Nota 2 2 4 3 3" xfId="6699" xr:uid="{00000000-0005-0000-0000-000058110000}"/>
    <cellStyle name="Nota 2 2 4 3 4" xfId="8162" xr:uid="{00000000-0005-0000-0000-000059110000}"/>
    <cellStyle name="Nota 2 2 4 4" xfId="2930" xr:uid="{00000000-0005-0000-0000-00005A110000}"/>
    <cellStyle name="Nota 2 2 4 4 2" xfId="5289" xr:uid="{00000000-0005-0000-0000-00005B110000}"/>
    <cellStyle name="Nota 2 2 4 4 3" xfId="7151" xr:uid="{00000000-0005-0000-0000-00005C110000}"/>
    <cellStyle name="Nota 2 2 4 4 4" xfId="8563" xr:uid="{00000000-0005-0000-0000-00005D110000}"/>
    <cellStyle name="Nota 2 2 4 5" xfId="1889" xr:uid="{00000000-0005-0000-0000-00005E110000}"/>
    <cellStyle name="Nota 2 2 4 5 2" xfId="4558" xr:uid="{00000000-0005-0000-0000-00005F110000}"/>
    <cellStyle name="Nota 2 2 4 5 3" xfId="6484" xr:uid="{00000000-0005-0000-0000-000060110000}"/>
    <cellStyle name="Nota 2 2 4 5 4" xfId="7967" xr:uid="{00000000-0005-0000-0000-000061110000}"/>
    <cellStyle name="Nota 2 2 4 6" xfId="3027" xr:uid="{00000000-0005-0000-0000-000062110000}"/>
    <cellStyle name="Nota 2 2 4 6 2" xfId="4808" xr:uid="{00000000-0005-0000-0000-000063110000}"/>
    <cellStyle name="Nota 2 2 4 6 3" xfId="7248" xr:uid="{00000000-0005-0000-0000-000064110000}"/>
    <cellStyle name="Nota 2 2 4 6 4" xfId="8660" xr:uid="{00000000-0005-0000-0000-000065110000}"/>
    <cellStyle name="Nota 2 2 4 7" xfId="6180" xr:uid="{00000000-0005-0000-0000-000066110000}"/>
    <cellStyle name="Nota 2 2 4 8" xfId="3858" xr:uid="{00000000-0005-0000-0000-000067110000}"/>
    <cellStyle name="Nota 2 2 4 9" xfId="5032" xr:uid="{00000000-0005-0000-0000-000068110000}"/>
    <cellStyle name="Nota 2 3" xfId="749" xr:uid="{00000000-0005-0000-0000-000069110000}"/>
    <cellStyle name="Nota 2 3 2" xfId="1102" xr:uid="{00000000-0005-0000-0000-00006A110000}"/>
    <cellStyle name="Nota 2 3 2 2" xfId="1550" xr:uid="{00000000-0005-0000-0000-00006B110000}"/>
    <cellStyle name="Nota 2 3 2 2 2" xfId="2710" xr:uid="{00000000-0005-0000-0000-00006C110000}"/>
    <cellStyle name="Nota 2 3 2 2 2 2" xfId="4279" xr:uid="{00000000-0005-0000-0000-00006D110000}"/>
    <cellStyle name="Nota 2 3 2 2 2 3" xfId="7015" xr:uid="{00000000-0005-0000-0000-00006E110000}"/>
    <cellStyle name="Nota 2 3 2 2 2 4" xfId="8442" xr:uid="{00000000-0005-0000-0000-00006F110000}"/>
    <cellStyle name="Nota 2 3 2 2 3" xfId="3247" xr:uid="{00000000-0005-0000-0000-000070110000}"/>
    <cellStyle name="Nota 2 3 2 2 3 2" xfId="4278" xr:uid="{00000000-0005-0000-0000-000071110000}"/>
    <cellStyle name="Nota 2 3 2 2 3 3" xfId="7468" xr:uid="{00000000-0005-0000-0000-000072110000}"/>
    <cellStyle name="Nota 2 3 2 2 3 4" xfId="8880" xr:uid="{00000000-0005-0000-0000-000073110000}"/>
    <cellStyle name="Nota 2 3 2 2 4" xfId="3425" xr:uid="{00000000-0005-0000-0000-000074110000}"/>
    <cellStyle name="Nota 2 3 2 2 4 2" xfId="4229" xr:uid="{00000000-0005-0000-0000-000075110000}"/>
    <cellStyle name="Nota 2 3 2 2 4 3" xfId="7646" xr:uid="{00000000-0005-0000-0000-000076110000}"/>
    <cellStyle name="Nota 2 3 2 2 4 4" xfId="9058" xr:uid="{00000000-0005-0000-0000-000077110000}"/>
    <cellStyle name="Nota 2 3 2 2 5" xfId="3587" xr:uid="{00000000-0005-0000-0000-000078110000}"/>
    <cellStyle name="Nota 2 3 2 2 5 2" xfId="6325" xr:uid="{00000000-0005-0000-0000-000079110000}"/>
    <cellStyle name="Nota 2 3 2 2 5 3" xfId="7808" xr:uid="{00000000-0005-0000-0000-00007A110000}"/>
    <cellStyle name="Nota 2 3 2 2 5 4" xfId="9220" xr:uid="{00000000-0005-0000-0000-00007B110000}"/>
    <cellStyle name="Nota 2 3 2 2 6" xfId="4666" xr:uid="{00000000-0005-0000-0000-00007C110000}"/>
    <cellStyle name="Nota 2 3 2 2 7" xfId="5779" xr:uid="{00000000-0005-0000-0000-00007D110000}"/>
    <cellStyle name="Nota 2 3 2 2 8" xfId="5079" xr:uid="{00000000-0005-0000-0000-00007E110000}"/>
    <cellStyle name="Nota 2 3 2 3" xfId="2262" xr:uid="{00000000-0005-0000-0000-00007F110000}"/>
    <cellStyle name="Nota 2 3 2 3 2" xfId="5728" xr:uid="{00000000-0005-0000-0000-000080110000}"/>
    <cellStyle name="Nota 2 3 2 3 3" xfId="6756" xr:uid="{00000000-0005-0000-0000-000081110000}"/>
    <cellStyle name="Nota 2 3 2 3 4" xfId="8219" xr:uid="{00000000-0005-0000-0000-000082110000}"/>
    <cellStyle name="Nota 2 3 2 4" xfId="2987" xr:uid="{00000000-0005-0000-0000-000083110000}"/>
    <cellStyle name="Nota 2 3 2 4 2" xfId="4772" xr:uid="{00000000-0005-0000-0000-000084110000}"/>
    <cellStyle name="Nota 2 3 2 4 3" xfId="7208" xr:uid="{00000000-0005-0000-0000-000085110000}"/>
    <cellStyle name="Nota 2 3 2 4 4" xfId="8620" xr:uid="{00000000-0005-0000-0000-000086110000}"/>
    <cellStyle name="Nota 2 3 2 5" xfId="1762" xr:uid="{00000000-0005-0000-0000-000087110000}"/>
    <cellStyle name="Nota 2 3 2 5 2" xfId="4556" xr:uid="{00000000-0005-0000-0000-000088110000}"/>
    <cellStyle name="Nota 2 3 2 5 3" xfId="6361" xr:uid="{00000000-0005-0000-0000-000089110000}"/>
    <cellStyle name="Nota 2 3 2 5 4" xfId="7845" xr:uid="{00000000-0005-0000-0000-00008A110000}"/>
    <cellStyle name="Nota 2 3 2 6" xfId="1730" xr:uid="{00000000-0005-0000-0000-00008B110000}"/>
    <cellStyle name="Nota 2 3 2 6 2" xfId="4872" xr:uid="{00000000-0005-0000-0000-00008C110000}"/>
    <cellStyle name="Nota 2 3 2 6 3" xfId="5618" xr:uid="{00000000-0005-0000-0000-00008D110000}"/>
    <cellStyle name="Nota 2 3 2 6 4" xfId="3874" xr:uid="{00000000-0005-0000-0000-00008E110000}"/>
    <cellStyle name="Nota 2 3 2 7" xfId="4572" xr:uid="{00000000-0005-0000-0000-00008F110000}"/>
    <cellStyle name="Nota 2 3 2 8" xfId="4350" xr:uid="{00000000-0005-0000-0000-000090110000}"/>
    <cellStyle name="Nota 2 3 2 9" xfId="6624" xr:uid="{00000000-0005-0000-0000-000091110000}"/>
    <cellStyle name="Nota 2 4" xfId="708" xr:uid="{00000000-0005-0000-0000-000092110000}"/>
    <cellStyle name="Nota 2 4 2" xfId="1062" xr:uid="{00000000-0005-0000-0000-000093110000}"/>
    <cellStyle name="Nota 2 4 2 2" xfId="1510" xr:uid="{00000000-0005-0000-0000-000094110000}"/>
    <cellStyle name="Nota 2 4 2 2 2" xfId="2670" xr:uid="{00000000-0005-0000-0000-000095110000}"/>
    <cellStyle name="Nota 2 4 2 2 2 2" xfId="6140" xr:uid="{00000000-0005-0000-0000-000096110000}"/>
    <cellStyle name="Nota 2 4 2 2 2 3" xfId="6975" xr:uid="{00000000-0005-0000-0000-000097110000}"/>
    <cellStyle name="Nota 2 4 2 2 2 4" xfId="8402" xr:uid="{00000000-0005-0000-0000-000098110000}"/>
    <cellStyle name="Nota 2 4 2 2 3" xfId="3207" xr:uid="{00000000-0005-0000-0000-000099110000}"/>
    <cellStyle name="Nota 2 4 2 2 3 2" xfId="3833" xr:uid="{00000000-0005-0000-0000-00009A110000}"/>
    <cellStyle name="Nota 2 4 2 2 3 3" xfId="7428" xr:uid="{00000000-0005-0000-0000-00009B110000}"/>
    <cellStyle name="Nota 2 4 2 2 3 4" xfId="8840" xr:uid="{00000000-0005-0000-0000-00009C110000}"/>
    <cellStyle name="Nota 2 4 2 2 4" xfId="3385" xr:uid="{00000000-0005-0000-0000-00009D110000}"/>
    <cellStyle name="Nota 2 4 2 2 4 2" xfId="4241" xr:uid="{00000000-0005-0000-0000-00009E110000}"/>
    <cellStyle name="Nota 2 4 2 2 4 3" xfId="7606" xr:uid="{00000000-0005-0000-0000-00009F110000}"/>
    <cellStyle name="Nota 2 4 2 2 4 4" xfId="9018" xr:uid="{00000000-0005-0000-0000-0000A0110000}"/>
    <cellStyle name="Nota 2 4 2 2 5" xfId="3547" xr:uid="{00000000-0005-0000-0000-0000A1110000}"/>
    <cellStyle name="Nota 2 4 2 2 5 2" xfId="362" xr:uid="{00000000-0005-0000-0000-0000A2110000}"/>
    <cellStyle name="Nota 2 4 2 2 5 3" xfId="7768" xr:uid="{00000000-0005-0000-0000-0000A3110000}"/>
    <cellStyle name="Nota 2 4 2 2 5 4" xfId="9180" xr:uid="{00000000-0005-0000-0000-0000A4110000}"/>
    <cellStyle name="Nota 2 4 2 2 6" xfId="4991" xr:uid="{00000000-0005-0000-0000-0000A5110000}"/>
    <cellStyle name="Nota 2 4 2 2 7" xfId="4424" xr:uid="{00000000-0005-0000-0000-0000A6110000}"/>
    <cellStyle name="Nota 2 4 2 2 8" xfId="3869" xr:uid="{00000000-0005-0000-0000-0000A7110000}"/>
    <cellStyle name="Nota 2 4 2 3" xfId="2222" xr:uid="{00000000-0005-0000-0000-0000A8110000}"/>
    <cellStyle name="Nota 2 4 2 3 2" xfId="5360" xr:uid="{00000000-0005-0000-0000-0000A9110000}"/>
    <cellStyle name="Nota 2 4 2 3 3" xfId="6716" xr:uid="{00000000-0005-0000-0000-0000AA110000}"/>
    <cellStyle name="Nota 2 4 2 3 4" xfId="8179" xr:uid="{00000000-0005-0000-0000-0000AB110000}"/>
    <cellStyle name="Nota 2 4 2 4" xfId="2947" xr:uid="{00000000-0005-0000-0000-0000AC110000}"/>
    <cellStyle name="Nota 2 4 2 4 2" xfId="5755" xr:uid="{00000000-0005-0000-0000-0000AD110000}"/>
    <cellStyle name="Nota 2 4 2 4 3" xfId="7168" xr:uid="{00000000-0005-0000-0000-0000AE110000}"/>
    <cellStyle name="Nota 2 4 2 4 4" xfId="8580" xr:uid="{00000000-0005-0000-0000-0000AF110000}"/>
    <cellStyle name="Nota 2 4 2 5" xfId="1897" xr:uid="{00000000-0005-0000-0000-0000B0110000}"/>
    <cellStyle name="Nota 2 4 2 5 2" xfId="4594" xr:uid="{00000000-0005-0000-0000-0000B1110000}"/>
    <cellStyle name="Nota 2 4 2 5 3" xfId="6492" xr:uid="{00000000-0005-0000-0000-0000B2110000}"/>
    <cellStyle name="Nota 2 4 2 5 4" xfId="7975" xr:uid="{00000000-0005-0000-0000-0000B3110000}"/>
    <cellStyle name="Nota 2 4 2 6" xfId="2847" xr:uid="{00000000-0005-0000-0000-0000B4110000}"/>
    <cellStyle name="Nota 2 4 2 6 2" xfId="5270" xr:uid="{00000000-0005-0000-0000-0000B5110000}"/>
    <cellStyle name="Nota 2 4 2 6 3" xfId="7068" xr:uid="{00000000-0005-0000-0000-0000B6110000}"/>
    <cellStyle name="Nota 2 4 2 6 4" xfId="8480" xr:uid="{00000000-0005-0000-0000-0000B7110000}"/>
    <cellStyle name="Nota 2 4 2 7" xfId="3866" xr:uid="{00000000-0005-0000-0000-0000B8110000}"/>
    <cellStyle name="Nota 2 4 2 8" xfId="4608" xr:uid="{00000000-0005-0000-0000-0000B9110000}"/>
    <cellStyle name="Nota 2 4 2 9" xfId="4117" xr:uid="{00000000-0005-0000-0000-0000BA110000}"/>
    <cellStyle name="Nota 2 5" xfId="1019" xr:uid="{00000000-0005-0000-0000-0000BB110000}"/>
    <cellStyle name="Nota 2 5 2" xfId="1467" xr:uid="{00000000-0005-0000-0000-0000BC110000}"/>
    <cellStyle name="Nota 2 5 2 2" xfId="2627" xr:uid="{00000000-0005-0000-0000-0000BD110000}"/>
    <cellStyle name="Nota 2 5 2 2 2" xfId="6210" xr:uid="{00000000-0005-0000-0000-0000BE110000}"/>
    <cellStyle name="Nota 2 5 2 2 3" xfId="6939" xr:uid="{00000000-0005-0000-0000-0000BF110000}"/>
    <cellStyle name="Nota 2 5 2 2 4" xfId="8368" xr:uid="{00000000-0005-0000-0000-0000C0110000}"/>
    <cellStyle name="Nota 2 5 2 3" xfId="3170" xr:uid="{00000000-0005-0000-0000-0000C1110000}"/>
    <cellStyle name="Nota 2 5 2 3 2" xfId="5251" xr:uid="{00000000-0005-0000-0000-0000C2110000}"/>
    <cellStyle name="Nota 2 5 2 3 3" xfId="7391" xr:uid="{00000000-0005-0000-0000-0000C3110000}"/>
    <cellStyle name="Nota 2 5 2 3 4" xfId="8803" xr:uid="{00000000-0005-0000-0000-0000C4110000}"/>
    <cellStyle name="Nota 2 5 2 4" xfId="3351" xr:uid="{00000000-0005-0000-0000-0000C5110000}"/>
    <cellStyle name="Nota 2 5 2 4 2" xfId="3738" xr:uid="{00000000-0005-0000-0000-0000C6110000}"/>
    <cellStyle name="Nota 2 5 2 4 3" xfId="7572" xr:uid="{00000000-0005-0000-0000-0000C7110000}"/>
    <cellStyle name="Nota 2 5 2 4 4" xfId="8984" xr:uid="{00000000-0005-0000-0000-0000C8110000}"/>
    <cellStyle name="Nota 2 5 2 5" xfId="3513" xr:uid="{00000000-0005-0000-0000-0000C9110000}"/>
    <cellStyle name="Nota 2 5 2 5 2" xfId="3626" xr:uid="{00000000-0005-0000-0000-0000CA110000}"/>
    <cellStyle name="Nota 2 5 2 5 3" xfId="7734" xr:uid="{00000000-0005-0000-0000-0000CB110000}"/>
    <cellStyle name="Nota 2 5 2 5 4" xfId="9146" xr:uid="{00000000-0005-0000-0000-0000CC110000}"/>
    <cellStyle name="Nota 2 5 2 6" xfId="6019" xr:uid="{00000000-0005-0000-0000-0000CD110000}"/>
    <cellStyle name="Nota 2 5 2 7" xfId="4384" xr:uid="{00000000-0005-0000-0000-0000CE110000}"/>
    <cellStyle name="Nota 2 5 2 8" xfId="4366" xr:uid="{00000000-0005-0000-0000-0000CF110000}"/>
    <cellStyle name="Nota 2 5 3" xfId="2179" xr:uid="{00000000-0005-0000-0000-0000D0110000}"/>
    <cellStyle name="Nota 2 5 3 2" xfId="4401" xr:uid="{00000000-0005-0000-0000-0000D1110000}"/>
    <cellStyle name="Nota 2 5 3 3" xfId="6680" xr:uid="{00000000-0005-0000-0000-0000D2110000}"/>
    <cellStyle name="Nota 2 5 3 4" xfId="8145" xr:uid="{00000000-0005-0000-0000-0000D3110000}"/>
    <cellStyle name="Nota 2 5 4" xfId="2910" xr:uid="{00000000-0005-0000-0000-0000D4110000}"/>
    <cellStyle name="Nota 2 5 4 2" xfId="5303" xr:uid="{00000000-0005-0000-0000-0000D5110000}"/>
    <cellStyle name="Nota 2 5 4 3" xfId="7131" xr:uid="{00000000-0005-0000-0000-0000D6110000}"/>
    <cellStyle name="Nota 2 5 4 4" xfId="8543" xr:uid="{00000000-0005-0000-0000-0000D7110000}"/>
    <cellStyle name="Nota 2 5 5" xfId="2840" xr:uid="{00000000-0005-0000-0000-0000D8110000}"/>
    <cellStyle name="Nota 2 5 5 2" xfId="6010" xr:uid="{00000000-0005-0000-0000-0000D9110000}"/>
    <cellStyle name="Nota 2 5 5 3" xfId="7061" xr:uid="{00000000-0005-0000-0000-0000DA110000}"/>
    <cellStyle name="Nota 2 5 5 4" xfId="8473" xr:uid="{00000000-0005-0000-0000-0000DB110000}"/>
    <cellStyle name="Nota 2 5 6" xfId="1945" xr:uid="{00000000-0005-0000-0000-0000DC110000}"/>
    <cellStyle name="Nota 2 5 6 2" xfId="5690" xr:uid="{00000000-0005-0000-0000-0000DD110000}"/>
    <cellStyle name="Nota 2 5 6 3" xfId="6539" xr:uid="{00000000-0005-0000-0000-0000DE110000}"/>
    <cellStyle name="Nota 2 5 6 4" xfId="8021" xr:uid="{00000000-0005-0000-0000-0000DF110000}"/>
    <cellStyle name="Nota 2 5 7" xfId="5792" xr:uid="{00000000-0005-0000-0000-0000E0110000}"/>
    <cellStyle name="Nota 2 5 8" xfId="6277" xr:uid="{00000000-0005-0000-0000-0000E1110000}"/>
    <cellStyle name="Nota 2 5 9" xfId="5249" xr:uid="{00000000-0005-0000-0000-0000E2110000}"/>
    <cellStyle name="Œ…‹æØ‚è [0.00]_Mars" xfId="591" xr:uid="{00000000-0005-0000-0000-0000E3110000}"/>
    <cellStyle name="Œ…‹æØ‚è_Mars" xfId="592" xr:uid="{00000000-0005-0000-0000-0000E4110000}"/>
    <cellStyle name="paint" xfId="593" xr:uid="{00000000-0005-0000-0000-0000E5110000}"/>
    <cellStyle name="Percent ()" xfId="594" xr:uid="{00000000-0005-0000-0000-0000E6110000}"/>
    <cellStyle name="Percent (0)" xfId="595" xr:uid="{00000000-0005-0000-0000-0000E7110000}"/>
    <cellStyle name="Percent (1)" xfId="596" xr:uid="{00000000-0005-0000-0000-0000E8110000}"/>
    <cellStyle name="Percent [0]" xfId="597" xr:uid="{00000000-0005-0000-0000-0000E9110000}"/>
    <cellStyle name="Percent [00]" xfId="598" xr:uid="{00000000-0005-0000-0000-0000EA110000}"/>
    <cellStyle name="Percent [00] 2" xfId="599" xr:uid="{00000000-0005-0000-0000-0000EB110000}"/>
    <cellStyle name="Percent [2]" xfId="416" xr:uid="{00000000-0005-0000-0000-0000EC110000}"/>
    <cellStyle name="Percent [2] 2" xfId="600" xr:uid="{00000000-0005-0000-0000-0000ED110000}"/>
    <cellStyle name="Percent [2] 2 2" xfId="601" xr:uid="{00000000-0005-0000-0000-0000EE110000}"/>
    <cellStyle name="Percent 1" xfId="602" xr:uid="{00000000-0005-0000-0000-0000EF110000}"/>
    <cellStyle name="Percent 2" xfId="603" xr:uid="{00000000-0005-0000-0000-0000F0110000}"/>
    <cellStyle name="Porcentagem" xfId="2" builtinId="5"/>
    <cellStyle name="Porcentagem 2" xfId="4" xr:uid="{00000000-0005-0000-0000-0000F2110000}"/>
    <cellStyle name="Porcentagem 2 2" xfId="22" xr:uid="{00000000-0005-0000-0000-0000F3110000}"/>
    <cellStyle name="Porcentagem 2 3" xfId="418" xr:uid="{00000000-0005-0000-0000-0000F4110000}"/>
    <cellStyle name="Porcentagem 2 4" xfId="354" xr:uid="{00000000-0005-0000-0000-0000F5110000}"/>
    <cellStyle name="Porcentagem 3" xfId="10" xr:uid="{00000000-0005-0000-0000-0000F6110000}"/>
    <cellStyle name="Porcentagem 4" xfId="647" xr:uid="{00000000-0005-0000-0000-0000F7110000}"/>
    <cellStyle name="Porcentagem 4 2" xfId="665" xr:uid="{00000000-0005-0000-0000-0000F8110000}"/>
    <cellStyle name="Porcentagem 4 2 2" xfId="879" xr:uid="{00000000-0005-0000-0000-0000F9110000}"/>
    <cellStyle name="Porcentagem 4 2 2 2" xfId="907" xr:uid="{00000000-0005-0000-0000-0000FA110000}"/>
    <cellStyle name="Porcentagem 4 2 2 2 2" xfId="963" xr:uid="{00000000-0005-0000-0000-0000FB110000}"/>
    <cellStyle name="Porcentagem 4 2 2 2 2 2" xfId="1227" xr:uid="{00000000-0005-0000-0000-0000FC110000}"/>
    <cellStyle name="Porcentagem 4 2 2 2 2 2 2" xfId="1675" xr:uid="{00000000-0005-0000-0000-0000FD110000}"/>
    <cellStyle name="Porcentagem 4 2 2 2 2 2 2 2" xfId="2835" xr:uid="{00000000-0005-0000-0000-0000FE110000}"/>
    <cellStyle name="Porcentagem 4 2 2 2 2 2 3" xfId="2387" xr:uid="{00000000-0005-0000-0000-0000FF110000}"/>
    <cellStyle name="Porcentagem 4 2 2 2 2 3" xfId="1411" xr:uid="{00000000-0005-0000-0000-000000120000}"/>
    <cellStyle name="Porcentagem 4 2 2 2 2 3 2" xfId="2571" xr:uid="{00000000-0005-0000-0000-000001120000}"/>
    <cellStyle name="Porcentagem 4 2 2 2 2 4" xfId="2125" xr:uid="{00000000-0005-0000-0000-000002120000}"/>
    <cellStyle name="Porcentagem 4 2 2 2 3" xfId="1171" xr:uid="{00000000-0005-0000-0000-000003120000}"/>
    <cellStyle name="Porcentagem 4 2 2 2 3 2" xfId="1619" xr:uid="{00000000-0005-0000-0000-000004120000}"/>
    <cellStyle name="Porcentagem 4 2 2 2 3 2 2" xfId="2779" xr:uid="{00000000-0005-0000-0000-000005120000}"/>
    <cellStyle name="Porcentagem 4 2 2 2 3 3" xfId="2331" xr:uid="{00000000-0005-0000-0000-000006120000}"/>
    <cellStyle name="Porcentagem 4 2 2 2 4" xfId="1355" xr:uid="{00000000-0005-0000-0000-000007120000}"/>
    <cellStyle name="Porcentagem 4 2 2 2 4 2" xfId="2515" xr:uid="{00000000-0005-0000-0000-000008120000}"/>
    <cellStyle name="Porcentagem 4 2 2 2 5" xfId="2069" xr:uid="{00000000-0005-0000-0000-000009120000}"/>
    <cellStyle name="Porcentagem 4 2 2 3" xfId="935" xr:uid="{00000000-0005-0000-0000-00000A120000}"/>
    <cellStyle name="Porcentagem 4 2 2 3 2" xfId="1199" xr:uid="{00000000-0005-0000-0000-00000B120000}"/>
    <cellStyle name="Porcentagem 4 2 2 3 2 2" xfId="1647" xr:uid="{00000000-0005-0000-0000-00000C120000}"/>
    <cellStyle name="Porcentagem 4 2 2 3 2 2 2" xfId="2807" xr:uid="{00000000-0005-0000-0000-00000D120000}"/>
    <cellStyle name="Porcentagem 4 2 2 3 2 3" xfId="2359" xr:uid="{00000000-0005-0000-0000-00000E120000}"/>
    <cellStyle name="Porcentagem 4 2 2 3 3" xfId="1383" xr:uid="{00000000-0005-0000-0000-00000F120000}"/>
    <cellStyle name="Porcentagem 4 2 2 3 3 2" xfId="2543" xr:uid="{00000000-0005-0000-0000-000010120000}"/>
    <cellStyle name="Porcentagem 4 2 2 3 4" xfId="2097" xr:uid="{00000000-0005-0000-0000-000011120000}"/>
    <cellStyle name="Porcentagem 4 2 2 4" xfId="1143" xr:uid="{00000000-0005-0000-0000-000012120000}"/>
    <cellStyle name="Porcentagem 4 2 2 4 2" xfId="1591" xr:uid="{00000000-0005-0000-0000-000013120000}"/>
    <cellStyle name="Porcentagem 4 2 2 4 2 2" xfId="2751" xr:uid="{00000000-0005-0000-0000-000014120000}"/>
    <cellStyle name="Porcentagem 4 2 2 4 3" xfId="2303" xr:uid="{00000000-0005-0000-0000-000015120000}"/>
    <cellStyle name="Porcentagem 4 2 2 5" xfId="1327" xr:uid="{00000000-0005-0000-0000-000016120000}"/>
    <cellStyle name="Porcentagem 4 2 2 5 2" xfId="2487" xr:uid="{00000000-0005-0000-0000-000017120000}"/>
    <cellStyle name="Porcentagem 4 2 2 6" xfId="2041" xr:uid="{00000000-0005-0000-0000-000018120000}"/>
    <cellStyle name="Porcentagem 4 2 3" xfId="893" xr:uid="{00000000-0005-0000-0000-000019120000}"/>
    <cellStyle name="Porcentagem 4 2 3 2" xfId="949" xr:uid="{00000000-0005-0000-0000-00001A120000}"/>
    <cellStyle name="Porcentagem 4 2 3 2 2" xfId="1213" xr:uid="{00000000-0005-0000-0000-00001B120000}"/>
    <cellStyle name="Porcentagem 4 2 3 2 2 2" xfId="1661" xr:uid="{00000000-0005-0000-0000-00001C120000}"/>
    <cellStyle name="Porcentagem 4 2 3 2 2 2 2" xfId="2821" xr:uid="{00000000-0005-0000-0000-00001D120000}"/>
    <cellStyle name="Porcentagem 4 2 3 2 2 3" xfId="2373" xr:uid="{00000000-0005-0000-0000-00001E120000}"/>
    <cellStyle name="Porcentagem 4 2 3 2 3" xfId="1397" xr:uid="{00000000-0005-0000-0000-00001F120000}"/>
    <cellStyle name="Porcentagem 4 2 3 2 3 2" xfId="2557" xr:uid="{00000000-0005-0000-0000-000020120000}"/>
    <cellStyle name="Porcentagem 4 2 3 2 4" xfId="2111" xr:uid="{00000000-0005-0000-0000-000021120000}"/>
    <cellStyle name="Porcentagem 4 2 3 3" xfId="1157" xr:uid="{00000000-0005-0000-0000-000022120000}"/>
    <cellStyle name="Porcentagem 4 2 3 3 2" xfId="1605" xr:uid="{00000000-0005-0000-0000-000023120000}"/>
    <cellStyle name="Porcentagem 4 2 3 3 2 2" xfId="2765" xr:uid="{00000000-0005-0000-0000-000024120000}"/>
    <cellStyle name="Porcentagem 4 2 3 3 3" xfId="2317" xr:uid="{00000000-0005-0000-0000-000025120000}"/>
    <cellStyle name="Porcentagem 4 2 3 4" xfId="1341" xr:uid="{00000000-0005-0000-0000-000026120000}"/>
    <cellStyle name="Porcentagem 4 2 3 4 2" xfId="2501" xr:uid="{00000000-0005-0000-0000-000027120000}"/>
    <cellStyle name="Porcentagem 4 2 3 5" xfId="2055" xr:uid="{00000000-0005-0000-0000-000028120000}"/>
    <cellStyle name="Porcentagem 4 2 4" xfId="921" xr:uid="{00000000-0005-0000-0000-000029120000}"/>
    <cellStyle name="Porcentagem 4 2 4 2" xfId="1185" xr:uid="{00000000-0005-0000-0000-00002A120000}"/>
    <cellStyle name="Porcentagem 4 2 4 2 2" xfId="1633" xr:uid="{00000000-0005-0000-0000-00002B120000}"/>
    <cellStyle name="Porcentagem 4 2 4 2 2 2" xfId="2793" xr:uid="{00000000-0005-0000-0000-00002C120000}"/>
    <cellStyle name="Porcentagem 4 2 4 2 3" xfId="2345" xr:uid="{00000000-0005-0000-0000-00002D120000}"/>
    <cellStyle name="Porcentagem 4 2 4 3" xfId="1369" xr:uid="{00000000-0005-0000-0000-00002E120000}"/>
    <cellStyle name="Porcentagem 4 2 4 3 2" xfId="2529" xr:uid="{00000000-0005-0000-0000-00002F120000}"/>
    <cellStyle name="Porcentagem 4 2 4 4" xfId="2083" xr:uid="{00000000-0005-0000-0000-000030120000}"/>
    <cellStyle name="Porcentagem 4 2 5" xfId="1030" xr:uid="{00000000-0005-0000-0000-000031120000}"/>
    <cellStyle name="Porcentagem 4 2 5 2" xfId="1478" xr:uid="{00000000-0005-0000-0000-000032120000}"/>
    <cellStyle name="Porcentagem 4 2 5 2 2" xfId="2638" xr:uid="{00000000-0005-0000-0000-000033120000}"/>
    <cellStyle name="Porcentagem 4 2 5 3" xfId="2190" xr:uid="{00000000-0005-0000-0000-000034120000}"/>
    <cellStyle name="Porcentagem 4 2 6" xfId="1288" xr:uid="{00000000-0005-0000-0000-000035120000}"/>
    <cellStyle name="Porcentagem 4 2 6 2" xfId="2448" xr:uid="{00000000-0005-0000-0000-000036120000}"/>
    <cellStyle name="Porcentagem 4 2 7" xfId="1954" xr:uid="{00000000-0005-0000-0000-000037120000}"/>
    <cellStyle name="Porcentagem 4 3" xfId="872" xr:uid="{00000000-0005-0000-0000-000038120000}"/>
    <cellStyle name="Porcentagem 4 3 2" xfId="900" xr:uid="{00000000-0005-0000-0000-000039120000}"/>
    <cellStyle name="Porcentagem 4 3 2 2" xfId="956" xr:uid="{00000000-0005-0000-0000-00003A120000}"/>
    <cellStyle name="Porcentagem 4 3 2 2 2" xfId="1220" xr:uid="{00000000-0005-0000-0000-00003B120000}"/>
    <cellStyle name="Porcentagem 4 3 2 2 2 2" xfId="1668" xr:uid="{00000000-0005-0000-0000-00003C120000}"/>
    <cellStyle name="Porcentagem 4 3 2 2 2 2 2" xfId="2828" xr:uid="{00000000-0005-0000-0000-00003D120000}"/>
    <cellStyle name="Porcentagem 4 3 2 2 2 3" xfId="2380" xr:uid="{00000000-0005-0000-0000-00003E120000}"/>
    <cellStyle name="Porcentagem 4 3 2 2 3" xfId="1404" xr:uid="{00000000-0005-0000-0000-00003F120000}"/>
    <cellStyle name="Porcentagem 4 3 2 2 3 2" xfId="2564" xr:uid="{00000000-0005-0000-0000-000040120000}"/>
    <cellStyle name="Porcentagem 4 3 2 2 4" xfId="2118" xr:uid="{00000000-0005-0000-0000-000041120000}"/>
    <cellStyle name="Porcentagem 4 3 2 3" xfId="1164" xr:uid="{00000000-0005-0000-0000-000042120000}"/>
    <cellStyle name="Porcentagem 4 3 2 3 2" xfId="1612" xr:uid="{00000000-0005-0000-0000-000043120000}"/>
    <cellStyle name="Porcentagem 4 3 2 3 2 2" xfId="2772" xr:uid="{00000000-0005-0000-0000-000044120000}"/>
    <cellStyle name="Porcentagem 4 3 2 3 3" xfId="2324" xr:uid="{00000000-0005-0000-0000-000045120000}"/>
    <cellStyle name="Porcentagem 4 3 2 4" xfId="1348" xr:uid="{00000000-0005-0000-0000-000046120000}"/>
    <cellStyle name="Porcentagem 4 3 2 4 2" xfId="2508" xr:uid="{00000000-0005-0000-0000-000047120000}"/>
    <cellStyle name="Porcentagem 4 3 2 5" xfId="2062" xr:uid="{00000000-0005-0000-0000-000048120000}"/>
    <cellStyle name="Porcentagem 4 3 3" xfId="928" xr:uid="{00000000-0005-0000-0000-000049120000}"/>
    <cellStyle name="Porcentagem 4 3 3 2" xfId="1192" xr:uid="{00000000-0005-0000-0000-00004A120000}"/>
    <cellStyle name="Porcentagem 4 3 3 2 2" xfId="1640" xr:uid="{00000000-0005-0000-0000-00004B120000}"/>
    <cellStyle name="Porcentagem 4 3 3 2 2 2" xfId="2800" xr:uid="{00000000-0005-0000-0000-00004C120000}"/>
    <cellStyle name="Porcentagem 4 3 3 2 3" xfId="2352" xr:uid="{00000000-0005-0000-0000-00004D120000}"/>
    <cellStyle name="Porcentagem 4 3 3 3" xfId="1376" xr:uid="{00000000-0005-0000-0000-00004E120000}"/>
    <cellStyle name="Porcentagem 4 3 3 3 2" xfId="2536" xr:uid="{00000000-0005-0000-0000-00004F120000}"/>
    <cellStyle name="Porcentagem 4 3 3 4" xfId="2090" xr:uid="{00000000-0005-0000-0000-000050120000}"/>
    <cellStyle name="Porcentagem 4 3 4" xfId="1136" xr:uid="{00000000-0005-0000-0000-000051120000}"/>
    <cellStyle name="Porcentagem 4 3 4 2" xfId="1584" xr:uid="{00000000-0005-0000-0000-000052120000}"/>
    <cellStyle name="Porcentagem 4 3 4 2 2" xfId="2744" xr:uid="{00000000-0005-0000-0000-000053120000}"/>
    <cellStyle name="Porcentagem 4 3 4 3" xfId="2296" xr:uid="{00000000-0005-0000-0000-000054120000}"/>
    <cellStyle name="Porcentagem 4 3 5" xfId="1320" xr:uid="{00000000-0005-0000-0000-000055120000}"/>
    <cellStyle name="Porcentagem 4 3 5 2" xfId="2480" xr:uid="{00000000-0005-0000-0000-000056120000}"/>
    <cellStyle name="Porcentagem 4 3 6" xfId="2034" xr:uid="{00000000-0005-0000-0000-000057120000}"/>
    <cellStyle name="Porcentagem 4 4" xfId="886" xr:uid="{00000000-0005-0000-0000-000058120000}"/>
    <cellStyle name="Porcentagem 4 4 2" xfId="942" xr:uid="{00000000-0005-0000-0000-000059120000}"/>
    <cellStyle name="Porcentagem 4 4 2 2" xfId="1206" xr:uid="{00000000-0005-0000-0000-00005A120000}"/>
    <cellStyle name="Porcentagem 4 4 2 2 2" xfId="1654" xr:uid="{00000000-0005-0000-0000-00005B120000}"/>
    <cellStyle name="Porcentagem 4 4 2 2 2 2" xfId="2814" xr:uid="{00000000-0005-0000-0000-00005C120000}"/>
    <cellStyle name="Porcentagem 4 4 2 2 3" xfId="2366" xr:uid="{00000000-0005-0000-0000-00005D120000}"/>
    <cellStyle name="Porcentagem 4 4 2 3" xfId="1390" xr:uid="{00000000-0005-0000-0000-00005E120000}"/>
    <cellStyle name="Porcentagem 4 4 2 3 2" xfId="2550" xr:uid="{00000000-0005-0000-0000-00005F120000}"/>
    <cellStyle name="Porcentagem 4 4 2 4" xfId="2104" xr:uid="{00000000-0005-0000-0000-000060120000}"/>
    <cellStyle name="Porcentagem 4 4 3" xfId="1150" xr:uid="{00000000-0005-0000-0000-000061120000}"/>
    <cellStyle name="Porcentagem 4 4 3 2" xfId="1598" xr:uid="{00000000-0005-0000-0000-000062120000}"/>
    <cellStyle name="Porcentagem 4 4 3 2 2" xfId="2758" xr:uid="{00000000-0005-0000-0000-000063120000}"/>
    <cellStyle name="Porcentagem 4 4 3 3" xfId="2310" xr:uid="{00000000-0005-0000-0000-000064120000}"/>
    <cellStyle name="Porcentagem 4 4 4" xfId="1334" xr:uid="{00000000-0005-0000-0000-000065120000}"/>
    <cellStyle name="Porcentagem 4 4 4 2" xfId="2494" xr:uid="{00000000-0005-0000-0000-000066120000}"/>
    <cellStyle name="Porcentagem 4 4 5" xfId="2048" xr:uid="{00000000-0005-0000-0000-000067120000}"/>
    <cellStyle name="Porcentagem 4 5" xfId="914" xr:uid="{00000000-0005-0000-0000-000068120000}"/>
    <cellStyle name="Porcentagem 4 5 2" xfId="1178" xr:uid="{00000000-0005-0000-0000-000069120000}"/>
    <cellStyle name="Porcentagem 4 5 2 2" xfId="1626" xr:uid="{00000000-0005-0000-0000-00006A120000}"/>
    <cellStyle name="Porcentagem 4 5 2 2 2" xfId="2786" xr:uid="{00000000-0005-0000-0000-00006B120000}"/>
    <cellStyle name="Porcentagem 4 5 2 3" xfId="2338" xr:uid="{00000000-0005-0000-0000-00006C120000}"/>
    <cellStyle name="Porcentagem 4 5 3" xfId="1362" xr:uid="{00000000-0005-0000-0000-00006D120000}"/>
    <cellStyle name="Porcentagem 4 5 3 2" xfId="2522" xr:uid="{00000000-0005-0000-0000-00006E120000}"/>
    <cellStyle name="Porcentagem 4 5 4" xfId="2076" xr:uid="{00000000-0005-0000-0000-00006F120000}"/>
    <cellStyle name="Porcentagem 4 6" xfId="1021" xr:uid="{00000000-0005-0000-0000-000070120000}"/>
    <cellStyle name="Porcentagem 4 6 2" xfId="1469" xr:uid="{00000000-0005-0000-0000-000071120000}"/>
    <cellStyle name="Porcentagem 4 6 2 2" xfId="2629" xr:uid="{00000000-0005-0000-0000-000072120000}"/>
    <cellStyle name="Porcentagem 4 6 3" xfId="2181" xr:uid="{00000000-0005-0000-0000-000073120000}"/>
    <cellStyle name="Porcentagem 4 7" xfId="1281" xr:uid="{00000000-0005-0000-0000-000074120000}"/>
    <cellStyle name="Porcentagem 4 7 2" xfId="2441" xr:uid="{00000000-0005-0000-0000-000075120000}"/>
    <cellStyle name="Porcentagem 4 8" xfId="1941" xr:uid="{00000000-0005-0000-0000-000076120000}"/>
    <cellStyle name="Porcentagem 5" xfId="417" xr:uid="{00000000-0005-0000-0000-000077120000}"/>
    <cellStyle name="Porcentagem 6" xfId="777" xr:uid="{00000000-0005-0000-0000-000078120000}"/>
    <cellStyle name="Porcentual_CLIENTES" xfId="604" xr:uid="{00000000-0005-0000-0000-000079120000}"/>
    <cellStyle name="Premissas" xfId="605" xr:uid="{00000000-0005-0000-0000-00007A120000}"/>
    <cellStyle name="PrePop Currency (0)" xfId="606" xr:uid="{00000000-0005-0000-0000-00007B120000}"/>
    <cellStyle name="PrePop Currency (0) 2" xfId="607" xr:uid="{00000000-0005-0000-0000-00007C120000}"/>
    <cellStyle name="PrePop Currency (2)" xfId="608" xr:uid="{00000000-0005-0000-0000-00007D120000}"/>
    <cellStyle name="PrePop Units (0)" xfId="609" xr:uid="{00000000-0005-0000-0000-00007E120000}"/>
    <cellStyle name="PrePop Units (0) 2" xfId="610" xr:uid="{00000000-0005-0000-0000-00007F120000}"/>
    <cellStyle name="PrePop Units (1)" xfId="611" xr:uid="{00000000-0005-0000-0000-000080120000}"/>
    <cellStyle name="PrePop Units (1) 2" xfId="612" xr:uid="{00000000-0005-0000-0000-000081120000}"/>
    <cellStyle name="PrePop Units (2)" xfId="613" xr:uid="{00000000-0005-0000-0000-000082120000}"/>
    <cellStyle name="Projeções" xfId="614" xr:uid="{00000000-0005-0000-0000-000083120000}"/>
    <cellStyle name="RAMEY" xfId="615" xr:uid="{00000000-0005-0000-0000-000084120000}"/>
    <cellStyle name="Ramey $k" xfId="616" xr:uid="{00000000-0005-0000-0000-000085120000}"/>
    <cellStyle name="RAMEY_P&amp;O BKUP" xfId="617" xr:uid="{00000000-0005-0000-0000-000086120000}"/>
    <cellStyle name="SAPBEXaggData" xfId="312" xr:uid="{00000000-0005-0000-0000-000087120000}"/>
    <cellStyle name="SAPBEXaggData 2" xfId="965" xr:uid="{00000000-0005-0000-0000-000088120000}"/>
    <cellStyle name="SAPBEXaggData 2 2" xfId="1413" xr:uid="{00000000-0005-0000-0000-000089120000}"/>
    <cellStyle name="SAPBEXaggData 2 2 2" xfId="2573" xr:uid="{00000000-0005-0000-0000-00008A120000}"/>
    <cellStyle name="SAPBEXaggData 2 2 2 2" xfId="6117" xr:uid="{00000000-0005-0000-0000-00008B120000}"/>
    <cellStyle name="SAPBEXaggData 2 2 2 3" xfId="6890" xr:uid="{00000000-0005-0000-0000-00008C120000}"/>
    <cellStyle name="SAPBEXaggData 2 2 2 4" xfId="8319" xr:uid="{00000000-0005-0000-0000-00008D120000}"/>
    <cellStyle name="SAPBEXaggData 2 2 3" xfId="3121" xr:uid="{00000000-0005-0000-0000-00008E120000}"/>
    <cellStyle name="SAPBEXaggData 2 2 3 2" xfId="6103" xr:uid="{00000000-0005-0000-0000-00008F120000}"/>
    <cellStyle name="SAPBEXaggData 2 2 3 3" xfId="7342" xr:uid="{00000000-0005-0000-0000-000090120000}"/>
    <cellStyle name="SAPBEXaggData 2 2 3 4" xfId="8754" xr:uid="{00000000-0005-0000-0000-000091120000}"/>
    <cellStyle name="SAPBEXaggData 2 2 4" xfId="3302" xr:uid="{00000000-0005-0000-0000-000092120000}"/>
    <cellStyle name="SAPBEXaggData 2 2 4 2" xfId="4265" xr:uid="{00000000-0005-0000-0000-000093120000}"/>
    <cellStyle name="SAPBEXaggData 2 2 4 3" xfId="7523" xr:uid="{00000000-0005-0000-0000-000094120000}"/>
    <cellStyle name="SAPBEXaggData 2 2 4 4" xfId="8935" xr:uid="{00000000-0005-0000-0000-000095120000}"/>
    <cellStyle name="SAPBEXaggData 2 2 5" xfId="3464" xr:uid="{00000000-0005-0000-0000-000096120000}"/>
    <cellStyle name="SAPBEXaggData 2 2 5 2" xfId="3660" xr:uid="{00000000-0005-0000-0000-000097120000}"/>
    <cellStyle name="SAPBEXaggData 2 2 5 3" xfId="7685" xr:uid="{00000000-0005-0000-0000-000098120000}"/>
    <cellStyle name="SAPBEXaggData 2 2 5 4" xfId="9097" xr:uid="{00000000-0005-0000-0000-000099120000}"/>
    <cellStyle name="SAPBEXaggData 2 2 6" xfId="4888" xr:uid="{00000000-0005-0000-0000-00009A120000}"/>
    <cellStyle name="SAPBEXaggData 2 2 7" xfId="4719" xr:uid="{00000000-0005-0000-0000-00009B120000}"/>
    <cellStyle name="SAPBEXaggData 2 2 8" xfId="5414" xr:uid="{00000000-0005-0000-0000-00009C120000}"/>
    <cellStyle name="SAPBEXaggData 2 3" xfId="2127" xr:uid="{00000000-0005-0000-0000-00009D120000}"/>
    <cellStyle name="SAPBEXaggData 2 3 2" xfId="5717" xr:uid="{00000000-0005-0000-0000-00009E120000}"/>
    <cellStyle name="SAPBEXaggData 2 3 3" xfId="6633" xr:uid="{00000000-0005-0000-0000-00009F120000}"/>
    <cellStyle name="SAPBEXaggData 2 3 4" xfId="8098" xr:uid="{00000000-0005-0000-0000-0000A0120000}"/>
    <cellStyle name="SAPBEXaggData 2 4" xfId="2862" xr:uid="{00000000-0005-0000-0000-0000A1120000}"/>
    <cellStyle name="SAPBEXaggData 2 4 2" xfId="4784" xr:uid="{00000000-0005-0000-0000-0000A2120000}"/>
    <cellStyle name="SAPBEXaggData 2 4 3" xfId="7083" xr:uid="{00000000-0005-0000-0000-0000A3120000}"/>
    <cellStyle name="SAPBEXaggData 2 4 4" xfId="8495" xr:uid="{00000000-0005-0000-0000-0000A4120000}"/>
    <cellStyle name="SAPBEXaggData 2 5" xfId="1863" xr:uid="{00000000-0005-0000-0000-0000A5120000}"/>
    <cellStyle name="SAPBEXaggData 2 5 2" xfId="4623" xr:uid="{00000000-0005-0000-0000-0000A6120000}"/>
    <cellStyle name="SAPBEXaggData 2 5 3" xfId="6458" xr:uid="{00000000-0005-0000-0000-0000A7120000}"/>
    <cellStyle name="SAPBEXaggData 2 5 4" xfId="7941" xr:uid="{00000000-0005-0000-0000-0000A8120000}"/>
    <cellStyle name="SAPBEXaggData 2 6" xfId="1845" xr:uid="{00000000-0005-0000-0000-0000A9120000}"/>
    <cellStyle name="SAPBEXaggData 2 6 2" xfId="5150" xr:uid="{00000000-0005-0000-0000-0000AA120000}"/>
    <cellStyle name="SAPBEXaggData 2 6 3" xfId="6440" xr:uid="{00000000-0005-0000-0000-0000AB120000}"/>
    <cellStyle name="SAPBEXaggData 2 6 4" xfId="7923" xr:uid="{00000000-0005-0000-0000-0000AC120000}"/>
    <cellStyle name="SAPBEXaggData 2 7" xfId="4280" xr:uid="{00000000-0005-0000-0000-0000AD120000}"/>
    <cellStyle name="SAPBEXaggData 2 8" xfId="5211" xr:uid="{00000000-0005-0000-0000-0000AE120000}"/>
    <cellStyle name="SAPBEXaggData 2 9" xfId="4364" xr:uid="{00000000-0005-0000-0000-0000AF120000}"/>
    <cellStyle name="SAPBEXaggData 3" xfId="1230" xr:uid="{00000000-0005-0000-0000-0000B0120000}"/>
    <cellStyle name="SAPBEXaggData 3 2" xfId="2390" xr:uid="{00000000-0005-0000-0000-0000B1120000}"/>
    <cellStyle name="SAPBEXaggData 3 2 2" xfId="5631" xr:uid="{00000000-0005-0000-0000-0000B2120000}"/>
    <cellStyle name="SAPBEXaggData 3 2 3" xfId="6801" xr:uid="{00000000-0005-0000-0000-0000B3120000}"/>
    <cellStyle name="SAPBEXaggData 3 2 4" xfId="8248" xr:uid="{00000000-0005-0000-0000-0000B4120000}"/>
    <cellStyle name="SAPBEXaggData 3 3" xfId="3030" xr:uid="{00000000-0005-0000-0000-0000B5120000}"/>
    <cellStyle name="SAPBEXaggData 3 3 2" xfId="4982" xr:uid="{00000000-0005-0000-0000-0000B6120000}"/>
    <cellStyle name="SAPBEXaggData 3 3 3" xfId="7251" xr:uid="{00000000-0005-0000-0000-0000B7120000}"/>
    <cellStyle name="SAPBEXaggData 3 3 4" xfId="8663" xr:uid="{00000000-0005-0000-0000-0000B8120000}"/>
    <cellStyle name="SAPBEXaggData 3 4" xfId="1918" xr:uid="{00000000-0005-0000-0000-0000B9120000}"/>
    <cellStyle name="SAPBEXaggData 3 4 2" xfId="5519" xr:uid="{00000000-0005-0000-0000-0000BA120000}"/>
    <cellStyle name="SAPBEXaggData 3 4 3" xfId="6513" xr:uid="{00000000-0005-0000-0000-0000BB120000}"/>
    <cellStyle name="SAPBEXaggData 3 4 4" xfId="7996" xr:uid="{00000000-0005-0000-0000-0000BC120000}"/>
    <cellStyle name="SAPBEXaggData 3 5" xfId="1729" xr:uid="{00000000-0005-0000-0000-0000BD120000}"/>
    <cellStyle name="SAPBEXaggData 3 5 2" xfId="5725" xr:uid="{00000000-0005-0000-0000-0000BE120000}"/>
    <cellStyle name="SAPBEXaggData 3 5 3" xfId="6090" xr:uid="{00000000-0005-0000-0000-0000BF120000}"/>
    <cellStyle name="SAPBEXaggData 3 5 4" xfId="5061" xr:uid="{00000000-0005-0000-0000-0000C0120000}"/>
    <cellStyle name="SAPBEXaggData 3 6" xfId="5881" xr:uid="{00000000-0005-0000-0000-0000C1120000}"/>
    <cellStyle name="SAPBEXaggData 3 7" xfId="5037" xr:uid="{00000000-0005-0000-0000-0000C2120000}"/>
    <cellStyle name="SAPBEXaggData 3 8" xfId="5115" xr:uid="{00000000-0005-0000-0000-0000C3120000}"/>
    <cellStyle name="SAPBEXaggDataEmph" xfId="313" xr:uid="{00000000-0005-0000-0000-0000C4120000}"/>
    <cellStyle name="SAPBEXaggDataEmph 2" xfId="966" xr:uid="{00000000-0005-0000-0000-0000C5120000}"/>
    <cellStyle name="SAPBEXaggDataEmph 2 2" xfId="1414" xr:uid="{00000000-0005-0000-0000-0000C6120000}"/>
    <cellStyle name="SAPBEXaggDataEmph 2 2 2" xfId="2574" xr:uid="{00000000-0005-0000-0000-0000C7120000}"/>
    <cellStyle name="SAPBEXaggDataEmph 2 2 2 2" xfId="5983" xr:uid="{00000000-0005-0000-0000-0000C8120000}"/>
    <cellStyle name="SAPBEXaggDataEmph 2 2 2 3" xfId="6891" xr:uid="{00000000-0005-0000-0000-0000C9120000}"/>
    <cellStyle name="SAPBEXaggDataEmph 2 2 2 4" xfId="8320" xr:uid="{00000000-0005-0000-0000-0000CA120000}"/>
    <cellStyle name="SAPBEXaggDataEmph 2 2 3" xfId="3122" xr:uid="{00000000-0005-0000-0000-0000CB120000}"/>
    <cellStyle name="SAPBEXaggDataEmph 2 2 3 2" xfId="5970" xr:uid="{00000000-0005-0000-0000-0000CC120000}"/>
    <cellStyle name="SAPBEXaggDataEmph 2 2 3 3" xfId="7343" xr:uid="{00000000-0005-0000-0000-0000CD120000}"/>
    <cellStyle name="SAPBEXaggDataEmph 2 2 3 4" xfId="8755" xr:uid="{00000000-0005-0000-0000-0000CE120000}"/>
    <cellStyle name="SAPBEXaggDataEmph 2 2 4" xfId="3303" xr:uid="{00000000-0005-0000-0000-0000CF120000}"/>
    <cellStyle name="SAPBEXaggDataEmph 2 2 4 2" xfId="3774" xr:uid="{00000000-0005-0000-0000-0000D0120000}"/>
    <cellStyle name="SAPBEXaggDataEmph 2 2 4 3" xfId="7524" xr:uid="{00000000-0005-0000-0000-0000D1120000}"/>
    <cellStyle name="SAPBEXaggDataEmph 2 2 4 4" xfId="8936" xr:uid="{00000000-0005-0000-0000-0000D2120000}"/>
    <cellStyle name="SAPBEXaggDataEmph 2 2 5" xfId="3465" xr:uid="{00000000-0005-0000-0000-0000D3120000}"/>
    <cellStyle name="SAPBEXaggDataEmph 2 2 5 2" xfId="4219" xr:uid="{00000000-0005-0000-0000-0000D4120000}"/>
    <cellStyle name="SAPBEXaggDataEmph 2 2 5 3" xfId="7686" xr:uid="{00000000-0005-0000-0000-0000D5120000}"/>
    <cellStyle name="SAPBEXaggDataEmph 2 2 5 4" xfId="9098" xr:uid="{00000000-0005-0000-0000-0000D6120000}"/>
    <cellStyle name="SAPBEXaggDataEmph 2 2 6" xfId="4562" xr:uid="{00000000-0005-0000-0000-0000D7120000}"/>
    <cellStyle name="SAPBEXaggDataEmph 2 2 7" xfId="6194" xr:uid="{00000000-0005-0000-0000-0000D8120000}"/>
    <cellStyle name="SAPBEXaggDataEmph 2 2 8" xfId="4029" xr:uid="{00000000-0005-0000-0000-0000D9120000}"/>
    <cellStyle name="SAPBEXaggDataEmph 2 3" xfId="2128" xr:uid="{00000000-0005-0000-0000-0000DA120000}"/>
    <cellStyle name="SAPBEXaggDataEmph 2 3 2" xfId="4863" xr:uid="{00000000-0005-0000-0000-0000DB120000}"/>
    <cellStyle name="SAPBEXaggDataEmph 2 3 3" xfId="6634" xr:uid="{00000000-0005-0000-0000-0000DC120000}"/>
    <cellStyle name="SAPBEXaggDataEmph 2 3 4" xfId="8099" xr:uid="{00000000-0005-0000-0000-0000DD120000}"/>
    <cellStyle name="SAPBEXaggDataEmph 2 4" xfId="2863" xr:uid="{00000000-0005-0000-0000-0000DE120000}"/>
    <cellStyle name="SAPBEXaggDataEmph 2 4 2" xfId="4451" xr:uid="{00000000-0005-0000-0000-0000DF120000}"/>
    <cellStyle name="SAPBEXaggDataEmph 2 4 3" xfId="7084" xr:uid="{00000000-0005-0000-0000-0000E0120000}"/>
    <cellStyle name="SAPBEXaggDataEmph 2 4 4" xfId="8496" xr:uid="{00000000-0005-0000-0000-0000E1120000}"/>
    <cellStyle name="SAPBEXaggDataEmph 2 5" xfId="1754" xr:uid="{00000000-0005-0000-0000-0000E2120000}"/>
    <cellStyle name="SAPBEXaggDataEmph 2 5 2" xfId="4841" xr:uid="{00000000-0005-0000-0000-0000E3120000}"/>
    <cellStyle name="SAPBEXaggDataEmph 2 5 3" xfId="6353" xr:uid="{00000000-0005-0000-0000-0000E4120000}"/>
    <cellStyle name="SAPBEXaggDataEmph 2 5 4" xfId="7837" xr:uid="{00000000-0005-0000-0000-0000E5120000}"/>
    <cellStyle name="SAPBEXaggDataEmph 2 6" xfId="3116" xr:uid="{00000000-0005-0000-0000-0000E6120000}"/>
    <cellStyle name="SAPBEXaggDataEmph 2 6 2" xfId="5747" xr:uid="{00000000-0005-0000-0000-0000E7120000}"/>
    <cellStyle name="SAPBEXaggDataEmph 2 6 3" xfId="7337" xr:uid="{00000000-0005-0000-0000-0000E8120000}"/>
    <cellStyle name="SAPBEXaggDataEmph 2 6 4" xfId="8749" xr:uid="{00000000-0005-0000-0000-0000E9120000}"/>
    <cellStyle name="SAPBEXaggDataEmph 2 7" xfId="3867" xr:uid="{00000000-0005-0000-0000-0000EA120000}"/>
    <cellStyle name="SAPBEXaggDataEmph 2 8" xfId="5527" xr:uid="{00000000-0005-0000-0000-0000EB120000}"/>
    <cellStyle name="SAPBEXaggDataEmph 2 9" xfId="6628" xr:uid="{00000000-0005-0000-0000-0000EC120000}"/>
    <cellStyle name="SAPBEXaggDataEmph 3" xfId="1231" xr:uid="{00000000-0005-0000-0000-0000ED120000}"/>
    <cellStyle name="SAPBEXaggDataEmph 3 2" xfId="2391" xr:uid="{00000000-0005-0000-0000-0000EE120000}"/>
    <cellStyle name="SAPBEXaggDataEmph 3 2 2" xfId="4783" xr:uid="{00000000-0005-0000-0000-0000EF120000}"/>
    <cellStyle name="SAPBEXaggDataEmph 3 2 3" xfId="6802" xr:uid="{00000000-0005-0000-0000-0000F0120000}"/>
    <cellStyle name="SAPBEXaggDataEmph 3 2 4" xfId="8249" xr:uid="{00000000-0005-0000-0000-0000F1120000}"/>
    <cellStyle name="SAPBEXaggDataEmph 3 3" xfId="3031" xr:uid="{00000000-0005-0000-0000-0000F2120000}"/>
    <cellStyle name="SAPBEXaggDataEmph 3 3 2" xfId="5827" xr:uid="{00000000-0005-0000-0000-0000F3120000}"/>
    <cellStyle name="SAPBEXaggDataEmph 3 3 3" xfId="7252" xr:uid="{00000000-0005-0000-0000-0000F4120000}"/>
    <cellStyle name="SAPBEXaggDataEmph 3 3 4" xfId="8664" xr:uid="{00000000-0005-0000-0000-0000F5120000}"/>
    <cellStyle name="SAPBEXaggDataEmph 3 4" xfId="2010" xr:uid="{00000000-0005-0000-0000-0000F6120000}"/>
    <cellStyle name="SAPBEXaggDataEmph 3 4 2" xfId="4511" xr:uid="{00000000-0005-0000-0000-0000F7120000}"/>
    <cellStyle name="SAPBEXaggDataEmph 3 4 3" xfId="6598" xr:uid="{00000000-0005-0000-0000-0000F8120000}"/>
    <cellStyle name="SAPBEXaggDataEmph 3 4 4" xfId="8079" xr:uid="{00000000-0005-0000-0000-0000F9120000}"/>
    <cellStyle name="SAPBEXaggDataEmph 3 5" xfId="1849" xr:uid="{00000000-0005-0000-0000-0000FA120000}"/>
    <cellStyle name="SAPBEXaggDataEmph 3 5 2" xfId="5684" xr:uid="{00000000-0005-0000-0000-0000FB120000}"/>
    <cellStyle name="SAPBEXaggDataEmph 3 5 3" xfId="6444" xr:uid="{00000000-0005-0000-0000-0000FC120000}"/>
    <cellStyle name="SAPBEXaggDataEmph 3 5 4" xfId="7927" xr:uid="{00000000-0005-0000-0000-0000FD120000}"/>
    <cellStyle name="SAPBEXaggDataEmph 3 6" xfId="5413" xr:uid="{00000000-0005-0000-0000-0000FE120000}"/>
    <cellStyle name="SAPBEXaggDataEmph 3 7" xfId="5867" xr:uid="{00000000-0005-0000-0000-0000FF120000}"/>
    <cellStyle name="SAPBEXaggDataEmph 3 8" xfId="4740" xr:uid="{00000000-0005-0000-0000-000000130000}"/>
    <cellStyle name="SAPBEXaggItem" xfId="314" xr:uid="{00000000-0005-0000-0000-000001130000}"/>
    <cellStyle name="SAPBEXaggItem 2" xfId="967" xr:uid="{00000000-0005-0000-0000-000002130000}"/>
    <cellStyle name="SAPBEXaggItem 2 2" xfId="1415" xr:uid="{00000000-0005-0000-0000-000003130000}"/>
    <cellStyle name="SAPBEXaggItem 2 2 2" xfId="2575" xr:uid="{00000000-0005-0000-0000-000004130000}"/>
    <cellStyle name="SAPBEXaggItem 2 2 2 2" xfId="5609" xr:uid="{00000000-0005-0000-0000-000005130000}"/>
    <cellStyle name="SAPBEXaggItem 2 2 2 3" xfId="6892" xr:uid="{00000000-0005-0000-0000-000006130000}"/>
    <cellStyle name="SAPBEXaggItem 2 2 2 4" xfId="8321" xr:uid="{00000000-0005-0000-0000-000007130000}"/>
    <cellStyle name="SAPBEXaggItem 2 2 3" xfId="3123" xr:uid="{00000000-0005-0000-0000-000008130000}"/>
    <cellStyle name="SAPBEXaggItem 2 2 3 2" xfId="5592" xr:uid="{00000000-0005-0000-0000-000009130000}"/>
    <cellStyle name="SAPBEXaggItem 2 2 3 3" xfId="7344" xr:uid="{00000000-0005-0000-0000-00000A130000}"/>
    <cellStyle name="SAPBEXaggItem 2 2 3 4" xfId="8756" xr:uid="{00000000-0005-0000-0000-00000B130000}"/>
    <cellStyle name="SAPBEXaggItem 2 2 4" xfId="3304" xr:uid="{00000000-0005-0000-0000-00000C130000}"/>
    <cellStyle name="SAPBEXaggItem 2 2 4 2" xfId="3773" xr:uid="{00000000-0005-0000-0000-00000D130000}"/>
    <cellStyle name="SAPBEXaggItem 2 2 4 3" xfId="7525" xr:uid="{00000000-0005-0000-0000-00000E130000}"/>
    <cellStyle name="SAPBEXaggItem 2 2 4 4" xfId="8937" xr:uid="{00000000-0005-0000-0000-00000F130000}"/>
    <cellStyle name="SAPBEXaggItem 2 2 5" xfId="3466" xr:uid="{00000000-0005-0000-0000-000010130000}"/>
    <cellStyle name="SAPBEXaggItem 2 2 5 2" xfId="3659" xr:uid="{00000000-0005-0000-0000-000011130000}"/>
    <cellStyle name="SAPBEXaggItem 2 2 5 3" xfId="7687" xr:uid="{00000000-0005-0000-0000-000012130000}"/>
    <cellStyle name="SAPBEXaggItem 2 2 5 4" xfId="9099" xr:uid="{00000000-0005-0000-0000-000013130000}"/>
    <cellStyle name="SAPBEXaggItem 2 2 6" xfId="4359" xr:uid="{00000000-0005-0000-0000-000014130000}"/>
    <cellStyle name="SAPBEXaggItem 2 2 7" xfId="5564" xr:uid="{00000000-0005-0000-0000-000015130000}"/>
    <cellStyle name="SAPBEXaggItem 2 2 8" xfId="4724" xr:uid="{00000000-0005-0000-0000-000016130000}"/>
    <cellStyle name="SAPBEXaggItem 2 3" xfId="2129" xr:uid="{00000000-0005-0000-0000-000017130000}"/>
    <cellStyle name="SAPBEXaggItem 2 3 2" xfId="4538" xr:uid="{00000000-0005-0000-0000-000018130000}"/>
    <cellStyle name="SAPBEXaggItem 2 3 3" xfId="6635" xr:uid="{00000000-0005-0000-0000-000019130000}"/>
    <cellStyle name="SAPBEXaggItem 2 3 4" xfId="8100" xr:uid="{00000000-0005-0000-0000-00001A130000}"/>
    <cellStyle name="SAPBEXaggItem 2 4" xfId="2864" xr:uid="{00000000-0005-0000-0000-00001B130000}"/>
    <cellStyle name="SAPBEXaggItem 2 4 2" xfId="5108" xr:uid="{00000000-0005-0000-0000-00001C130000}"/>
    <cellStyle name="SAPBEXaggItem 2 4 3" xfId="7085" xr:uid="{00000000-0005-0000-0000-00001D130000}"/>
    <cellStyle name="SAPBEXaggItem 2 4 4" xfId="8497" xr:uid="{00000000-0005-0000-0000-00001E130000}"/>
    <cellStyle name="SAPBEXaggItem 2 5" xfId="1864" xr:uid="{00000000-0005-0000-0000-00001F130000}"/>
    <cellStyle name="SAPBEXaggItem 2 5 2" xfId="5340" xr:uid="{00000000-0005-0000-0000-000020130000}"/>
    <cellStyle name="SAPBEXaggItem 2 5 3" xfId="6459" xr:uid="{00000000-0005-0000-0000-000021130000}"/>
    <cellStyle name="SAPBEXaggItem 2 5 4" xfId="7942" xr:uid="{00000000-0005-0000-0000-000022130000}"/>
    <cellStyle name="SAPBEXaggItem 2 6" xfId="1743" xr:uid="{00000000-0005-0000-0000-000023130000}"/>
    <cellStyle name="SAPBEXaggItem 2 6 2" xfId="4668" xr:uid="{00000000-0005-0000-0000-000024130000}"/>
    <cellStyle name="SAPBEXaggItem 2 6 3" xfId="5754" xr:uid="{00000000-0005-0000-0000-000025130000}"/>
    <cellStyle name="SAPBEXaggItem 2 6 4" xfId="4968" xr:uid="{00000000-0005-0000-0000-000026130000}"/>
    <cellStyle name="SAPBEXaggItem 2 7" xfId="5000" xr:uid="{00000000-0005-0000-0000-000027130000}"/>
    <cellStyle name="SAPBEXaggItem 2 8" xfId="3924" xr:uid="{00000000-0005-0000-0000-000028130000}"/>
    <cellStyle name="SAPBEXaggItem 2 9" xfId="6885" xr:uid="{00000000-0005-0000-0000-000029130000}"/>
    <cellStyle name="SAPBEXaggItem 3" xfId="1232" xr:uid="{00000000-0005-0000-0000-00002A130000}"/>
    <cellStyle name="SAPBEXaggItem 3 2" xfId="2392" xr:uid="{00000000-0005-0000-0000-00002B130000}"/>
    <cellStyle name="SAPBEXaggItem 3 2 2" xfId="4450" xr:uid="{00000000-0005-0000-0000-00002C130000}"/>
    <cellStyle name="SAPBEXaggItem 3 2 3" xfId="6803" xr:uid="{00000000-0005-0000-0000-00002D130000}"/>
    <cellStyle name="SAPBEXaggItem 3 2 4" xfId="8250" xr:uid="{00000000-0005-0000-0000-00002E130000}"/>
    <cellStyle name="SAPBEXaggItem 3 3" xfId="3032" xr:uid="{00000000-0005-0000-0000-00002F130000}"/>
    <cellStyle name="SAPBEXaggItem 3 3 2" xfId="5295" xr:uid="{00000000-0005-0000-0000-000030130000}"/>
    <cellStyle name="SAPBEXaggItem 3 3 3" xfId="7253" xr:uid="{00000000-0005-0000-0000-000031130000}"/>
    <cellStyle name="SAPBEXaggItem 3 3 4" xfId="8665" xr:uid="{00000000-0005-0000-0000-000032130000}"/>
    <cellStyle name="SAPBEXaggItem 3 4" xfId="1919" xr:uid="{00000000-0005-0000-0000-000033130000}"/>
    <cellStyle name="SAPBEXaggItem 3 4 2" xfId="4673" xr:uid="{00000000-0005-0000-0000-000034130000}"/>
    <cellStyle name="SAPBEXaggItem 3 4 3" xfId="6514" xr:uid="{00000000-0005-0000-0000-000035130000}"/>
    <cellStyle name="SAPBEXaggItem 3 4 4" xfId="7997" xr:uid="{00000000-0005-0000-0000-000036130000}"/>
    <cellStyle name="SAPBEXaggItem 3 5" xfId="1728" xr:uid="{00000000-0005-0000-0000-000037130000}"/>
    <cellStyle name="SAPBEXaggItem 3 5 2" xfId="5394" xr:uid="{00000000-0005-0000-0000-000038130000}"/>
    <cellStyle name="SAPBEXaggItem 3 5 3" xfId="4771" xr:uid="{00000000-0005-0000-0000-000039130000}"/>
    <cellStyle name="SAPBEXaggItem 3 5 4" xfId="5043" xr:uid="{00000000-0005-0000-0000-00003A130000}"/>
    <cellStyle name="SAPBEXaggItem 3 6" xfId="4567" xr:uid="{00000000-0005-0000-0000-00003B130000}"/>
    <cellStyle name="SAPBEXaggItem 3 7" xfId="4607" xr:uid="{00000000-0005-0000-0000-00003C130000}"/>
    <cellStyle name="SAPBEXaggItem 3 8" xfId="3991" xr:uid="{00000000-0005-0000-0000-00003D130000}"/>
    <cellStyle name="SAPBEXaggItemX" xfId="315" xr:uid="{00000000-0005-0000-0000-00003E130000}"/>
    <cellStyle name="SAPBEXaggItemX 2" xfId="968" xr:uid="{00000000-0005-0000-0000-00003F130000}"/>
    <cellStyle name="SAPBEXaggItemX 2 2" xfId="1416" xr:uid="{00000000-0005-0000-0000-000040130000}"/>
    <cellStyle name="SAPBEXaggItemX 2 2 2" xfId="2576" xr:uid="{00000000-0005-0000-0000-000041130000}"/>
    <cellStyle name="SAPBEXaggItemX 2 2 2 2" xfId="4761" xr:uid="{00000000-0005-0000-0000-000042130000}"/>
    <cellStyle name="SAPBEXaggItemX 2 2 2 3" xfId="6893" xr:uid="{00000000-0005-0000-0000-000043130000}"/>
    <cellStyle name="SAPBEXaggItemX 2 2 2 4" xfId="8322" xr:uid="{00000000-0005-0000-0000-000044130000}"/>
    <cellStyle name="SAPBEXaggItemX 2 2 3" xfId="3124" xr:uid="{00000000-0005-0000-0000-000045130000}"/>
    <cellStyle name="SAPBEXaggItemX 2 2 3 2" xfId="4746" xr:uid="{00000000-0005-0000-0000-000046130000}"/>
    <cellStyle name="SAPBEXaggItemX 2 2 3 3" xfId="7345" xr:uid="{00000000-0005-0000-0000-000047130000}"/>
    <cellStyle name="SAPBEXaggItemX 2 2 3 4" xfId="8757" xr:uid="{00000000-0005-0000-0000-000048130000}"/>
    <cellStyle name="SAPBEXaggItemX 2 2 4" xfId="3305" xr:uid="{00000000-0005-0000-0000-000049130000}"/>
    <cellStyle name="SAPBEXaggItemX 2 2 4 2" xfId="3772" xr:uid="{00000000-0005-0000-0000-00004A130000}"/>
    <cellStyle name="SAPBEXaggItemX 2 2 4 3" xfId="7526" xr:uid="{00000000-0005-0000-0000-00004B130000}"/>
    <cellStyle name="SAPBEXaggItemX 2 2 4 4" xfId="8938" xr:uid="{00000000-0005-0000-0000-00004C130000}"/>
    <cellStyle name="SAPBEXaggItemX 2 2 5" xfId="3467" xr:uid="{00000000-0005-0000-0000-00004D130000}"/>
    <cellStyle name="SAPBEXaggItemX 2 2 5 2" xfId="3955" xr:uid="{00000000-0005-0000-0000-00004E130000}"/>
    <cellStyle name="SAPBEXaggItemX 2 2 5 3" xfId="7688" xr:uid="{00000000-0005-0000-0000-00004F130000}"/>
    <cellStyle name="SAPBEXaggItemX 2 2 5 4" xfId="9100" xr:uid="{00000000-0005-0000-0000-000050130000}"/>
    <cellStyle name="SAPBEXaggItemX 2 2 6" xfId="4313" xr:uid="{00000000-0005-0000-0000-000051130000}"/>
    <cellStyle name="SAPBEXaggItemX 2 2 7" xfId="5222" xr:uid="{00000000-0005-0000-0000-000052130000}"/>
    <cellStyle name="SAPBEXaggItemX 2 2 8" xfId="4325" xr:uid="{00000000-0005-0000-0000-000053130000}"/>
    <cellStyle name="SAPBEXaggItemX 2 3" xfId="2130" xr:uid="{00000000-0005-0000-0000-000054130000}"/>
    <cellStyle name="SAPBEXaggItemX 2 3 2" xfId="4335" xr:uid="{00000000-0005-0000-0000-000055130000}"/>
    <cellStyle name="SAPBEXaggItemX 2 3 3" xfId="6636" xr:uid="{00000000-0005-0000-0000-000056130000}"/>
    <cellStyle name="SAPBEXaggItemX 2 3 4" xfId="8101" xr:uid="{00000000-0005-0000-0000-000057130000}"/>
    <cellStyle name="SAPBEXaggItemX 2 4" xfId="2865" xr:uid="{00000000-0005-0000-0000-000058130000}"/>
    <cellStyle name="SAPBEXaggItemX 2 4 2" xfId="4957" xr:uid="{00000000-0005-0000-0000-000059130000}"/>
    <cellStyle name="SAPBEXaggItemX 2 4 3" xfId="7086" xr:uid="{00000000-0005-0000-0000-00005A130000}"/>
    <cellStyle name="SAPBEXaggItemX 2 4 4" xfId="8498" xr:uid="{00000000-0005-0000-0000-00005B130000}"/>
    <cellStyle name="SAPBEXaggItemX 2 5" xfId="1840" xr:uid="{00000000-0005-0000-0000-00005C130000}"/>
    <cellStyle name="SAPBEXaggItemX 2 5 2" xfId="5373" xr:uid="{00000000-0005-0000-0000-00005D130000}"/>
    <cellStyle name="SAPBEXaggItemX 2 5 3" xfId="6435" xr:uid="{00000000-0005-0000-0000-00005E130000}"/>
    <cellStyle name="SAPBEXaggItemX 2 5 4" xfId="7918" xr:uid="{00000000-0005-0000-0000-00005F130000}"/>
    <cellStyle name="SAPBEXaggItemX 2 6" xfId="3017" xr:uid="{00000000-0005-0000-0000-000060130000}"/>
    <cellStyle name="SAPBEXaggItemX 2 6 2" xfId="4778" xr:uid="{00000000-0005-0000-0000-000061130000}"/>
    <cellStyle name="SAPBEXaggItemX 2 6 3" xfId="7238" xr:uid="{00000000-0005-0000-0000-000062130000}"/>
    <cellStyle name="SAPBEXaggItemX 2 6 4" xfId="8650" xr:uid="{00000000-0005-0000-0000-000063130000}"/>
    <cellStyle name="SAPBEXaggItemX 2 7" xfId="4986" xr:uid="{00000000-0005-0000-0000-000064130000}"/>
    <cellStyle name="SAPBEXaggItemX 2 8" xfId="5518" xr:uid="{00000000-0005-0000-0000-000065130000}"/>
    <cellStyle name="SAPBEXaggItemX 2 9" xfId="5807" xr:uid="{00000000-0005-0000-0000-000066130000}"/>
    <cellStyle name="SAPBEXaggItemX 3" xfId="1233" xr:uid="{00000000-0005-0000-0000-000067130000}"/>
    <cellStyle name="SAPBEXaggItemX 3 2" xfId="2393" xr:uid="{00000000-0005-0000-0000-000068130000}"/>
    <cellStyle name="SAPBEXaggItemX 3 2 2" xfId="5096" xr:uid="{00000000-0005-0000-0000-000069130000}"/>
    <cellStyle name="SAPBEXaggItemX 3 2 3" xfId="6804" xr:uid="{00000000-0005-0000-0000-00006A130000}"/>
    <cellStyle name="SAPBEXaggItemX 3 2 4" xfId="8251" xr:uid="{00000000-0005-0000-0000-00006B130000}"/>
    <cellStyle name="SAPBEXaggItemX 3 3" xfId="3033" xr:uid="{00000000-0005-0000-0000-00006C130000}"/>
    <cellStyle name="SAPBEXaggItemX 3 3 2" xfId="6248" xr:uid="{00000000-0005-0000-0000-00006D130000}"/>
    <cellStyle name="SAPBEXaggItemX 3 3 3" xfId="7254" xr:uid="{00000000-0005-0000-0000-00006E130000}"/>
    <cellStyle name="SAPBEXaggItemX 3 3 4" xfId="8666" xr:uid="{00000000-0005-0000-0000-00006F130000}"/>
    <cellStyle name="SAPBEXaggItemX 3 4" xfId="1779" xr:uid="{00000000-0005-0000-0000-000070130000}"/>
    <cellStyle name="SAPBEXaggItemX 3 4 2" xfId="4847" xr:uid="{00000000-0005-0000-0000-000071130000}"/>
    <cellStyle name="SAPBEXaggItemX 3 4 3" xfId="6378" xr:uid="{00000000-0005-0000-0000-000072130000}"/>
    <cellStyle name="SAPBEXaggItemX 3 4 4" xfId="7862" xr:uid="{00000000-0005-0000-0000-000073130000}"/>
    <cellStyle name="SAPBEXaggItemX 3 5" xfId="2023" xr:uid="{00000000-0005-0000-0000-000074130000}"/>
    <cellStyle name="SAPBEXaggItemX 3 5 2" xfId="5441" xr:uid="{00000000-0005-0000-0000-000075130000}"/>
    <cellStyle name="SAPBEXaggItemX 3 5 3" xfId="6611" xr:uid="{00000000-0005-0000-0000-000076130000}"/>
    <cellStyle name="SAPBEXaggItemX 3 5 4" xfId="8092" xr:uid="{00000000-0005-0000-0000-000077130000}"/>
    <cellStyle name="SAPBEXaggItemX 3 6" xfId="4930" xr:uid="{00000000-0005-0000-0000-000078130000}"/>
    <cellStyle name="SAPBEXaggItemX 3 7" xfId="4723" xr:uid="{00000000-0005-0000-0000-000079130000}"/>
    <cellStyle name="SAPBEXaggItemX 3 8" xfId="4027" xr:uid="{00000000-0005-0000-0000-00007A130000}"/>
    <cellStyle name="SAPBEXchaText" xfId="316" xr:uid="{00000000-0005-0000-0000-00007B130000}"/>
    <cellStyle name="SAPBEXchaText 2" xfId="450" xr:uid="{00000000-0005-0000-0000-00007C130000}"/>
    <cellStyle name="SAPBEXexcBad7" xfId="317" xr:uid="{00000000-0005-0000-0000-00007D130000}"/>
    <cellStyle name="SAPBEXexcBad7 2" xfId="969" xr:uid="{00000000-0005-0000-0000-00007E130000}"/>
    <cellStyle name="SAPBEXexcBad7 2 2" xfId="1417" xr:uid="{00000000-0005-0000-0000-00007F130000}"/>
    <cellStyle name="SAPBEXexcBad7 2 2 2" xfId="2577" xr:uid="{00000000-0005-0000-0000-000080130000}"/>
    <cellStyle name="SAPBEXexcBad7 2 2 2 2" xfId="4428" xr:uid="{00000000-0005-0000-0000-000081130000}"/>
    <cellStyle name="SAPBEXexcBad7 2 2 2 3" xfId="6894" xr:uid="{00000000-0005-0000-0000-000082130000}"/>
    <cellStyle name="SAPBEXexcBad7 2 2 2 4" xfId="8323" xr:uid="{00000000-0005-0000-0000-000083130000}"/>
    <cellStyle name="SAPBEXexcBad7 2 2 3" xfId="3125" xr:uid="{00000000-0005-0000-0000-000084130000}"/>
    <cellStyle name="SAPBEXexcBad7 2 2 3 2" xfId="4414" xr:uid="{00000000-0005-0000-0000-000085130000}"/>
    <cellStyle name="SAPBEXexcBad7 2 2 3 3" xfId="7346" xr:uid="{00000000-0005-0000-0000-000086130000}"/>
    <cellStyle name="SAPBEXexcBad7 2 2 3 4" xfId="8758" xr:uid="{00000000-0005-0000-0000-000087130000}"/>
    <cellStyle name="SAPBEXexcBad7 2 2 4" xfId="3306" xr:uid="{00000000-0005-0000-0000-000088130000}"/>
    <cellStyle name="SAPBEXexcBad7 2 2 4 2" xfId="4264" xr:uid="{00000000-0005-0000-0000-000089130000}"/>
    <cellStyle name="SAPBEXexcBad7 2 2 4 3" xfId="7527" xr:uid="{00000000-0005-0000-0000-00008A130000}"/>
    <cellStyle name="SAPBEXexcBad7 2 2 4 4" xfId="8939" xr:uid="{00000000-0005-0000-0000-00008B130000}"/>
    <cellStyle name="SAPBEXexcBad7 2 2 5" xfId="3468" xr:uid="{00000000-0005-0000-0000-00008C130000}"/>
    <cellStyle name="SAPBEXexcBad7 2 2 5 2" xfId="3658" xr:uid="{00000000-0005-0000-0000-00008D130000}"/>
    <cellStyle name="SAPBEXexcBad7 2 2 5 3" xfId="7689" xr:uid="{00000000-0005-0000-0000-00008E130000}"/>
    <cellStyle name="SAPBEXexcBad7 2 2 5 4" xfId="9101" xr:uid="{00000000-0005-0000-0000-00008F130000}"/>
    <cellStyle name="SAPBEXexcBad7 2 2 6" xfId="4292" xr:uid="{00000000-0005-0000-0000-000090130000}"/>
    <cellStyle name="SAPBEXexcBad7 2 2 7" xfId="5954" xr:uid="{00000000-0005-0000-0000-000091130000}"/>
    <cellStyle name="SAPBEXexcBad7 2 2 8" xfId="5813" xr:uid="{00000000-0005-0000-0000-000092130000}"/>
    <cellStyle name="SAPBEXexcBad7 2 3" xfId="2131" xr:uid="{00000000-0005-0000-0000-000093130000}"/>
    <cellStyle name="SAPBEXexcBad7 2 3 2" xfId="5161" xr:uid="{00000000-0005-0000-0000-000094130000}"/>
    <cellStyle name="SAPBEXexcBad7 2 3 3" xfId="6637" xr:uid="{00000000-0005-0000-0000-000095130000}"/>
    <cellStyle name="SAPBEXexcBad7 2 3 4" xfId="8102" xr:uid="{00000000-0005-0000-0000-000096130000}"/>
    <cellStyle name="SAPBEXexcBad7 2 4" xfId="2866" xr:uid="{00000000-0005-0000-0000-000097130000}"/>
    <cellStyle name="SAPBEXexcBad7 2 4 2" xfId="5866" xr:uid="{00000000-0005-0000-0000-000098130000}"/>
    <cellStyle name="SAPBEXexcBad7 2 4 3" xfId="7087" xr:uid="{00000000-0005-0000-0000-000099130000}"/>
    <cellStyle name="SAPBEXexcBad7 2 4 4" xfId="8499" xr:uid="{00000000-0005-0000-0000-00009A130000}"/>
    <cellStyle name="SAPBEXexcBad7 2 5" xfId="1865" xr:uid="{00000000-0005-0000-0000-00009B130000}"/>
    <cellStyle name="SAPBEXexcBad7 2 5 2" xfId="5673" xr:uid="{00000000-0005-0000-0000-00009C130000}"/>
    <cellStyle name="SAPBEXexcBad7 2 5 3" xfId="6460" xr:uid="{00000000-0005-0000-0000-00009D130000}"/>
    <cellStyle name="SAPBEXexcBad7 2 5 4" xfId="7943" xr:uid="{00000000-0005-0000-0000-00009E130000}"/>
    <cellStyle name="SAPBEXexcBad7 2 6" xfId="1742" xr:uid="{00000000-0005-0000-0000-00009F130000}"/>
    <cellStyle name="SAPBEXexcBad7 2 6 2" xfId="5513" xr:uid="{00000000-0005-0000-0000-0000A0130000}"/>
    <cellStyle name="SAPBEXexcBad7 2 6 3" xfId="4421" xr:uid="{00000000-0005-0000-0000-0000A1130000}"/>
    <cellStyle name="SAPBEXexcBad7 2 6 4" xfId="4650" xr:uid="{00000000-0005-0000-0000-0000A2130000}"/>
    <cellStyle name="SAPBEXexcBad7 2 7" xfId="5890" xr:uid="{00000000-0005-0000-0000-0000A3130000}"/>
    <cellStyle name="SAPBEXexcBad7 2 8" xfId="5635" xr:uid="{00000000-0005-0000-0000-0000A4130000}"/>
    <cellStyle name="SAPBEXexcBad7 2 9" xfId="6796" xr:uid="{00000000-0005-0000-0000-0000A5130000}"/>
    <cellStyle name="SAPBEXexcBad7 3" xfId="1234" xr:uid="{00000000-0005-0000-0000-0000A6130000}"/>
    <cellStyle name="SAPBEXexcBad7 3 2" xfId="2394" xr:uid="{00000000-0005-0000-0000-0000A7130000}"/>
    <cellStyle name="SAPBEXexcBad7 3 2 2" xfId="4956" xr:uid="{00000000-0005-0000-0000-0000A8130000}"/>
    <cellStyle name="SAPBEXexcBad7 3 2 3" xfId="6805" xr:uid="{00000000-0005-0000-0000-0000A9130000}"/>
    <cellStyle name="SAPBEXexcBad7 3 2 4" xfId="8252" xr:uid="{00000000-0005-0000-0000-0000AA130000}"/>
    <cellStyle name="SAPBEXexcBad7 3 3" xfId="3034" xr:uid="{00000000-0005-0000-0000-0000AB130000}"/>
    <cellStyle name="SAPBEXexcBad7 3 3 2" xfId="6135" xr:uid="{00000000-0005-0000-0000-0000AC130000}"/>
    <cellStyle name="SAPBEXexcBad7 3 3 3" xfId="7255" xr:uid="{00000000-0005-0000-0000-0000AD130000}"/>
    <cellStyle name="SAPBEXexcBad7 3 3 4" xfId="8667" xr:uid="{00000000-0005-0000-0000-0000AE130000}"/>
    <cellStyle name="SAPBEXexcBad7 3 4" xfId="1694" xr:uid="{00000000-0005-0000-0000-0000AF130000}"/>
    <cellStyle name="SAPBEXexcBad7 3 4 2" xfId="5529" xr:uid="{00000000-0005-0000-0000-0000B0130000}"/>
    <cellStyle name="SAPBEXexcBad7 3 4 3" xfId="5944" xr:uid="{00000000-0005-0000-0000-0000B1130000}"/>
    <cellStyle name="SAPBEXexcBad7 3 4 4" xfId="5946" xr:uid="{00000000-0005-0000-0000-0000B2130000}"/>
    <cellStyle name="SAPBEXexcBad7 3 5" xfId="1848" xr:uid="{00000000-0005-0000-0000-0000B3130000}"/>
    <cellStyle name="SAPBEXexcBad7 3 5 2" xfId="5352" xr:uid="{00000000-0005-0000-0000-0000B4130000}"/>
    <cellStyle name="SAPBEXexcBad7 3 5 3" xfId="6443" xr:uid="{00000000-0005-0000-0000-0000B5130000}"/>
    <cellStyle name="SAPBEXexcBad7 3 5 4" xfId="7926" xr:uid="{00000000-0005-0000-0000-0000B6130000}"/>
    <cellStyle name="SAPBEXexcBad7 3 6" xfId="5019" xr:uid="{00000000-0005-0000-0000-0000B7130000}"/>
    <cellStyle name="SAPBEXexcBad7 3 7" xfId="5453" xr:uid="{00000000-0005-0000-0000-0000B8130000}"/>
    <cellStyle name="SAPBEXexcBad7 3 8" xfId="5537" xr:uid="{00000000-0005-0000-0000-0000B9130000}"/>
    <cellStyle name="SAPBEXexcBad8" xfId="318" xr:uid="{00000000-0005-0000-0000-0000BA130000}"/>
    <cellStyle name="SAPBEXexcBad8 2" xfId="970" xr:uid="{00000000-0005-0000-0000-0000BB130000}"/>
    <cellStyle name="SAPBEXexcBad8 2 2" xfId="1418" xr:uid="{00000000-0005-0000-0000-0000BC130000}"/>
    <cellStyle name="SAPBEXexcBad8 2 2 2" xfId="2578" xr:uid="{00000000-0005-0000-0000-0000BD130000}"/>
    <cellStyle name="SAPBEXexcBad8 2 2 2 2" xfId="4135" xr:uid="{00000000-0005-0000-0000-0000BE130000}"/>
    <cellStyle name="SAPBEXexcBad8 2 2 2 3" xfId="6895" xr:uid="{00000000-0005-0000-0000-0000BF130000}"/>
    <cellStyle name="SAPBEXexcBad8 2 2 2 4" xfId="8324" xr:uid="{00000000-0005-0000-0000-0000C0130000}"/>
    <cellStyle name="SAPBEXexcBad8 2 2 3" xfId="3126" xr:uid="{00000000-0005-0000-0000-0000C1130000}"/>
    <cellStyle name="SAPBEXexcBad8 2 2 3 2" xfId="5907" xr:uid="{00000000-0005-0000-0000-0000C2130000}"/>
    <cellStyle name="SAPBEXexcBad8 2 2 3 3" xfId="7347" xr:uid="{00000000-0005-0000-0000-0000C3130000}"/>
    <cellStyle name="SAPBEXexcBad8 2 2 3 4" xfId="8759" xr:uid="{00000000-0005-0000-0000-0000C4130000}"/>
    <cellStyle name="SAPBEXexcBad8 2 2 4" xfId="3307" xr:uid="{00000000-0005-0000-0000-0000C5130000}"/>
    <cellStyle name="SAPBEXexcBad8 2 2 4 2" xfId="3771" xr:uid="{00000000-0005-0000-0000-0000C6130000}"/>
    <cellStyle name="SAPBEXexcBad8 2 2 4 3" xfId="7528" xr:uid="{00000000-0005-0000-0000-0000C7130000}"/>
    <cellStyle name="SAPBEXexcBad8 2 2 4 4" xfId="8940" xr:uid="{00000000-0005-0000-0000-0000C8130000}"/>
    <cellStyle name="SAPBEXexcBad8 2 2 5" xfId="3469" xr:uid="{00000000-0005-0000-0000-0000C9130000}"/>
    <cellStyle name="SAPBEXexcBad8 2 2 5 2" xfId="4218" xr:uid="{00000000-0005-0000-0000-0000CA130000}"/>
    <cellStyle name="SAPBEXexcBad8 2 2 5 3" xfId="7690" xr:uid="{00000000-0005-0000-0000-0000CB130000}"/>
    <cellStyle name="SAPBEXexcBad8 2 2 5 4" xfId="9102" xr:uid="{00000000-0005-0000-0000-0000CC130000}"/>
    <cellStyle name="SAPBEXexcBad8 2 2 6" xfId="4099" xr:uid="{00000000-0005-0000-0000-0000CD130000}"/>
    <cellStyle name="SAPBEXexcBad8 2 2 7" xfId="5771" xr:uid="{00000000-0005-0000-0000-0000CE130000}"/>
    <cellStyle name="SAPBEXexcBad8 2 2 8" xfId="5132" xr:uid="{00000000-0005-0000-0000-0000CF130000}"/>
    <cellStyle name="SAPBEXexcBad8 2 3" xfId="2132" xr:uid="{00000000-0005-0000-0000-0000D0130000}"/>
    <cellStyle name="SAPBEXexcBad8 2 3 2" xfId="5494" xr:uid="{00000000-0005-0000-0000-0000D1130000}"/>
    <cellStyle name="SAPBEXexcBad8 2 3 3" xfId="6638" xr:uid="{00000000-0005-0000-0000-0000D2130000}"/>
    <cellStyle name="SAPBEXexcBad8 2 3 4" xfId="8103" xr:uid="{00000000-0005-0000-0000-0000D3130000}"/>
    <cellStyle name="SAPBEXexcBad8 2 4" xfId="2867" xr:uid="{00000000-0005-0000-0000-0000D4130000}"/>
    <cellStyle name="SAPBEXexcBad8 2 4 2" xfId="5332" xr:uid="{00000000-0005-0000-0000-0000D5130000}"/>
    <cellStyle name="SAPBEXexcBad8 2 4 3" xfId="7088" xr:uid="{00000000-0005-0000-0000-0000D6130000}"/>
    <cellStyle name="SAPBEXexcBad8 2 4 4" xfId="8500" xr:uid="{00000000-0005-0000-0000-0000D7130000}"/>
    <cellStyle name="SAPBEXexcBad8 2 5" xfId="1839" xr:uid="{00000000-0005-0000-0000-0000D8130000}"/>
    <cellStyle name="SAPBEXexcBad8 2 5 2" xfId="4658" xr:uid="{00000000-0005-0000-0000-0000D9130000}"/>
    <cellStyle name="SAPBEXexcBad8 2 5 3" xfId="6434" xr:uid="{00000000-0005-0000-0000-0000DA130000}"/>
    <cellStyle name="SAPBEXexcBad8 2 5 4" xfId="7917" xr:uid="{00000000-0005-0000-0000-0000DB130000}"/>
    <cellStyle name="SAPBEXexcBad8 2 6" xfId="3277" xr:uid="{00000000-0005-0000-0000-0000DC130000}"/>
    <cellStyle name="SAPBEXexcBad8 2 6 2" xfId="3792" xr:uid="{00000000-0005-0000-0000-0000DD130000}"/>
    <cellStyle name="SAPBEXexcBad8 2 6 3" xfId="7498" xr:uid="{00000000-0005-0000-0000-0000DE130000}"/>
    <cellStyle name="SAPBEXexcBad8 2 6 4" xfId="8910" xr:uid="{00000000-0005-0000-0000-0000DF130000}"/>
    <cellStyle name="SAPBEXexcBad8 2 7" xfId="5420" xr:uid="{00000000-0005-0000-0000-0000E0130000}"/>
    <cellStyle name="SAPBEXexcBad8 2 8" xfId="6156" xr:uid="{00000000-0005-0000-0000-0000E1130000}"/>
    <cellStyle name="SAPBEXexcBad8 2 9" xfId="7054" xr:uid="{00000000-0005-0000-0000-0000E2130000}"/>
    <cellStyle name="SAPBEXexcBad8 3" xfId="1235" xr:uid="{00000000-0005-0000-0000-0000E3130000}"/>
    <cellStyle name="SAPBEXexcBad8 3 2" xfId="2395" xr:uid="{00000000-0005-0000-0000-0000E4130000}"/>
    <cellStyle name="SAPBEXexcBad8 3 2 2" xfId="5865" xr:uid="{00000000-0005-0000-0000-0000E5130000}"/>
    <cellStyle name="SAPBEXexcBad8 3 2 3" xfId="6806" xr:uid="{00000000-0005-0000-0000-0000E6130000}"/>
    <cellStyle name="SAPBEXexcBad8 3 2 4" xfId="8253" xr:uid="{00000000-0005-0000-0000-0000E7130000}"/>
    <cellStyle name="SAPBEXexcBad8 3 3" xfId="3035" xr:uid="{00000000-0005-0000-0000-0000E8130000}"/>
    <cellStyle name="SAPBEXexcBad8 3 3 2" xfId="6001" xr:uid="{00000000-0005-0000-0000-0000E9130000}"/>
    <cellStyle name="SAPBEXexcBad8 3 3 3" xfId="7256" xr:uid="{00000000-0005-0000-0000-0000EA130000}"/>
    <cellStyle name="SAPBEXexcBad8 3 3 4" xfId="8668" xr:uid="{00000000-0005-0000-0000-0000EB130000}"/>
    <cellStyle name="SAPBEXexcBad8 3 4" xfId="1920" xr:uid="{00000000-0005-0000-0000-0000EC130000}"/>
    <cellStyle name="SAPBEXexcBad8 3 4 2" xfId="5389" xr:uid="{00000000-0005-0000-0000-0000ED130000}"/>
    <cellStyle name="SAPBEXexcBad8 3 4 3" xfId="6515" xr:uid="{00000000-0005-0000-0000-0000EE130000}"/>
    <cellStyle name="SAPBEXexcBad8 3 4 4" xfId="7998" xr:uid="{00000000-0005-0000-0000-0000EF130000}"/>
    <cellStyle name="SAPBEXexcBad8 3 5" xfId="1797" xr:uid="{00000000-0005-0000-0000-0000F0130000}"/>
    <cellStyle name="SAPBEXexcBad8 3 5 2" xfId="4294" xr:uid="{00000000-0005-0000-0000-0000F1130000}"/>
    <cellStyle name="SAPBEXexcBad8 3 5 3" xfId="6396" xr:uid="{00000000-0005-0000-0000-0000F2130000}"/>
    <cellStyle name="SAPBEXexcBad8 3 5 4" xfId="7880" xr:uid="{00000000-0005-0000-0000-0000F3130000}"/>
    <cellStyle name="SAPBEXexcBad8 3 6" xfId="5761" xr:uid="{00000000-0005-0000-0000-0000F4130000}"/>
    <cellStyle name="SAPBEXexcBad8 3 7" xfId="5910" xr:uid="{00000000-0005-0000-0000-0000F5130000}"/>
    <cellStyle name="SAPBEXexcBad8 3 8" xfId="5189" xr:uid="{00000000-0005-0000-0000-0000F6130000}"/>
    <cellStyle name="SAPBEXexcBad9" xfId="319" xr:uid="{00000000-0005-0000-0000-0000F7130000}"/>
    <cellStyle name="SAPBEXexcBad9 2" xfId="971" xr:uid="{00000000-0005-0000-0000-0000F8130000}"/>
    <cellStyle name="SAPBEXexcBad9 2 2" xfId="1419" xr:uid="{00000000-0005-0000-0000-0000F9130000}"/>
    <cellStyle name="SAPBEXexcBad9 2 2 2" xfId="2579" xr:uid="{00000000-0005-0000-0000-0000FA130000}"/>
    <cellStyle name="SAPBEXexcBad9 2 2 2 2" xfId="4963" xr:uid="{00000000-0005-0000-0000-0000FB130000}"/>
    <cellStyle name="SAPBEXexcBad9 2 2 2 3" xfId="6896" xr:uid="{00000000-0005-0000-0000-0000FC130000}"/>
    <cellStyle name="SAPBEXexcBad9 2 2 2 4" xfId="8325" xr:uid="{00000000-0005-0000-0000-0000FD130000}"/>
    <cellStyle name="SAPBEXexcBad9 2 2 3" xfId="3127" xr:uid="{00000000-0005-0000-0000-0000FE130000}"/>
    <cellStyle name="SAPBEXexcBad9 2 2 3 2" xfId="4973" xr:uid="{00000000-0005-0000-0000-0000FF130000}"/>
    <cellStyle name="SAPBEXexcBad9 2 2 3 3" xfId="7348" xr:uid="{00000000-0005-0000-0000-000000140000}"/>
    <cellStyle name="SAPBEXexcBad9 2 2 3 4" xfId="8760" xr:uid="{00000000-0005-0000-0000-000001140000}"/>
    <cellStyle name="SAPBEXexcBad9 2 2 4" xfId="3308" xr:uid="{00000000-0005-0000-0000-000002140000}"/>
    <cellStyle name="SAPBEXexcBad9 2 2 4 2" xfId="3770" xr:uid="{00000000-0005-0000-0000-000003140000}"/>
    <cellStyle name="SAPBEXexcBad9 2 2 4 3" xfId="7529" xr:uid="{00000000-0005-0000-0000-000004140000}"/>
    <cellStyle name="SAPBEXexcBad9 2 2 4 4" xfId="8941" xr:uid="{00000000-0005-0000-0000-000005140000}"/>
    <cellStyle name="SAPBEXexcBad9 2 2 5" xfId="3470" xr:uid="{00000000-0005-0000-0000-000006140000}"/>
    <cellStyle name="SAPBEXexcBad9 2 2 5 2" xfId="3657" xr:uid="{00000000-0005-0000-0000-000007140000}"/>
    <cellStyle name="SAPBEXexcBad9 2 2 5 3" xfId="7691" xr:uid="{00000000-0005-0000-0000-000008140000}"/>
    <cellStyle name="SAPBEXexcBad9 2 2 5 4" xfId="9103" xr:uid="{00000000-0005-0000-0000-000009140000}"/>
    <cellStyle name="SAPBEXexcBad9 2 2 6" xfId="4084" xr:uid="{00000000-0005-0000-0000-00000A140000}"/>
    <cellStyle name="SAPBEXexcBad9 2 2 7" xfId="6088" xr:uid="{00000000-0005-0000-0000-00000B140000}"/>
    <cellStyle name="SAPBEXexcBad9 2 2 8" xfId="6227" xr:uid="{00000000-0005-0000-0000-00000C140000}"/>
    <cellStyle name="SAPBEXexcBad9 2 3" xfId="2133" xr:uid="{00000000-0005-0000-0000-00000D140000}"/>
    <cellStyle name="SAPBEXexcBad9 2 3 2" xfId="4647" xr:uid="{00000000-0005-0000-0000-00000E140000}"/>
    <cellStyle name="SAPBEXexcBad9 2 3 3" xfId="6639" xr:uid="{00000000-0005-0000-0000-00000F140000}"/>
    <cellStyle name="SAPBEXexcBad9 2 3 4" xfId="8104" xr:uid="{00000000-0005-0000-0000-000010140000}"/>
    <cellStyle name="SAPBEXexcBad9 2 4" xfId="2868" xr:uid="{00000000-0005-0000-0000-000011140000}"/>
    <cellStyle name="SAPBEXexcBad9 2 4 2" xfId="6287" xr:uid="{00000000-0005-0000-0000-000012140000}"/>
    <cellStyle name="SAPBEXexcBad9 2 4 3" xfId="7089" xr:uid="{00000000-0005-0000-0000-000013140000}"/>
    <cellStyle name="SAPBEXexcBad9 2 4 4" xfId="8501" xr:uid="{00000000-0005-0000-0000-000014140000}"/>
    <cellStyle name="SAPBEXexcBad9 2 5" xfId="1828" xr:uid="{00000000-0005-0000-0000-000015140000}"/>
    <cellStyle name="SAPBEXexcBad9 2 5 2" xfId="4305" xr:uid="{00000000-0005-0000-0000-000016140000}"/>
    <cellStyle name="SAPBEXexcBad9 2 5 3" xfId="6423" xr:uid="{00000000-0005-0000-0000-000017140000}"/>
    <cellStyle name="SAPBEXexcBad9 2 5 4" xfId="7906" xr:uid="{00000000-0005-0000-0000-000018140000}"/>
    <cellStyle name="SAPBEXexcBad9 2 6" xfId="2027" xr:uid="{00000000-0005-0000-0000-000019140000}"/>
    <cellStyle name="SAPBEXexcBad9 2 6 2" xfId="4727" xr:uid="{00000000-0005-0000-0000-00001A140000}"/>
    <cellStyle name="SAPBEXexcBad9 2 6 3" xfId="6615" xr:uid="{00000000-0005-0000-0000-00001B140000}"/>
    <cellStyle name="SAPBEXexcBad9 2 6 4" xfId="8096" xr:uid="{00000000-0005-0000-0000-00001C140000}"/>
    <cellStyle name="SAPBEXexcBad9 2 7" xfId="4575" xr:uid="{00000000-0005-0000-0000-00001D140000}"/>
    <cellStyle name="SAPBEXexcBad9 2 8" xfId="5343" xr:uid="{00000000-0005-0000-0000-00001E140000}"/>
    <cellStyle name="SAPBEXexcBad9 2 9" xfId="5421" xr:uid="{00000000-0005-0000-0000-00001F140000}"/>
    <cellStyle name="SAPBEXexcBad9 3" xfId="1236" xr:uid="{00000000-0005-0000-0000-000020140000}"/>
    <cellStyle name="SAPBEXexcBad9 3 2" xfId="2396" xr:uid="{00000000-0005-0000-0000-000021140000}"/>
    <cellStyle name="SAPBEXexcBad9 3 2 2" xfId="5331" xr:uid="{00000000-0005-0000-0000-000022140000}"/>
    <cellStyle name="SAPBEXexcBad9 3 2 3" xfId="6807" xr:uid="{00000000-0005-0000-0000-000023140000}"/>
    <cellStyle name="SAPBEXexcBad9 3 2 4" xfId="8254" xr:uid="{00000000-0005-0000-0000-000024140000}"/>
    <cellStyle name="SAPBEXexcBad9 3 3" xfId="3036" xr:uid="{00000000-0005-0000-0000-000025140000}"/>
    <cellStyle name="SAPBEXexcBad9 3 3 2" xfId="5624" xr:uid="{00000000-0005-0000-0000-000026140000}"/>
    <cellStyle name="SAPBEXexcBad9 3 3 3" xfId="7257" xr:uid="{00000000-0005-0000-0000-000027140000}"/>
    <cellStyle name="SAPBEXexcBad9 3 3 4" xfId="8669" xr:uid="{00000000-0005-0000-0000-000028140000}"/>
    <cellStyle name="SAPBEXexcBad9 3 4" xfId="1802" xr:uid="{00000000-0005-0000-0000-000029140000}"/>
    <cellStyle name="SAPBEXexcBad9 3 4 2" xfId="5667" xr:uid="{00000000-0005-0000-0000-00002A140000}"/>
    <cellStyle name="SAPBEXexcBad9 3 4 3" xfId="6401" xr:uid="{00000000-0005-0000-0000-00002B140000}"/>
    <cellStyle name="SAPBEXexcBad9 3 4 4" xfId="7885" xr:uid="{00000000-0005-0000-0000-00002C140000}"/>
    <cellStyle name="SAPBEXexcBad9 3 5" xfId="1727" xr:uid="{00000000-0005-0000-0000-00002D140000}"/>
    <cellStyle name="SAPBEXexcBad9 3 5 2" xfId="4677" xr:uid="{00000000-0005-0000-0000-00002E140000}"/>
    <cellStyle name="SAPBEXexcBad9 3 5 3" xfId="5956" xr:uid="{00000000-0005-0000-0000-00002F140000}"/>
    <cellStyle name="SAPBEXexcBad9 3 5 4" xfId="4380" xr:uid="{00000000-0005-0000-0000-000030140000}"/>
    <cellStyle name="SAPBEXexcBad9 3 6" xfId="5209" xr:uid="{00000000-0005-0000-0000-000031140000}"/>
    <cellStyle name="SAPBEXexcBad9 3 7" xfId="5569" xr:uid="{00000000-0005-0000-0000-000032140000}"/>
    <cellStyle name="SAPBEXexcBad9 3 8" xfId="5688" xr:uid="{00000000-0005-0000-0000-000033140000}"/>
    <cellStyle name="SAPBEXexcCritical4" xfId="320" xr:uid="{00000000-0005-0000-0000-000034140000}"/>
    <cellStyle name="SAPBEXexcCritical4 2" xfId="972" xr:uid="{00000000-0005-0000-0000-000035140000}"/>
    <cellStyle name="SAPBEXexcCritical4 2 2" xfId="1420" xr:uid="{00000000-0005-0000-0000-000036140000}"/>
    <cellStyle name="SAPBEXexcCritical4 2 2 2" xfId="2580" xr:uid="{00000000-0005-0000-0000-000037140000}"/>
    <cellStyle name="SAPBEXexcCritical4 2 2 2 2" xfId="5119" xr:uid="{00000000-0005-0000-0000-000038140000}"/>
    <cellStyle name="SAPBEXexcCritical4 2 2 2 3" xfId="6897" xr:uid="{00000000-0005-0000-0000-000039140000}"/>
    <cellStyle name="SAPBEXexcCritical4 2 2 2 4" xfId="8326" xr:uid="{00000000-0005-0000-0000-00003A140000}"/>
    <cellStyle name="SAPBEXexcCritical4 2 2 3" xfId="3128" xr:uid="{00000000-0005-0000-0000-00003B140000}"/>
    <cellStyle name="SAPBEXexcCritical4 2 2 3 2" xfId="5828" xr:uid="{00000000-0005-0000-0000-00003C140000}"/>
    <cellStyle name="SAPBEXexcCritical4 2 2 3 3" xfId="7349" xr:uid="{00000000-0005-0000-0000-00003D140000}"/>
    <cellStyle name="SAPBEXexcCritical4 2 2 3 4" xfId="8761" xr:uid="{00000000-0005-0000-0000-00003E140000}"/>
    <cellStyle name="SAPBEXexcCritical4 2 2 4" xfId="3309" xr:uid="{00000000-0005-0000-0000-00003F140000}"/>
    <cellStyle name="SAPBEXexcCritical4 2 2 4 2" xfId="3769" xr:uid="{00000000-0005-0000-0000-000040140000}"/>
    <cellStyle name="SAPBEXexcCritical4 2 2 4 3" xfId="7530" xr:uid="{00000000-0005-0000-0000-000041140000}"/>
    <cellStyle name="SAPBEXexcCritical4 2 2 4 4" xfId="8942" xr:uid="{00000000-0005-0000-0000-000042140000}"/>
    <cellStyle name="SAPBEXexcCritical4 2 2 5" xfId="3471" xr:uid="{00000000-0005-0000-0000-000043140000}"/>
    <cellStyle name="SAPBEXexcCritical4 2 2 5 2" xfId="3656" xr:uid="{00000000-0005-0000-0000-000044140000}"/>
    <cellStyle name="SAPBEXexcCritical4 2 2 5 3" xfId="7692" xr:uid="{00000000-0005-0000-0000-000045140000}"/>
    <cellStyle name="SAPBEXexcCritical4 2 2 5 4" xfId="9104" xr:uid="{00000000-0005-0000-0000-000046140000}"/>
    <cellStyle name="SAPBEXexcCritical4 2 2 6" xfId="3942" xr:uid="{00000000-0005-0000-0000-000047140000}"/>
    <cellStyle name="SAPBEXexcCritical4 2 2 7" xfId="5107" xr:uid="{00000000-0005-0000-0000-000048140000}"/>
    <cellStyle name="SAPBEXexcCritical4 2 2 8" xfId="4306" xr:uid="{00000000-0005-0000-0000-000049140000}"/>
    <cellStyle name="SAPBEXexcCritical4 2 3" xfId="2134" xr:uid="{00000000-0005-0000-0000-00004A140000}"/>
    <cellStyle name="SAPBEXexcCritical4 2 3 2" xfId="5364" xr:uid="{00000000-0005-0000-0000-00004B140000}"/>
    <cellStyle name="SAPBEXexcCritical4 2 3 3" xfId="6640" xr:uid="{00000000-0005-0000-0000-00004C140000}"/>
    <cellStyle name="SAPBEXexcCritical4 2 3 4" xfId="8105" xr:uid="{00000000-0005-0000-0000-00004D140000}"/>
    <cellStyle name="SAPBEXexcCritical4 2 4" xfId="2869" xr:uid="{00000000-0005-0000-0000-00004E140000}"/>
    <cellStyle name="SAPBEXexcCritical4 2 4 2" xfId="6176" xr:uid="{00000000-0005-0000-0000-00004F140000}"/>
    <cellStyle name="SAPBEXexcCritical4 2 4 3" xfId="7090" xr:uid="{00000000-0005-0000-0000-000050140000}"/>
    <cellStyle name="SAPBEXexcCritical4 2 4 4" xfId="8502" xr:uid="{00000000-0005-0000-0000-000051140000}"/>
    <cellStyle name="SAPBEXexcCritical4 2 5" xfId="1785" xr:uid="{00000000-0005-0000-0000-000052140000}"/>
    <cellStyle name="SAPBEXexcCritical4 2 5 2" xfId="5345" xr:uid="{00000000-0005-0000-0000-000053140000}"/>
    <cellStyle name="SAPBEXexcCritical4 2 5 3" xfId="6384" xr:uid="{00000000-0005-0000-0000-000054140000}"/>
    <cellStyle name="SAPBEXexcCritical4 2 5 4" xfId="7868" xr:uid="{00000000-0005-0000-0000-000055140000}"/>
    <cellStyle name="SAPBEXexcCritical4 2 6" xfId="3106" xr:uid="{00000000-0005-0000-0000-000056140000}"/>
    <cellStyle name="SAPBEXexcCritical4 2 6 2" xfId="5928" xr:uid="{00000000-0005-0000-0000-000057140000}"/>
    <cellStyle name="SAPBEXexcCritical4 2 6 3" xfId="7327" xr:uid="{00000000-0005-0000-0000-000058140000}"/>
    <cellStyle name="SAPBEXexcCritical4 2 6 4" xfId="8739" xr:uid="{00000000-0005-0000-0000-000059140000}"/>
    <cellStyle name="SAPBEXexcCritical4 2 7" xfId="5871" xr:uid="{00000000-0005-0000-0000-00005A140000}"/>
    <cellStyle name="SAPBEXexcCritical4 2 8" xfId="3951" xr:uid="{00000000-0005-0000-0000-00005B140000}"/>
    <cellStyle name="SAPBEXexcCritical4 2 9" xfId="6232" xr:uid="{00000000-0005-0000-0000-00005C140000}"/>
    <cellStyle name="SAPBEXexcCritical4 3" xfId="1237" xr:uid="{00000000-0005-0000-0000-00005D140000}"/>
    <cellStyle name="SAPBEXexcCritical4 3 2" xfId="2397" xr:uid="{00000000-0005-0000-0000-00005E140000}"/>
    <cellStyle name="SAPBEXexcCritical4 3 2 2" xfId="6286" xr:uid="{00000000-0005-0000-0000-00005F140000}"/>
    <cellStyle name="SAPBEXexcCritical4 3 2 3" xfId="6808" xr:uid="{00000000-0005-0000-0000-000060140000}"/>
    <cellStyle name="SAPBEXexcCritical4 3 2 4" xfId="8255" xr:uid="{00000000-0005-0000-0000-000061140000}"/>
    <cellStyle name="SAPBEXexcCritical4 3 3" xfId="3037" xr:uid="{00000000-0005-0000-0000-000062140000}"/>
    <cellStyle name="SAPBEXexcCritical4 3 3 2" xfId="4776" xr:uid="{00000000-0005-0000-0000-000063140000}"/>
    <cellStyle name="SAPBEXexcCritical4 3 3 3" xfId="7258" xr:uid="{00000000-0005-0000-0000-000064140000}"/>
    <cellStyle name="SAPBEXexcCritical4 3 3 4" xfId="8670" xr:uid="{00000000-0005-0000-0000-000065140000}"/>
    <cellStyle name="SAPBEXexcCritical4 3 4" xfId="1817" xr:uid="{00000000-0005-0000-0000-000066140000}"/>
    <cellStyle name="SAPBEXexcCritical4 3 4 2" xfId="5691" xr:uid="{00000000-0005-0000-0000-000067140000}"/>
    <cellStyle name="SAPBEXexcCritical4 3 4 3" xfId="6415" xr:uid="{00000000-0005-0000-0000-000068140000}"/>
    <cellStyle name="SAPBEXexcCritical4 3 4 4" xfId="7898" xr:uid="{00000000-0005-0000-0000-000069140000}"/>
    <cellStyle name="SAPBEXexcCritical4 3 5" xfId="1757" xr:uid="{00000000-0005-0000-0000-00006A140000}"/>
    <cellStyle name="SAPBEXexcCritical4 3 5 2" xfId="5533" xr:uid="{00000000-0005-0000-0000-00006B140000}"/>
    <cellStyle name="SAPBEXexcCritical4 3 5 3" xfId="6356" xr:uid="{00000000-0005-0000-0000-00006C140000}"/>
    <cellStyle name="SAPBEXexcCritical4 3 5 4" xfId="7840" xr:uid="{00000000-0005-0000-0000-00006D140000}"/>
    <cellStyle name="SAPBEXexcCritical4 3 6" xfId="6184" xr:uid="{00000000-0005-0000-0000-00006E140000}"/>
    <cellStyle name="SAPBEXexcCritical4 3 7" xfId="4959" xr:uid="{00000000-0005-0000-0000-00006F140000}"/>
    <cellStyle name="SAPBEXexcCritical4 3 8" xfId="5868" xr:uid="{00000000-0005-0000-0000-000070140000}"/>
    <cellStyle name="SAPBEXexcCritical5" xfId="321" xr:uid="{00000000-0005-0000-0000-000071140000}"/>
    <cellStyle name="SAPBEXexcCritical5 2" xfId="973" xr:uid="{00000000-0005-0000-0000-000072140000}"/>
    <cellStyle name="SAPBEXexcCritical5 2 2" xfId="1421" xr:uid="{00000000-0005-0000-0000-000073140000}"/>
    <cellStyle name="SAPBEXexcCritical5 2 2 2" xfId="2581" xr:uid="{00000000-0005-0000-0000-000074140000}"/>
    <cellStyle name="SAPBEXexcCritical5 2 2 2 2" xfId="5841" xr:uid="{00000000-0005-0000-0000-000075140000}"/>
    <cellStyle name="SAPBEXexcCritical5 2 2 2 3" xfId="6898" xr:uid="{00000000-0005-0000-0000-000076140000}"/>
    <cellStyle name="SAPBEXexcCritical5 2 2 2 4" xfId="8327" xr:uid="{00000000-0005-0000-0000-000077140000}"/>
    <cellStyle name="SAPBEXexcCritical5 2 2 3" xfId="3129" xr:uid="{00000000-0005-0000-0000-000078140000}"/>
    <cellStyle name="SAPBEXexcCritical5 2 2 3 2" xfId="5296" xr:uid="{00000000-0005-0000-0000-000079140000}"/>
    <cellStyle name="SAPBEXexcCritical5 2 2 3 3" xfId="7350" xr:uid="{00000000-0005-0000-0000-00007A140000}"/>
    <cellStyle name="SAPBEXexcCritical5 2 2 3 4" xfId="8762" xr:uid="{00000000-0005-0000-0000-00007B140000}"/>
    <cellStyle name="SAPBEXexcCritical5 2 2 4" xfId="3310" xr:uid="{00000000-0005-0000-0000-00007C140000}"/>
    <cellStyle name="SAPBEXexcCritical5 2 2 4 2" xfId="4263" xr:uid="{00000000-0005-0000-0000-00007D140000}"/>
    <cellStyle name="SAPBEXexcCritical5 2 2 4 3" xfId="7531" xr:uid="{00000000-0005-0000-0000-00007E140000}"/>
    <cellStyle name="SAPBEXexcCritical5 2 2 4 4" xfId="8943" xr:uid="{00000000-0005-0000-0000-00007F140000}"/>
    <cellStyle name="SAPBEXexcCritical5 2 2 5" xfId="3472" xr:uid="{00000000-0005-0000-0000-000080140000}"/>
    <cellStyle name="SAPBEXexcCritical5 2 2 5 2" xfId="3655" xr:uid="{00000000-0005-0000-0000-000081140000}"/>
    <cellStyle name="SAPBEXexcCritical5 2 2 5 3" xfId="7693" xr:uid="{00000000-0005-0000-0000-000082140000}"/>
    <cellStyle name="SAPBEXexcCritical5 2 2 5 4" xfId="9105" xr:uid="{00000000-0005-0000-0000-000083140000}"/>
    <cellStyle name="SAPBEXexcCritical5 2 2 6" xfId="3880" xr:uid="{00000000-0005-0000-0000-000084140000}"/>
    <cellStyle name="SAPBEXexcCritical5 2 2 7" xfId="6204" xr:uid="{00000000-0005-0000-0000-000085140000}"/>
    <cellStyle name="SAPBEXexcCritical5 2 2 8" xfId="5729" xr:uid="{00000000-0005-0000-0000-000086140000}"/>
    <cellStyle name="SAPBEXexcCritical5 2 3" xfId="2135" xr:uid="{00000000-0005-0000-0000-000087140000}"/>
    <cellStyle name="SAPBEXexcCritical5 2 3 2" xfId="5697" xr:uid="{00000000-0005-0000-0000-000088140000}"/>
    <cellStyle name="SAPBEXexcCritical5 2 3 3" xfId="6641" xr:uid="{00000000-0005-0000-0000-000089140000}"/>
    <cellStyle name="SAPBEXexcCritical5 2 3 4" xfId="8106" xr:uid="{00000000-0005-0000-0000-00008A140000}"/>
    <cellStyle name="SAPBEXexcCritical5 2 4" xfId="2870" xr:uid="{00000000-0005-0000-0000-00008B140000}"/>
    <cellStyle name="SAPBEXexcCritical5 2 4 2" xfId="6043" xr:uid="{00000000-0005-0000-0000-00008C140000}"/>
    <cellStyle name="SAPBEXexcCritical5 2 4 3" xfId="7091" xr:uid="{00000000-0005-0000-0000-00008D140000}"/>
    <cellStyle name="SAPBEXexcCritical5 2 4 4" xfId="8503" xr:uid="{00000000-0005-0000-0000-00008E140000}"/>
    <cellStyle name="SAPBEXexcCritical5 2 5" xfId="1866" xr:uid="{00000000-0005-0000-0000-00008F140000}"/>
    <cellStyle name="SAPBEXexcCritical5 2 5 2" xfId="4822" xr:uid="{00000000-0005-0000-0000-000090140000}"/>
    <cellStyle name="SAPBEXexcCritical5 2 5 3" xfId="6461" xr:uid="{00000000-0005-0000-0000-000091140000}"/>
    <cellStyle name="SAPBEXexcCritical5 2 5 4" xfId="7944" xr:uid="{00000000-0005-0000-0000-000092140000}"/>
    <cellStyle name="SAPBEXexcCritical5 2 6" xfId="1741" xr:uid="{00000000-0005-0000-0000-000093140000}"/>
    <cellStyle name="SAPBEXexcCritical5 2 6 2" xfId="5180" xr:uid="{00000000-0005-0000-0000-000094140000}"/>
    <cellStyle name="SAPBEXexcCritical5 2 6 3" xfId="6045" xr:uid="{00000000-0005-0000-0000-000095140000}"/>
    <cellStyle name="SAPBEXexcCritical5 2 6 4" xfId="5773" xr:uid="{00000000-0005-0000-0000-000096140000}"/>
    <cellStyle name="SAPBEXexcCritical5 2 7" xfId="4967" xr:uid="{00000000-0005-0000-0000-000097140000}"/>
    <cellStyle name="SAPBEXexcCritical5 2 8" xfId="3881" xr:uid="{00000000-0005-0000-0000-000098140000}"/>
    <cellStyle name="SAPBEXexcCritical5 2 9" xfId="4066" xr:uid="{00000000-0005-0000-0000-000099140000}"/>
    <cellStyle name="SAPBEXexcCritical5 3" xfId="1238" xr:uid="{00000000-0005-0000-0000-00009A140000}"/>
    <cellStyle name="SAPBEXexcCritical5 3 2" xfId="2398" xr:uid="{00000000-0005-0000-0000-00009B140000}"/>
    <cellStyle name="SAPBEXexcCritical5 3 2 2" xfId="6175" xr:uid="{00000000-0005-0000-0000-00009C140000}"/>
    <cellStyle name="SAPBEXexcCritical5 3 2 3" xfId="6809" xr:uid="{00000000-0005-0000-0000-00009D140000}"/>
    <cellStyle name="SAPBEXexcCritical5 3 2 4" xfId="8256" xr:uid="{00000000-0005-0000-0000-00009E140000}"/>
    <cellStyle name="SAPBEXexcCritical5 3 3" xfId="3038" xr:uid="{00000000-0005-0000-0000-00009F140000}"/>
    <cellStyle name="SAPBEXexcCritical5 3 3 2" xfId="4443" xr:uid="{00000000-0005-0000-0000-0000A0140000}"/>
    <cellStyle name="SAPBEXexcCritical5 3 3 3" xfId="7259" xr:uid="{00000000-0005-0000-0000-0000A1140000}"/>
    <cellStyle name="SAPBEXexcCritical5 3 3 4" xfId="8671" xr:uid="{00000000-0005-0000-0000-0000A2140000}"/>
    <cellStyle name="SAPBEXexcCritical5 3 4" xfId="1803" xr:uid="{00000000-0005-0000-0000-0000A3140000}"/>
    <cellStyle name="SAPBEXexcCritical5 3 4 2" xfId="4816" xr:uid="{00000000-0005-0000-0000-0000A4140000}"/>
    <cellStyle name="SAPBEXexcCritical5 3 4 3" xfId="6402" xr:uid="{00000000-0005-0000-0000-0000A5140000}"/>
    <cellStyle name="SAPBEXexcCritical5 3 4 4" xfId="7886" xr:uid="{00000000-0005-0000-0000-0000A6140000}"/>
    <cellStyle name="SAPBEXexcCritical5 3 5" xfId="2000" xr:uid="{00000000-0005-0000-0000-0000A7140000}"/>
    <cellStyle name="SAPBEXexcCritical5 3 5 2" xfId="5715" xr:uid="{00000000-0005-0000-0000-0000A8140000}"/>
    <cellStyle name="SAPBEXexcCritical5 3 5 3" xfId="6588" xr:uid="{00000000-0005-0000-0000-0000A9140000}"/>
    <cellStyle name="SAPBEXexcCritical5 3 5 4" xfId="8069" xr:uid="{00000000-0005-0000-0000-0000AA140000}"/>
    <cellStyle name="SAPBEXexcCritical5 3 6" xfId="6063" xr:uid="{00000000-0005-0000-0000-0000AB140000}"/>
    <cellStyle name="SAPBEXexcCritical5 3 7" xfId="4962" xr:uid="{00000000-0005-0000-0000-0000AC140000}"/>
    <cellStyle name="SAPBEXexcCritical5 3 8" xfId="4397" xr:uid="{00000000-0005-0000-0000-0000AD140000}"/>
    <cellStyle name="SAPBEXexcCritical6" xfId="322" xr:uid="{00000000-0005-0000-0000-0000AE140000}"/>
    <cellStyle name="SAPBEXexcCritical6 2" xfId="974" xr:uid="{00000000-0005-0000-0000-0000AF140000}"/>
    <cellStyle name="SAPBEXexcCritical6 2 2" xfId="1422" xr:uid="{00000000-0005-0000-0000-0000B0140000}"/>
    <cellStyle name="SAPBEXexcCritical6 2 2 2" xfId="2582" xr:uid="{00000000-0005-0000-0000-0000B1140000}"/>
    <cellStyle name="SAPBEXexcCritical6 2 2 2 2" xfId="5309" xr:uid="{00000000-0005-0000-0000-0000B2140000}"/>
    <cellStyle name="SAPBEXexcCritical6 2 2 2 3" xfId="6899" xr:uid="{00000000-0005-0000-0000-0000B3140000}"/>
    <cellStyle name="SAPBEXexcCritical6 2 2 2 4" xfId="8328" xr:uid="{00000000-0005-0000-0000-0000B4140000}"/>
    <cellStyle name="SAPBEXexcCritical6 2 2 3" xfId="3130" xr:uid="{00000000-0005-0000-0000-0000B5140000}"/>
    <cellStyle name="SAPBEXexcCritical6 2 2 3 2" xfId="6249" xr:uid="{00000000-0005-0000-0000-0000B6140000}"/>
    <cellStyle name="SAPBEXexcCritical6 2 2 3 3" xfId="7351" xr:uid="{00000000-0005-0000-0000-0000B7140000}"/>
    <cellStyle name="SAPBEXexcCritical6 2 2 3 4" xfId="8763" xr:uid="{00000000-0005-0000-0000-0000B8140000}"/>
    <cellStyle name="SAPBEXexcCritical6 2 2 4" xfId="3311" xr:uid="{00000000-0005-0000-0000-0000B9140000}"/>
    <cellStyle name="SAPBEXexcCritical6 2 2 4 2" xfId="3768" xr:uid="{00000000-0005-0000-0000-0000BA140000}"/>
    <cellStyle name="SAPBEXexcCritical6 2 2 4 3" xfId="7532" xr:uid="{00000000-0005-0000-0000-0000BB140000}"/>
    <cellStyle name="SAPBEXexcCritical6 2 2 4 4" xfId="8944" xr:uid="{00000000-0005-0000-0000-0000BC140000}"/>
    <cellStyle name="SAPBEXexcCritical6 2 2 5" xfId="3473" xr:uid="{00000000-0005-0000-0000-0000BD140000}"/>
    <cellStyle name="SAPBEXexcCritical6 2 2 5 2" xfId="4217" xr:uid="{00000000-0005-0000-0000-0000BE140000}"/>
    <cellStyle name="SAPBEXexcCritical6 2 2 5 3" xfId="7694" xr:uid="{00000000-0005-0000-0000-0000BF140000}"/>
    <cellStyle name="SAPBEXexcCritical6 2 2 5 4" xfId="9106" xr:uid="{00000000-0005-0000-0000-0000C0140000}"/>
    <cellStyle name="SAPBEXexcCritical6 2 2 6" xfId="3932" xr:uid="{00000000-0005-0000-0000-0000C1140000}"/>
    <cellStyle name="SAPBEXexcCritical6 2 2 7" xfId="5921" xr:uid="{00000000-0005-0000-0000-0000C2140000}"/>
    <cellStyle name="SAPBEXexcCritical6 2 2 8" xfId="5071" xr:uid="{00000000-0005-0000-0000-0000C3140000}"/>
    <cellStyle name="SAPBEXexcCritical6 2 3" xfId="2136" xr:uid="{00000000-0005-0000-0000-0000C4140000}"/>
    <cellStyle name="SAPBEXexcCritical6 2 3 2" xfId="4844" xr:uid="{00000000-0005-0000-0000-0000C5140000}"/>
    <cellStyle name="SAPBEXexcCritical6 2 3 3" xfId="6642" xr:uid="{00000000-0005-0000-0000-0000C6140000}"/>
    <cellStyle name="SAPBEXexcCritical6 2 3 4" xfId="8107" xr:uid="{00000000-0005-0000-0000-0000C7140000}"/>
    <cellStyle name="SAPBEXexcCritical6 2 4" xfId="2871" xr:uid="{00000000-0005-0000-0000-0000C8140000}"/>
    <cellStyle name="SAPBEXexcCritical6 2 4 2" xfId="5665" xr:uid="{00000000-0005-0000-0000-0000C9140000}"/>
    <cellStyle name="SAPBEXexcCritical6 2 4 3" xfId="7092" xr:uid="{00000000-0005-0000-0000-0000CA140000}"/>
    <cellStyle name="SAPBEXexcCritical6 2 4 4" xfId="8504" xr:uid="{00000000-0005-0000-0000-0000CB140000}"/>
    <cellStyle name="SAPBEXexcCritical6 2 5" xfId="1792" xr:uid="{00000000-0005-0000-0000-0000CC140000}"/>
    <cellStyle name="SAPBEXexcCritical6 2 5 2" xfId="5390" xr:uid="{00000000-0005-0000-0000-0000CD140000}"/>
    <cellStyle name="SAPBEXexcCritical6 2 5 3" xfId="6391" xr:uid="{00000000-0005-0000-0000-0000CE140000}"/>
    <cellStyle name="SAPBEXexcCritical6 2 5 4" xfId="7875" xr:uid="{00000000-0005-0000-0000-0000CF140000}"/>
    <cellStyle name="SAPBEXexcCritical6 2 6" xfId="2852" xr:uid="{00000000-0005-0000-0000-0000D0140000}"/>
    <cellStyle name="SAPBEXexcCritical6 2 6 2" xfId="4752" xr:uid="{00000000-0005-0000-0000-0000D1140000}"/>
    <cellStyle name="SAPBEXexcCritical6 2 6 3" xfId="7073" xr:uid="{00000000-0005-0000-0000-0000D2140000}"/>
    <cellStyle name="SAPBEXexcCritical6 2 6 4" xfId="8485" xr:uid="{00000000-0005-0000-0000-0000D3140000}"/>
    <cellStyle name="SAPBEXexcCritical6 2 7" xfId="5768" xr:uid="{00000000-0005-0000-0000-0000D4140000}"/>
    <cellStyle name="SAPBEXexcCritical6 2 8" xfId="6245" xr:uid="{00000000-0005-0000-0000-0000D5140000}"/>
    <cellStyle name="SAPBEXexcCritical6 2 9" xfId="5587" xr:uid="{00000000-0005-0000-0000-0000D6140000}"/>
    <cellStyle name="SAPBEXexcCritical6 3" xfId="1239" xr:uid="{00000000-0005-0000-0000-0000D7140000}"/>
    <cellStyle name="SAPBEXexcCritical6 3 2" xfId="2399" xr:uid="{00000000-0005-0000-0000-0000D8140000}"/>
    <cellStyle name="SAPBEXexcCritical6 3 2 2" xfId="6042" xr:uid="{00000000-0005-0000-0000-0000D9140000}"/>
    <cellStyle name="SAPBEXexcCritical6 3 2 3" xfId="6810" xr:uid="{00000000-0005-0000-0000-0000DA140000}"/>
    <cellStyle name="SAPBEXexcCritical6 3 2 4" xfId="8257" xr:uid="{00000000-0005-0000-0000-0000DB140000}"/>
    <cellStyle name="SAPBEXexcCritical6 3 3" xfId="3039" xr:uid="{00000000-0005-0000-0000-0000DC140000}"/>
    <cellStyle name="SAPBEXexcCritical6 3 3 2" xfId="5008" xr:uid="{00000000-0005-0000-0000-0000DD140000}"/>
    <cellStyle name="SAPBEXexcCritical6 3 3 3" xfId="7260" xr:uid="{00000000-0005-0000-0000-0000DE140000}"/>
    <cellStyle name="SAPBEXexcCritical6 3 3 4" xfId="8672" xr:uid="{00000000-0005-0000-0000-0000DF140000}"/>
    <cellStyle name="SAPBEXexcCritical6 3 4" xfId="1695" xr:uid="{00000000-0005-0000-0000-0000E0140000}"/>
    <cellStyle name="SAPBEXexcCritical6 3 4 2" xfId="4682" xr:uid="{00000000-0005-0000-0000-0000E1140000}"/>
    <cellStyle name="SAPBEXexcCritical6 3 4 3" xfId="4080" xr:uid="{00000000-0005-0000-0000-0000E2140000}"/>
    <cellStyle name="SAPBEXexcCritical6 3 4 4" xfId="5851" xr:uid="{00000000-0005-0000-0000-0000E3140000}"/>
    <cellStyle name="SAPBEXexcCritical6 3 5" xfId="1965" xr:uid="{00000000-0005-0000-0000-0000E4140000}"/>
    <cellStyle name="SAPBEXexcCritical6 3 5 2" xfId="5170" xr:uid="{00000000-0005-0000-0000-0000E5140000}"/>
    <cellStyle name="SAPBEXexcCritical6 3 5 3" xfId="6553" xr:uid="{00000000-0005-0000-0000-0000E6140000}"/>
    <cellStyle name="SAPBEXexcCritical6 3 5 4" xfId="8034" xr:uid="{00000000-0005-0000-0000-0000E7140000}"/>
    <cellStyle name="SAPBEXexcCritical6 3 6" xfId="5931" xr:uid="{00000000-0005-0000-0000-0000E8140000}"/>
    <cellStyle name="SAPBEXexcCritical6 3 7" xfId="5959" xr:uid="{00000000-0005-0000-0000-0000E9140000}"/>
    <cellStyle name="SAPBEXexcCritical6 3 8" xfId="6147" xr:uid="{00000000-0005-0000-0000-0000EA140000}"/>
    <cellStyle name="SAPBEXexcGood1" xfId="323" xr:uid="{00000000-0005-0000-0000-0000EB140000}"/>
    <cellStyle name="SAPBEXexcGood1 2" xfId="975" xr:uid="{00000000-0005-0000-0000-0000EC140000}"/>
    <cellStyle name="SAPBEXexcGood1 2 2" xfId="1423" xr:uid="{00000000-0005-0000-0000-0000ED140000}"/>
    <cellStyle name="SAPBEXexcGood1 2 2 2" xfId="2583" xr:uid="{00000000-0005-0000-0000-0000EE140000}"/>
    <cellStyle name="SAPBEXexcGood1 2 2 2 2" xfId="6262" xr:uid="{00000000-0005-0000-0000-0000EF140000}"/>
    <cellStyle name="SAPBEXexcGood1 2 2 2 3" xfId="6900" xr:uid="{00000000-0005-0000-0000-0000F0140000}"/>
    <cellStyle name="SAPBEXexcGood1 2 2 2 4" xfId="8329" xr:uid="{00000000-0005-0000-0000-0000F1140000}"/>
    <cellStyle name="SAPBEXexcGood1 2 2 3" xfId="3131" xr:uid="{00000000-0005-0000-0000-0000F2140000}"/>
    <cellStyle name="SAPBEXexcGood1 2 2 3 2" xfId="6136" xr:uid="{00000000-0005-0000-0000-0000F3140000}"/>
    <cellStyle name="SAPBEXexcGood1 2 2 3 3" xfId="7352" xr:uid="{00000000-0005-0000-0000-0000F4140000}"/>
    <cellStyle name="SAPBEXexcGood1 2 2 3 4" xfId="8764" xr:uid="{00000000-0005-0000-0000-0000F5140000}"/>
    <cellStyle name="SAPBEXexcGood1 2 2 4" xfId="3312" xr:uid="{00000000-0005-0000-0000-0000F6140000}"/>
    <cellStyle name="SAPBEXexcGood1 2 2 4 2" xfId="3767" xr:uid="{00000000-0005-0000-0000-0000F7140000}"/>
    <cellStyle name="SAPBEXexcGood1 2 2 4 3" xfId="7533" xr:uid="{00000000-0005-0000-0000-0000F8140000}"/>
    <cellStyle name="SAPBEXexcGood1 2 2 4 4" xfId="8945" xr:uid="{00000000-0005-0000-0000-0000F9140000}"/>
    <cellStyle name="SAPBEXexcGood1 2 2 5" xfId="3474" xr:uid="{00000000-0005-0000-0000-0000FA140000}"/>
    <cellStyle name="SAPBEXexcGood1 2 2 5 2" xfId="3654" xr:uid="{00000000-0005-0000-0000-0000FB140000}"/>
    <cellStyle name="SAPBEXexcGood1 2 2 5 3" xfId="7695" xr:uid="{00000000-0005-0000-0000-0000FC140000}"/>
    <cellStyle name="SAPBEXexcGood1 2 2 5 4" xfId="9107" xr:uid="{00000000-0005-0000-0000-0000FD140000}"/>
    <cellStyle name="SAPBEXexcGood1 2 2 6" xfId="3946" xr:uid="{00000000-0005-0000-0000-0000FE140000}"/>
    <cellStyle name="SAPBEXexcGood1 2 2 7" xfId="5236" xr:uid="{00000000-0005-0000-0000-0000FF140000}"/>
    <cellStyle name="SAPBEXexcGood1 2 2 8" xfId="5093" xr:uid="{00000000-0005-0000-0000-000000150000}"/>
    <cellStyle name="SAPBEXexcGood1 2 3" xfId="2137" xr:uid="{00000000-0005-0000-0000-000001150000}"/>
    <cellStyle name="SAPBEXexcGood1 2 3 2" xfId="4513" xr:uid="{00000000-0005-0000-0000-000002150000}"/>
    <cellStyle name="SAPBEXexcGood1 2 3 3" xfId="6643" xr:uid="{00000000-0005-0000-0000-000003150000}"/>
    <cellStyle name="SAPBEXexcGood1 2 3 4" xfId="8108" xr:uid="{00000000-0005-0000-0000-000004150000}"/>
    <cellStyle name="SAPBEXexcGood1 2 4" xfId="2872" xr:uid="{00000000-0005-0000-0000-000005150000}"/>
    <cellStyle name="SAPBEXexcGood1 2 4 2" xfId="4814" xr:uid="{00000000-0005-0000-0000-000006150000}"/>
    <cellStyle name="SAPBEXexcGood1 2 4 3" xfId="7093" xr:uid="{00000000-0005-0000-0000-000007150000}"/>
    <cellStyle name="SAPBEXexcGood1 2 4 4" xfId="8505" xr:uid="{00000000-0005-0000-0000-000008150000}"/>
    <cellStyle name="SAPBEXexcGood1 2 5" xfId="1867" xr:uid="{00000000-0005-0000-0000-000009150000}"/>
    <cellStyle name="SAPBEXexcGood1 2 5 2" xfId="4491" xr:uid="{00000000-0005-0000-0000-00000A150000}"/>
    <cellStyle name="SAPBEXexcGood1 2 5 3" xfId="6462" xr:uid="{00000000-0005-0000-0000-00000B150000}"/>
    <cellStyle name="SAPBEXexcGood1 2 5 4" xfId="7945" xr:uid="{00000000-0005-0000-0000-00000C150000}"/>
    <cellStyle name="SAPBEXexcGood1 2 6" xfId="3029" xr:uid="{00000000-0005-0000-0000-00000D150000}"/>
    <cellStyle name="SAPBEXexcGood1 2 6 2" xfId="5964" xr:uid="{00000000-0005-0000-0000-00000E150000}"/>
    <cellStyle name="SAPBEXexcGood1 2 6 3" xfId="7250" xr:uid="{00000000-0005-0000-0000-00000F150000}"/>
    <cellStyle name="SAPBEXexcGood1 2 6 4" xfId="8662" xr:uid="{00000000-0005-0000-0000-000010150000}"/>
    <cellStyle name="SAPBEXexcGood1 2 7" xfId="5217" xr:uid="{00000000-0005-0000-0000-000011150000}"/>
    <cellStyle name="SAPBEXexcGood1 2 8" xfId="5477" xr:uid="{00000000-0005-0000-0000-000012150000}"/>
    <cellStyle name="SAPBEXexcGood1 2 9" xfId="6617" xr:uid="{00000000-0005-0000-0000-000013150000}"/>
    <cellStyle name="SAPBEXexcGood1 3" xfId="1240" xr:uid="{00000000-0005-0000-0000-000014150000}"/>
    <cellStyle name="SAPBEXexcGood1 3 2" xfId="2400" xr:uid="{00000000-0005-0000-0000-000015150000}"/>
    <cellStyle name="SAPBEXexcGood1 3 2 2" xfId="5664" xr:uid="{00000000-0005-0000-0000-000016150000}"/>
    <cellStyle name="SAPBEXexcGood1 3 2 3" xfId="6811" xr:uid="{00000000-0005-0000-0000-000017150000}"/>
    <cellStyle name="SAPBEXexcGood1 3 2 4" xfId="8258" xr:uid="{00000000-0005-0000-0000-000018150000}"/>
    <cellStyle name="SAPBEXexcGood1 3 3" xfId="3040" xr:uid="{00000000-0005-0000-0000-000019150000}"/>
    <cellStyle name="SAPBEXexcGood1 3 3 2" xfId="4903" xr:uid="{00000000-0005-0000-0000-00001A150000}"/>
    <cellStyle name="SAPBEXexcGood1 3 3 3" xfId="7261" xr:uid="{00000000-0005-0000-0000-00001B150000}"/>
    <cellStyle name="SAPBEXexcGood1 3 3 4" xfId="8673" xr:uid="{00000000-0005-0000-0000-00001C150000}"/>
    <cellStyle name="SAPBEXexcGood1 3 4" xfId="1818" xr:uid="{00000000-0005-0000-0000-00001D150000}"/>
    <cellStyle name="SAPBEXexcGood1 3 4 2" xfId="4838" xr:uid="{00000000-0005-0000-0000-00001E150000}"/>
    <cellStyle name="SAPBEXexcGood1 3 4 3" xfId="6416" xr:uid="{00000000-0005-0000-0000-00001F150000}"/>
    <cellStyle name="SAPBEXexcGood1 3 4 4" xfId="7899" xr:uid="{00000000-0005-0000-0000-000020150000}"/>
    <cellStyle name="SAPBEXexcGood1 3 5" xfId="1756" xr:uid="{00000000-0005-0000-0000-000021150000}"/>
    <cellStyle name="SAPBEXexcGood1 3 5 2" xfId="5199" xr:uid="{00000000-0005-0000-0000-000022150000}"/>
    <cellStyle name="SAPBEXexcGood1 3 5 3" xfId="6355" xr:uid="{00000000-0005-0000-0000-000023150000}"/>
    <cellStyle name="SAPBEXexcGood1 3 5 4" xfId="7839" xr:uid="{00000000-0005-0000-0000-000024150000}"/>
    <cellStyle name="SAPBEXexcGood1 3 6" xfId="5541" xr:uid="{00000000-0005-0000-0000-000025150000}"/>
    <cellStyle name="SAPBEXexcGood1 3 7" xfId="4375" xr:uid="{00000000-0005-0000-0000-000026150000}"/>
    <cellStyle name="SAPBEXexcGood1 3 8" xfId="4413" xr:uid="{00000000-0005-0000-0000-000027150000}"/>
    <cellStyle name="SAPBEXexcGood2" xfId="324" xr:uid="{00000000-0005-0000-0000-000028150000}"/>
    <cellStyle name="SAPBEXexcGood2 2" xfId="976" xr:uid="{00000000-0005-0000-0000-000029150000}"/>
    <cellStyle name="SAPBEXexcGood2 2 2" xfId="1424" xr:uid="{00000000-0005-0000-0000-00002A150000}"/>
    <cellStyle name="SAPBEXexcGood2 2 2 2" xfId="2584" xr:uid="{00000000-0005-0000-0000-00002B150000}"/>
    <cellStyle name="SAPBEXexcGood2 2 2 2 2" xfId="6151" xr:uid="{00000000-0005-0000-0000-00002C150000}"/>
    <cellStyle name="SAPBEXexcGood2 2 2 2 3" xfId="6901" xr:uid="{00000000-0005-0000-0000-00002D150000}"/>
    <cellStyle name="SAPBEXexcGood2 2 2 2 4" xfId="8330" xr:uid="{00000000-0005-0000-0000-00002E150000}"/>
    <cellStyle name="SAPBEXexcGood2 2 2 3" xfId="3132" xr:uid="{00000000-0005-0000-0000-00002F150000}"/>
    <cellStyle name="SAPBEXexcGood2 2 2 3 2" xfId="6002" xr:uid="{00000000-0005-0000-0000-000030150000}"/>
    <cellStyle name="SAPBEXexcGood2 2 2 3 3" xfId="7353" xr:uid="{00000000-0005-0000-0000-000031150000}"/>
    <cellStyle name="SAPBEXexcGood2 2 2 3 4" xfId="8765" xr:uid="{00000000-0005-0000-0000-000032150000}"/>
    <cellStyle name="SAPBEXexcGood2 2 2 4" xfId="3313" xr:uid="{00000000-0005-0000-0000-000033150000}"/>
    <cellStyle name="SAPBEXexcGood2 2 2 4 2" xfId="3766" xr:uid="{00000000-0005-0000-0000-000034150000}"/>
    <cellStyle name="SAPBEXexcGood2 2 2 4 3" xfId="7534" xr:uid="{00000000-0005-0000-0000-000035150000}"/>
    <cellStyle name="SAPBEXexcGood2 2 2 4 4" xfId="8946" xr:uid="{00000000-0005-0000-0000-000036150000}"/>
    <cellStyle name="SAPBEXexcGood2 2 2 5" xfId="3475" xr:uid="{00000000-0005-0000-0000-000037150000}"/>
    <cellStyle name="SAPBEXexcGood2 2 2 5 2" xfId="3653" xr:uid="{00000000-0005-0000-0000-000038150000}"/>
    <cellStyle name="SAPBEXexcGood2 2 2 5 3" xfId="7696" xr:uid="{00000000-0005-0000-0000-000039150000}"/>
    <cellStyle name="SAPBEXexcGood2 2 2 5 4" xfId="9108" xr:uid="{00000000-0005-0000-0000-00003A150000}"/>
    <cellStyle name="SAPBEXexcGood2 2 2 6" xfId="3854" xr:uid="{00000000-0005-0000-0000-00003B150000}"/>
    <cellStyle name="SAPBEXexcGood2 2 2 7" xfId="4472" xr:uid="{00000000-0005-0000-0000-00003C150000}"/>
    <cellStyle name="SAPBEXexcGood2 2 2 8" xfId="5975" xr:uid="{00000000-0005-0000-0000-00003D150000}"/>
    <cellStyle name="SAPBEXexcGood2 2 3" xfId="2138" xr:uid="{00000000-0005-0000-0000-00003E150000}"/>
    <cellStyle name="SAPBEXexcGood2 2 3 2" xfId="5202" xr:uid="{00000000-0005-0000-0000-00003F150000}"/>
    <cellStyle name="SAPBEXexcGood2 2 3 3" xfId="6644" xr:uid="{00000000-0005-0000-0000-000040150000}"/>
    <cellStyle name="SAPBEXexcGood2 2 3 4" xfId="8109" xr:uid="{00000000-0005-0000-0000-000041150000}"/>
    <cellStyle name="SAPBEXexcGood2 2 4" xfId="2873" xr:uid="{00000000-0005-0000-0000-000042150000}"/>
    <cellStyle name="SAPBEXexcGood2 2 4 2" xfId="4482" xr:uid="{00000000-0005-0000-0000-000043150000}"/>
    <cellStyle name="SAPBEXexcGood2 2 4 3" xfId="7094" xr:uid="{00000000-0005-0000-0000-000044150000}"/>
    <cellStyle name="SAPBEXexcGood2 2 4 4" xfId="8506" xr:uid="{00000000-0005-0000-0000-000045150000}"/>
    <cellStyle name="SAPBEXexcGood2 2 5" xfId="1868" xr:uid="{00000000-0005-0000-0000-000046150000}"/>
    <cellStyle name="SAPBEXexcGood2 2 5 2" xfId="5182" xr:uid="{00000000-0005-0000-0000-000047150000}"/>
    <cellStyle name="SAPBEXexcGood2 2 5 3" xfId="6463" xr:uid="{00000000-0005-0000-0000-000048150000}"/>
    <cellStyle name="SAPBEXexcGood2 2 5 4" xfId="7946" xr:uid="{00000000-0005-0000-0000-000049150000}"/>
    <cellStyle name="SAPBEXexcGood2 2 6" xfId="1860" xr:uid="{00000000-0005-0000-0000-00004A150000}"/>
    <cellStyle name="SAPBEXexcGood2 2 6 2" xfId="4300" xr:uid="{00000000-0005-0000-0000-00004B150000}"/>
    <cellStyle name="SAPBEXexcGood2 2 6 3" xfId="6455" xr:uid="{00000000-0005-0000-0000-00004C150000}"/>
    <cellStyle name="SAPBEXexcGood2 2 6 4" xfId="7938" xr:uid="{00000000-0005-0000-0000-00004D150000}"/>
    <cellStyle name="SAPBEXexcGood2 2 7" xfId="6190" xr:uid="{00000000-0005-0000-0000-00004E150000}"/>
    <cellStyle name="SAPBEXexcGood2 2 8" xfId="4964" xr:uid="{00000000-0005-0000-0000-00004F150000}"/>
    <cellStyle name="SAPBEXexcGood2 2 9" xfId="6874" xr:uid="{00000000-0005-0000-0000-000050150000}"/>
    <cellStyle name="SAPBEXexcGood2 3" xfId="1241" xr:uid="{00000000-0005-0000-0000-000051150000}"/>
    <cellStyle name="SAPBEXexcGood2 3 2" xfId="2401" xr:uid="{00000000-0005-0000-0000-000052150000}"/>
    <cellStyle name="SAPBEXexcGood2 3 2 2" xfId="4813" xr:uid="{00000000-0005-0000-0000-000053150000}"/>
    <cellStyle name="SAPBEXexcGood2 3 2 3" xfId="6812" xr:uid="{00000000-0005-0000-0000-000054150000}"/>
    <cellStyle name="SAPBEXexcGood2 3 2 4" xfId="8259" xr:uid="{00000000-0005-0000-0000-000055150000}"/>
    <cellStyle name="SAPBEXexcGood2 3 3" xfId="3041" xr:uid="{00000000-0005-0000-0000-000056150000}"/>
    <cellStyle name="SAPBEXexcGood2 3 3 2" xfId="5858" xr:uid="{00000000-0005-0000-0000-000057150000}"/>
    <cellStyle name="SAPBEXexcGood2 3 3 3" xfId="7262" xr:uid="{00000000-0005-0000-0000-000058150000}"/>
    <cellStyle name="SAPBEXexcGood2 3 3 4" xfId="8674" xr:uid="{00000000-0005-0000-0000-000059150000}"/>
    <cellStyle name="SAPBEXexcGood2 3 4" xfId="1804" xr:uid="{00000000-0005-0000-0000-00005A150000}"/>
    <cellStyle name="SAPBEXexcGood2 3 4 2" xfId="4485" xr:uid="{00000000-0005-0000-0000-00005B150000}"/>
    <cellStyle name="SAPBEXexcGood2 3 4 3" xfId="6403" xr:uid="{00000000-0005-0000-0000-00005C150000}"/>
    <cellStyle name="SAPBEXexcGood2 3 4 4" xfId="7887" xr:uid="{00000000-0005-0000-0000-00005D150000}"/>
    <cellStyle name="SAPBEXexcGood2 3 5" xfId="1963" xr:uid="{00000000-0005-0000-0000-00005E150000}"/>
    <cellStyle name="SAPBEXexcGood2 3 5 2" xfId="4736" xr:uid="{00000000-0005-0000-0000-00005F150000}"/>
    <cellStyle name="SAPBEXexcGood2 3 5 3" xfId="6551" xr:uid="{00000000-0005-0000-0000-000060150000}"/>
    <cellStyle name="SAPBEXexcGood2 3 5 4" xfId="8032" xr:uid="{00000000-0005-0000-0000-000061150000}"/>
    <cellStyle name="SAPBEXexcGood2 3 6" xfId="4696" xr:uid="{00000000-0005-0000-0000-000062150000}"/>
    <cellStyle name="SAPBEXexcGood2 3 7" xfId="4707" xr:uid="{00000000-0005-0000-0000-000063150000}"/>
    <cellStyle name="SAPBEXexcGood2 3 8" xfId="5750" xr:uid="{00000000-0005-0000-0000-000064150000}"/>
    <cellStyle name="SAPBEXexcGood3" xfId="325" xr:uid="{00000000-0005-0000-0000-000065150000}"/>
    <cellStyle name="SAPBEXexcGood3 2" xfId="977" xr:uid="{00000000-0005-0000-0000-000066150000}"/>
    <cellStyle name="SAPBEXexcGood3 2 2" xfId="1425" xr:uid="{00000000-0005-0000-0000-000067150000}"/>
    <cellStyle name="SAPBEXexcGood3 2 2 2" xfId="2585" xr:uid="{00000000-0005-0000-0000-000068150000}"/>
    <cellStyle name="SAPBEXexcGood3 2 2 2 2" xfId="6016" xr:uid="{00000000-0005-0000-0000-000069150000}"/>
    <cellStyle name="SAPBEXexcGood3 2 2 2 3" xfId="6902" xr:uid="{00000000-0005-0000-0000-00006A150000}"/>
    <cellStyle name="SAPBEXexcGood3 2 2 2 4" xfId="8331" xr:uid="{00000000-0005-0000-0000-00006B150000}"/>
    <cellStyle name="SAPBEXexcGood3 2 2 3" xfId="3133" xr:uid="{00000000-0005-0000-0000-00006C150000}"/>
    <cellStyle name="SAPBEXexcGood3 2 2 3 2" xfId="5625" xr:uid="{00000000-0005-0000-0000-00006D150000}"/>
    <cellStyle name="SAPBEXexcGood3 2 2 3 3" xfId="7354" xr:uid="{00000000-0005-0000-0000-00006E150000}"/>
    <cellStyle name="SAPBEXexcGood3 2 2 3 4" xfId="8766" xr:uid="{00000000-0005-0000-0000-00006F150000}"/>
    <cellStyle name="SAPBEXexcGood3 2 2 4" xfId="3314" xr:uid="{00000000-0005-0000-0000-000070150000}"/>
    <cellStyle name="SAPBEXexcGood3 2 2 4 2" xfId="4262" xr:uid="{00000000-0005-0000-0000-000071150000}"/>
    <cellStyle name="SAPBEXexcGood3 2 2 4 3" xfId="7535" xr:uid="{00000000-0005-0000-0000-000072150000}"/>
    <cellStyle name="SAPBEXexcGood3 2 2 4 4" xfId="8947" xr:uid="{00000000-0005-0000-0000-000073150000}"/>
    <cellStyle name="SAPBEXexcGood3 2 2 5" xfId="3476" xr:uid="{00000000-0005-0000-0000-000074150000}"/>
    <cellStyle name="SAPBEXexcGood3 2 2 5 2" xfId="3652" xr:uid="{00000000-0005-0000-0000-000075150000}"/>
    <cellStyle name="SAPBEXexcGood3 2 2 5 3" xfId="7697" xr:uid="{00000000-0005-0000-0000-000076150000}"/>
    <cellStyle name="SAPBEXexcGood3 2 2 5 4" xfId="9109" xr:uid="{00000000-0005-0000-0000-000077150000}"/>
    <cellStyle name="SAPBEXexcGood3 2 2 6" xfId="4563" xr:uid="{00000000-0005-0000-0000-000078150000}"/>
    <cellStyle name="SAPBEXexcGood3 2 2 7" xfId="5781" xr:uid="{00000000-0005-0000-0000-000079150000}"/>
    <cellStyle name="SAPBEXexcGood3 2 2 8" xfId="6118" xr:uid="{00000000-0005-0000-0000-00007A150000}"/>
    <cellStyle name="SAPBEXexcGood3 2 3" xfId="2139" xr:uid="{00000000-0005-0000-0000-00007B150000}"/>
    <cellStyle name="SAPBEXexcGood3 2 3 2" xfId="5536" xr:uid="{00000000-0005-0000-0000-00007C150000}"/>
    <cellStyle name="SAPBEXexcGood3 2 3 3" xfId="6645" xr:uid="{00000000-0005-0000-0000-00007D150000}"/>
    <cellStyle name="SAPBEXexcGood3 2 3 4" xfId="8110" xr:uid="{00000000-0005-0000-0000-00007E150000}"/>
    <cellStyle name="SAPBEXexcGood3 2 4" xfId="2874" xr:uid="{00000000-0005-0000-0000-00007F150000}"/>
    <cellStyle name="SAPBEXexcGood3 2 4 2" xfId="5876" xr:uid="{00000000-0005-0000-0000-000080150000}"/>
    <cellStyle name="SAPBEXexcGood3 2 4 3" xfId="7095" xr:uid="{00000000-0005-0000-0000-000081150000}"/>
    <cellStyle name="SAPBEXexcGood3 2 4 4" xfId="8507" xr:uid="{00000000-0005-0000-0000-000082150000}"/>
    <cellStyle name="SAPBEXexcGood3 2 5" xfId="1869" xr:uid="{00000000-0005-0000-0000-000083150000}"/>
    <cellStyle name="SAPBEXexcGood3 2 5 2" xfId="5515" xr:uid="{00000000-0005-0000-0000-000084150000}"/>
    <cellStyle name="SAPBEXexcGood3 2 5 3" xfId="6464" xr:uid="{00000000-0005-0000-0000-000085150000}"/>
    <cellStyle name="SAPBEXexcGood3 2 5 4" xfId="7947" xr:uid="{00000000-0005-0000-0000-000086150000}"/>
    <cellStyle name="SAPBEXexcGood3 2 6" xfId="1982" xr:uid="{00000000-0005-0000-0000-000087150000}"/>
    <cellStyle name="SAPBEXexcGood3 2 6 2" xfId="4678" xr:uid="{00000000-0005-0000-0000-000088150000}"/>
    <cellStyle name="SAPBEXexcGood3 2 6 3" xfId="6570" xr:uid="{00000000-0005-0000-0000-000089150000}"/>
    <cellStyle name="SAPBEXexcGood3 2 6 4" xfId="8051" xr:uid="{00000000-0005-0000-0000-00008A150000}"/>
    <cellStyle name="SAPBEXexcGood3 2 7" xfId="6072" xr:uid="{00000000-0005-0000-0000-00008B150000}"/>
    <cellStyle name="SAPBEXexcGood3 2 8" xfId="5468" xr:uid="{00000000-0005-0000-0000-00008C150000}"/>
    <cellStyle name="SAPBEXexcGood3 2 9" xfId="5431" xr:uid="{00000000-0005-0000-0000-00008D150000}"/>
    <cellStyle name="SAPBEXexcGood3 3" xfId="1242" xr:uid="{00000000-0005-0000-0000-00008E150000}"/>
    <cellStyle name="SAPBEXexcGood3 3 2" xfId="2402" xr:uid="{00000000-0005-0000-0000-00008F150000}"/>
    <cellStyle name="SAPBEXexcGood3 3 2 2" xfId="4481" xr:uid="{00000000-0005-0000-0000-000090150000}"/>
    <cellStyle name="SAPBEXexcGood3 3 2 3" xfId="6813" xr:uid="{00000000-0005-0000-0000-000091150000}"/>
    <cellStyle name="SAPBEXexcGood3 3 2 4" xfId="8260" xr:uid="{00000000-0005-0000-0000-000092150000}"/>
    <cellStyle name="SAPBEXexcGood3 3 3" xfId="3042" xr:uid="{00000000-0005-0000-0000-000093150000}"/>
    <cellStyle name="SAPBEXexcGood3 3 3 2" xfId="5324" xr:uid="{00000000-0005-0000-0000-000094150000}"/>
    <cellStyle name="SAPBEXexcGood3 3 3 3" xfId="7263" xr:uid="{00000000-0005-0000-0000-000095150000}"/>
    <cellStyle name="SAPBEXexcGood3 3 3 4" xfId="8675" xr:uid="{00000000-0005-0000-0000-000096150000}"/>
    <cellStyle name="SAPBEXexcGood3 3 4" xfId="1696" xr:uid="{00000000-0005-0000-0000-000097150000}"/>
    <cellStyle name="SAPBEXexcGood3 3 4 2" xfId="5401" xr:uid="{00000000-0005-0000-0000-000098150000}"/>
    <cellStyle name="SAPBEXexcGood3 3 4 3" xfId="6200" xr:uid="{00000000-0005-0000-0000-000099150000}"/>
    <cellStyle name="SAPBEXexcGood3 3 4 4" xfId="4919" xr:uid="{00000000-0005-0000-0000-00009A150000}"/>
    <cellStyle name="SAPBEXexcGood3 3 5" xfId="2017" xr:uid="{00000000-0005-0000-0000-00009B150000}"/>
    <cellStyle name="SAPBEXexcGood3 3 5 2" xfId="4557" xr:uid="{00000000-0005-0000-0000-00009C150000}"/>
    <cellStyle name="SAPBEXexcGood3 3 5 3" xfId="6605" xr:uid="{00000000-0005-0000-0000-00009D150000}"/>
    <cellStyle name="SAPBEXexcGood3 3 5 4" xfId="8086" xr:uid="{00000000-0005-0000-0000-00009E150000}"/>
    <cellStyle name="SAPBEXexcGood3 3 6" xfId="4363" xr:uid="{00000000-0005-0000-0000-00009F150000}"/>
    <cellStyle name="SAPBEXexcGood3 3 7" xfId="4705" xr:uid="{00000000-0005-0000-0000-0000A0150000}"/>
    <cellStyle name="SAPBEXexcGood3 3 8" xfId="4817" xr:uid="{00000000-0005-0000-0000-0000A1150000}"/>
    <cellStyle name="SAPBEXfilterDrill" xfId="326" xr:uid="{00000000-0005-0000-0000-0000A2150000}"/>
    <cellStyle name="SAPBEXfilterDrill 2" xfId="9248" xr:uid="{00000000-0005-0000-0000-0000A3150000}"/>
    <cellStyle name="SAPBEXfilterItem" xfId="327" xr:uid="{00000000-0005-0000-0000-0000A4150000}"/>
    <cellStyle name="SAPBEXfilterText" xfId="328" xr:uid="{00000000-0005-0000-0000-0000A5150000}"/>
    <cellStyle name="SAPBEXformats" xfId="329" xr:uid="{00000000-0005-0000-0000-0000A6150000}"/>
    <cellStyle name="SAPBEXformats 2" xfId="675" xr:uid="{00000000-0005-0000-0000-0000A7150000}"/>
    <cellStyle name="SAPBEXformats 2 2" xfId="763" xr:uid="{00000000-0005-0000-0000-0000A8150000}"/>
    <cellStyle name="SAPBEXformats 2 2 2" xfId="1116" xr:uid="{00000000-0005-0000-0000-0000A9150000}"/>
    <cellStyle name="SAPBEXformats 2 2 2 2" xfId="1564" xr:uid="{00000000-0005-0000-0000-0000AA150000}"/>
    <cellStyle name="SAPBEXformats 2 2 2 2 2" xfId="2724" xr:uid="{00000000-0005-0000-0000-0000AB150000}"/>
    <cellStyle name="SAPBEXformats 2 2 2 2 2 2" xfId="4004" xr:uid="{00000000-0005-0000-0000-0000AC150000}"/>
    <cellStyle name="SAPBEXformats 2 2 2 2 2 3" xfId="7029" xr:uid="{00000000-0005-0000-0000-0000AD150000}"/>
    <cellStyle name="SAPBEXformats 2 2 2 2 2 4" xfId="8456" xr:uid="{00000000-0005-0000-0000-0000AE150000}"/>
    <cellStyle name="SAPBEXformats 2 2 2 2 3" xfId="3261" xr:uid="{00000000-0005-0000-0000-0000AF150000}"/>
    <cellStyle name="SAPBEXformats 2 2 2 2 3 2" xfId="4276" xr:uid="{00000000-0005-0000-0000-0000B0150000}"/>
    <cellStyle name="SAPBEXformats 2 2 2 2 3 3" xfId="7482" xr:uid="{00000000-0005-0000-0000-0000B1150000}"/>
    <cellStyle name="SAPBEXformats 2 2 2 2 3 4" xfId="8894" xr:uid="{00000000-0005-0000-0000-0000B2150000}"/>
    <cellStyle name="SAPBEXformats 2 2 2 2 4" xfId="3439" xr:uid="{00000000-0005-0000-0000-0000B3150000}"/>
    <cellStyle name="SAPBEXformats 2 2 2 2 4 2" xfId="3678" xr:uid="{00000000-0005-0000-0000-0000B4150000}"/>
    <cellStyle name="SAPBEXformats 2 2 2 2 4 3" xfId="7660" xr:uid="{00000000-0005-0000-0000-0000B5150000}"/>
    <cellStyle name="SAPBEXformats 2 2 2 2 4 4" xfId="9072" xr:uid="{00000000-0005-0000-0000-0000B6150000}"/>
    <cellStyle name="SAPBEXformats 2 2 2 2 5" xfId="3601" xr:uid="{00000000-0005-0000-0000-0000B7150000}"/>
    <cellStyle name="SAPBEXformats 2 2 2 2 5 2" xfId="6339" xr:uid="{00000000-0005-0000-0000-0000B8150000}"/>
    <cellStyle name="SAPBEXformats 2 2 2 2 5 3" xfId="7822" xr:uid="{00000000-0005-0000-0000-0000B9150000}"/>
    <cellStyle name="SAPBEXformats 2 2 2 2 5 4" xfId="9234" xr:uid="{00000000-0005-0000-0000-0000BA150000}"/>
    <cellStyle name="SAPBEXformats 2 2 2 2 6" xfId="5531" xr:uid="{00000000-0005-0000-0000-0000BB150000}"/>
    <cellStyle name="SAPBEXformats 2 2 2 2 7" xfId="4712" xr:uid="{00000000-0005-0000-0000-0000BC150000}"/>
    <cellStyle name="SAPBEXformats 2 2 2 2 8" xfId="3927" xr:uid="{00000000-0005-0000-0000-0000BD150000}"/>
    <cellStyle name="SAPBEXformats 2 2 2 3" xfId="2276" xr:uid="{00000000-0005-0000-0000-0000BE150000}"/>
    <cellStyle name="SAPBEXformats 2 2 2 3 2" xfId="4671" xr:uid="{00000000-0005-0000-0000-0000BF150000}"/>
    <cellStyle name="SAPBEXformats 2 2 2 3 3" xfId="6770" xr:uid="{00000000-0005-0000-0000-0000C0150000}"/>
    <cellStyle name="SAPBEXformats 2 2 2 3 4" xfId="8233" xr:uid="{00000000-0005-0000-0000-0000C1150000}"/>
    <cellStyle name="SAPBEXformats 2 2 2 4" xfId="3001" xr:uid="{00000000-0005-0000-0000-0000C2150000}"/>
    <cellStyle name="SAPBEXformats 2 2 2 4 2" xfId="5797" xr:uid="{00000000-0005-0000-0000-0000C3150000}"/>
    <cellStyle name="SAPBEXformats 2 2 2 4 3" xfId="7222" xr:uid="{00000000-0005-0000-0000-0000C4150000}"/>
    <cellStyle name="SAPBEXformats 2 2 2 4 4" xfId="8634" xr:uid="{00000000-0005-0000-0000-0000C5150000}"/>
    <cellStyle name="SAPBEXformats 2 2 2 5" xfId="1770" xr:uid="{00000000-0005-0000-0000-0000C6150000}"/>
    <cellStyle name="SAPBEXformats 2 2 2 5 2" xfId="5244" xr:uid="{00000000-0005-0000-0000-0000C7150000}"/>
    <cellStyle name="SAPBEXformats 2 2 2 5 3" xfId="6369" xr:uid="{00000000-0005-0000-0000-0000C8150000}"/>
    <cellStyle name="SAPBEXformats 2 2 2 5 4" xfId="7853" xr:uid="{00000000-0005-0000-0000-0000C9150000}"/>
    <cellStyle name="SAPBEXformats 2 2 2 6" xfId="1988" xr:uid="{00000000-0005-0000-0000-0000CA150000}"/>
    <cellStyle name="SAPBEXformats 2 2 2 6 2" xfId="4299" xr:uid="{00000000-0005-0000-0000-0000CB150000}"/>
    <cellStyle name="SAPBEXformats 2 2 2 6 3" xfId="6576" xr:uid="{00000000-0005-0000-0000-0000CC150000}"/>
    <cellStyle name="SAPBEXformats 2 2 2 6 4" xfId="8057" xr:uid="{00000000-0005-0000-0000-0000CD150000}"/>
    <cellStyle name="SAPBEXformats 2 2 2 7" xfId="5886" xr:uid="{00000000-0005-0000-0000-0000CE150000}"/>
    <cellStyle name="SAPBEXformats 2 2 2 8" xfId="6066" xr:uid="{00000000-0005-0000-0000-0000CF150000}"/>
    <cellStyle name="SAPBEXformats 2 2 2 9" xfId="6274" xr:uid="{00000000-0005-0000-0000-0000D0150000}"/>
    <cellStyle name="SAPBEXformats 2 2 3" xfId="1310" xr:uid="{00000000-0005-0000-0000-0000D1150000}"/>
    <cellStyle name="SAPBEXformats 2 2 3 2" xfId="2470" xr:uid="{00000000-0005-0000-0000-0000D2150000}"/>
    <cellStyle name="SAPBEXformats 2 2 3 2 2" xfId="6038" xr:uid="{00000000-0005-0000-0000-0000D3150000}"/>
    <cellStyle name="SAPBEXformats 2 2 3 2 3" xfId="6869" xr:uid="{00000000-0005-0000-0000-0000D4150000}"/>
    <cellStyle name="SAPBEXformats 2 2 3 2 4" xfId="8314" xr:uid="{00000000-0005-0000-0000-0000D5150000}"/>
    <cellStyle name="SAPBEXformats 2 2 3 3" xfId="3099" xr:uid="{00000000-0005-0000-0000-0000D6150000}"/>
    <cellStyle name="SAPBEXformats 2 2 3 3 2" xfId="3839" xr:uid="{00000000-0005-0000-0000-0000D7150000}"/>
    <cellStyle name="SAPBEXformats 2 2 3 3 3" xfId="7320" xr:uid="{00000000-0005-0000-0000-0000D8150000}"/>
    <cellStyle name="SAPBEXformats 2 2 3 3 4" xfId="8732" xr:uid="{00000000-0005-0000-0000-0000D9150000}"/>
    <cellStyle name="SAPBEXformats 2 2 3 4" xfId="3297" xr:uid="{00000000-0005-0000-0000-0000DA150000}"/>
    <cellStyle name="SAPBEXformats 2 2 3 4 2" xfId="3778" xr:uid="{00000000-0005-0000-0000-0000DB150000}"/>
    <cellStyle name="SAPBEXformats 2 2 3 4 3" xfId="7518" xr:uid="{00000000-0005-0000-0000-0000DC150000}"/>
    <cellStyle name="SAPBEXformats 2 2 3 4 4" xfId="8930" xr:uid="{00000000-0005-0000-0000-0000DD150000}"/>
    <cellStyle name="SAPBEXformats 2 2 3 5" xfId="3459" xr:uid="{00000000-0005-0000-0000-0000DE150000}"/>
    <cellStyle name="SAPBEXformats 2 2 3 5 2" xfId="3664" xr:uid="{00000000-0005-0000-0000-0000DF150000}"/>
    <cellStyle name="SAPBEXformats 2 2 3 5 3" xfId="7680" xr:uid="{00000000-0005-0000-0000-0000E0150000}"/>
    <cellStyle name="SAPBEXformats 2 2 3 5 4" xfId="9092" xr:uid="{00000000-0005-0000-0000-0000E1150000}"/>
    <cellStyle name="SAPBEXformats 2 2 3 6" xfId="5349" xr:uid="{00000000-0005-0000-0000-0000E2150000}"/>
    <cellStyle name="SAPBEXformats 2 2 3 7" xfId="5111" xr:uid="{00000000-0005-0000-0000-0000E3150000}"/>
    <cellStyle name="SAPBEXformats 2 2 3 8" xfId="6195" xr:uid="{00000000-0005-0000-0000-0000E4150000}"/>
    <cellStyle name="SAPBEXformats 2 3" xfId="722" xr:uid="{00000000-0005-0000-0000-0000E5150000}"/>
    <cellStyle name="SAPBEXformats 2 3 2" xfId="1075" xr:uid="{00000000-0005-0000-0000-0000E6150000}"/>
    <cellStyle name="SAPBEXformats 2 3 2 2" xfId="1523" xr:uid="{00000000-0005-0000-0000-0000E7150000}"/>
    <cellStyle name="SAPBEXformats 2 3 2 2 2" xfId="2683" xr:uid="{00000000-0005-0000-0000-0000E8150000}"/>
    <cellStyle name="SAPBEXformats 2 3 2 2 2 2" xfId="5662" xr:uid="{00000000-0005-0000-0000-0000E9150000}"/>
    <cellStyle name="SAPBEXformats 2 3 2 2 2 3" xfId="6988" xr:uid="{00000000-0005-0000-0000-0000EA150000}"/>
    <cellStyle name="SAPBEXformats 2 3 2 2 2 4" xfId="8415" xr:uid="{00000000-0005-0000-0000-0000EB150000}"/>
    <cellStyle name="SAPBEXformats 2 3 2 2 3" xfId="3220" xr:uid="{00000000-0005-0000-0000-0000EC150000}"/>
    <cellStyle name="SAPBEXformats 2 3 2 2 3 2" xfId="3897" xr:uid="{00000000-0005-0000-0000-0000ED150000}"/>
    <cellStyle name="SAPBEXformats 2 3 2 2 3 3" xfId="7441" xr:uid="{00000000-0005-0000-0000-0000EE150000}"/>
    <cellStyle name="SAPBEXformats 2 3 2 2 3 4" xfId="8853" xr:uid="{00000000-0005-0000-0000-0000EF150000}"/>
    <cellStyle name="SAPBEXformats 2 3 2 2 4" xfId="3398" xr:uid="{00000000-0005-0000-0000-0000F0150000}"/>
    <cellStyle name="SAPBEXformats 2 3 2 2 4 2" xfId="3708" xr:uid="{00000000-0005-0000-0000-0000F1150000}"/>
    <cellStyle name="SAPBEXformats 2 3 2 2 4 3" xfId="7619" xr:uid="{00000000-0005-0000-0000-0000F2150000}"/>
    <cellStyle name="SAPBEXformats 2 3 2 2 4 4" xfId="9031" xr:uid="{00000000-0005-0000-0000-0000F3150000}"/>
    <cellStyle name="SAPBEXformats 2 3 2 2 5" xfId="3560" xr:uid="{00000000-0005-0000-0000-0000F4150000}"/>
    <cellStyle name="SAPBEXformats 2 3 2 2 5 2" xfId="6298" xr:uid="{00000000-0005-0000-0000-0000F5150000}"/>
    <cellStyle name="SAPBEXformats 2 3 2 2 5 3" xfId="7781" xr:uid="{00000000-0005-0000-0000-0000F6150000}"/>
    <cellStyle name="SAPBEXformats 2 3 2 2 5 4" xfId="9193" xr:uid="{00000000-0005-0000-0000-0000F7150000}"/>
    <cellStyle name="SAPBEXformats 2 3 2 2 6" xfId="4519" xr:uid="{00000000-0005-0000-0000-0000F8150000}"/>
    <cellStyle name="SAPBEXformats 2 3 2 2 7" xfId="5565" xr:uid="{00000000-0005-0000-0000-0000F9150000}"/>
    <cellStyle name="SAPBEXformats 2 3 2 2 8" xfId="5962" xr:uid="{00000000-0005-0000-0000-0000FA150000}"/>
    <cellStyle name="SAPBEXformats 2 3 2 3" xfId="2235" xr:uid="{00000000-0005-0000-0000-0000FB150000}"/>
    <cellStyle name="SAPBEXformats 2 3 2 3 2" xfId="4285" xr:uid="{00000000-0005-0000-0000-0000FC150000}"/>
    <cellStyle name="SAPBEXformats 2 3 2 3 3" xfId="6729" xr:uid="{00000000-0005-0000-0000-0000FD150000}"/>
    <cellStyle name="SAPBEXformats 2 3 2 3 4" xfId="8192" xr:uid="{00000000-0005-0000-0000-0000FE150000}"/>
    <cellStyle name="SAPBEXformats 2 3 2 4" xfId="2960" xr:uid="{00000000-0005-0000-0000-0000FF150000}"/>
    <cellStyle name="SAPBEXformats 2 3 2 4 2" xfId="5312" xr:uid="{00000000-0005-0000-0000-000000160000}"/>
    <cellStyle name="SAPBEXformats 2 3 2 4 3" xfId="7181" xr:uid="{00000000-0005-0000-0000-000001160000}"/>
    <cellStyle name="SAPBEXformats 2 3 2 4 4" xfId="8593" xr:uid="{00000000-0005-0000-0000-000002160000}"/>
    <cellStyle name="SAPBEXformats 2 3 2 5" xfId="1684" xr:uid="{00000000-0005-0000-0000-000003160000}"/>
    <cellStyle name="SAPBEXformats 2 3 2 5 2" xfId="4528" xr:uid="{00000000-0005-0000-0000-000004160000}"/>
    <cellStyle name="SAPBEXformats 2 3 2 5 3" xfId="5560" xr:uid="{00000000-0005-0000-0000-000005160000}"/>
    <cellStyle name="SAPBEXformats 2 3 2 5 4" xfId="5552" xr:uid="{00000000-0005-0000-0000-000006160000}"/>
    <cellStyle name="SAPBEXformats 2 3 2 6" xfId="1861" xr:uid="{00000000-0005-0000-0000-000007160000}"/>
    <cellStyle name="SAPBEXformats 2 3 2 6 2" xfId="5141" xr:uid="{00000000-0005-0000-0000-000008160000}"/>
    <cellStyle name="SAPBEXformats 2 3 2 6 3" xfId="6456" xr:uid="{00000000-0005-0000-0000-000009160000}"/>
    <cellStyle name="SAPBEXformats 2 3 2 6 4" xfId="7939" xr:uid="{00000000-0005-0000-0000-00000A160000}"/>
    <cellStyle name="SAPBEXformats 2 3 2 7" xfId="6189" xr:uid="{00000000-0005-0000-0000-00000B160000}"/>
    <cellStyle name="SAPBEXformats 2 3 2 8" xfId="4044" xr:uid="{00000000-0005-0000-0000-00000C160000}"/>
    <cellStyle name="SAPBEXformats 2 3 2 9" xfId="5219" xr:uid="{00000000-0005-0000-0000-00000D160000}"/>
    <cellStyle name="SAPBEXformats 2 3 3" xfId="1300" xr:uid="{00000000-0005-0000-0000-00000E160000}"/>
    <cellStyle name="SAPBEXformats 2 3 3 2" xfId="2460" xr:uid="{00000000-0005-0000-0000-00000F160000}"/>
    <cellStyle name="SAPBEXformats 2 3 3 2 2" xfId="6004" xr:uid="{00000000-0005-0000-0000-000010160000}"/>
    <cellStyle name="SAPBEXformats 2 3 3 2 3" xfId="6859" xr:uid="{00000000-0005-0000-0000-000011160000}"/>
    <cellStyle name="SAPBEXformats 2 3 3 2 4" xfId="8304" xr:uid="{00000000-0005-0000-0000-000012160000}"/>
    <cellStyle name="SAPBEXformats 2 3 3 3" xfId="3089" xr:uid="{00000000-0005-0000-0000-000013160000}"/>
    <cellStyle name="SAPBEXformats 2 3 3 3 2" xfId="3983" xr:uid="{00000000-0005-0000-0000-000014160000}"/>
    <cellStyle name="SAPBEXformats 2 3 3 3 3" xfId="7310" xr:uid="{00000000-0005-0000-0000-000015160000}"/>
    <cellStyle name="SAPBEXformats 2 3 3 3 4" xfId="8722" xr:uid="{00000000-0005-0000-0000-000016160000}"/>
    <cellStyle name="SAPBEXformats 2 3 3 4" xfId="1939" xr:uid="{00000000-0005-0000-0000-000017160000}"/>
    <cellStyle name="SAPBEXformats 2 3 3 4 2" xfId="4529" xr:uid="{00000000-0005-0000-0000-000018160000}"/>
    <cellStyle name="SAPBEXformats 2 3 3 4 3" xfId="6534" xr:uid="{00000000-0005-0000-0000-000019160000}"/>
    <cellStyle name="SAPBEXformats 2 3 3 4 4" xfId="8017" xr:uid="{00000000-0005-0000-0000-00001A160000}"/>
    <cellStyle name="SAPBEXformats 2 3 3 5" xfId="1857" xr:uid="{00000000-0005-0000-0000-00001B160000}"/>
    <cellStyle name="SAPBEXformats 2 3 3 5 2" xfId="4874" xr:uid="{00000000-0005-0000-0000-00001C160000}"/>
    <cellStyle name="SAPBEXformats 2 3 3 5 3" xfId="6452" xr:uid="{00000000-0005-0000-0000-00001D160000}"/>
    <cellStyle name="SAPBEXformats 2 3 3 5 4" xfId="7935" xr:uid="{00000000-0005-0000-0000-00001E160000}"/>
    <cellStyle name="SAPBEXformats 2 3 3 6" xfId="5502" xr:uid="{00000000-0005-0000-0000-00001F160000}"/>
    <cellStyle name="SAPBEXformats 2 3 3 7" xfId="5083" xr:uid="{00000000-0005-0000-0000-000020160000}"/>
    <cellStyle name="SAPBEXformats 2 3 3 8" xfId="4033" xr:uid="{00000000-0005-0000-0000-000021160000}"/>
    <cellStyle name="SAPBEXformats 2 4" xfId="1036" xr:uid="{00000000-0005-0000-0000-000022160000}"/>
    <cellStyle name="SAPBEXformats 2 4 2" xfId="1484" xr:uid="{00000000-0005-0000-0000-000023160000}"/>
    <cellStyle name="SAPBEXformats 2 4 2 2" xfId="2644" xr:uid="{00000000-0005-0000-0000-000024160000}"/>
    <cellStyle name="SAPBEXformats 2 4 2 2 2" xfId="4923" xr:uid="{00000000-0005-0000-0000-000025160000}"/>
    <cellStyle name="SAPBEXformats 2 4 2 2 3" xfId="6949" xr:uid="{00000000-0005-0000-0000-000026160000}"/>
    <cellStyle name="SAPBEXformats 2 4 2 2 4" xfId="8376" xr:uid="{00000000-0005-0000-0000-000027160000}"/>
    <cellStyle name="SAPBEXformats 2 4 2 3" xfId="3181" xr:uid="{00000000-0005-0000-0000-000028160000}"/>
    <cellStyle name="SAPBEXformats 2 4 2 3 2" xfId="6240" xr:uid="{00000000-0005-0000-0000-000029160000}"/>
    <cellStyle name="SAPBEXformats 2 4 2 3 3" xfId="7402" xr:uid="{00000000-0005-0000-0000-00002A160000}"/>
    <cellStyle name="SAPBEXformats 2 4 2 3 4" xfId="8814" xr:uid="{00000000-0005-0000-0000-00002B160000}"/>
    <cellStyle name="SAPBEXformats 2 4 2 4" xfId="3359" xr:uid="{00000000-0005-0000-0000-00002C160000}"/>
    <cellStyle name="SAPBEXformats 2 4 2 4 2" xfId="3733" xr:uid="{00000000-0005-0000-0000-00002D160000}"/>
    <cellStyle name="SAPBEXformats 2 4 2 4 3" xfId="7580" xr:uid="{00000000-0005-0000-0000-00002E160000}"/>
    <cellStyle name="SAPBEXformats 2 4 2 4 4" xfId="8992" xr:uid="{00000000-0005-0000-0000-00002F160000}"/>
    <cellStyle name="SAPBEXformats 2 4 2 5" xfId="3521" xr:uid="{00000000-0005-0000-0000-000030160000}"/>
    <cellStyle name="SAPBEXformats 2 4 2 5 2" xfId="3621" xr:uid="{00000000-0005-0000-0000-000031160000}"/>
    <cellStyle name="SAPBEXformats 2 4 2 5 3" xfId="7742" xr:uid="{00000000-0005-0000-0000-000032160000}"/>
    <cellStyle name="SAPBEXformats 2 4 2 5 4" xfId="9154" xr:uid="{00000000-0005-0000-0000-000033160000}"/>
    <cellStyle name="SAPBEXformats 2 4 2 6" xfId="5833" xr:uid="{00000000-0005-0000-0000-000034160000}"/>
    <cellStyle name="SAPBEXformats 2 4 2 7" xfId="4925" xr:uid="{00000000-0005-0000-0000-000035160000}"/>
    <cellStyle name="SAPBEXformats 2 4 2 8" xfId="4546" xr:uid="{00000000-0005-0000-0000-000036160000}"/>
    <cellStyle name="SAPBEXformats 2 4 3" xfId="2196" xr:uid="{00000000-0005-0000-0000-000037160000}"/>
    <cellStyle name="SAPBEXformats 2 4 3 2" xfId="5522" xr:uid="{00000000-0005-0000-0000-000038160000}"/>
    <cellStyle name="SAPBEXformats 2 4 3 3" xfId="6690" xr:uid="{00000000-0005-0000-0000-000039160000}"/>
    <cellStyle name="SAPBEXformats 2 4 3 4" xfId="8153" xr:uid="{00000000-0005-0000-0000-00003A160000}"/>
    <cellStyle name="SAPBEXformats 2 4 4" xfId="2921" xr:uid="{00000000-0005-0000-0000-00003B160000}"/>
    <cellStyle name="SAPBEXformats 2 4 4 2" xfId="6215" xr:uid="{00000000-0005-0000-0000-00003C160000}"/>
    <cellStyle name="SAPBEXformats 2 4 4 3" xfId="7142" xr:uid="{00000000-0005-0000-0000-00003D160000}"/>
    <cellStyle name="SAPBEXformats 2 4 4 4" xfId="8554" xr:uid="{00000000-0005-0000-0000-00003E160000}"/>
    <cellStyle name="SAPBEXformats 2 4 5" xfId="1815" xr:uid="{00000000-0005-0000-0000-00003F160000}"/>
    <cellStyle name="SAPBEXformats 2 4 5 2" xfId="4639" xr:uid="{00000000-0005-0000-0000-000040160000}"/>
    <cellStyle name="SAPBEXformats 2 4 5 3" xfId="6413" xr:uid="{00000000-0005-0000-0000-000041160000}"/>
    <cellStyle name="SAPBEXformats 2 4 5 4" xfId="7896" xr:uid="{00000000-0005-0000-0000-000042160000}"/>
    <cellStyle name="SAPBEXformats 2 4 6" xfId="2915" xr:uid="{00000000-0005-0000-0000-000043160000}"/>
    <cellStyle name="SAPBEXformats 2 4 6 2" xfId="4785" xr:uid="{00000000-0005-0000-0000-000044160000}"/>
    <cellStyle name="SAPBEXformats 2 4 6 3" xfId="7136" xr:uid="{00000000-0005-0000-0000-000045160000}"/>
    <cellStyle name="SAPBEXformats 2 4 6 4" xfId="8548" xr:uid="{00000000-0005-0000-0000-000046160000}"/>
    <cellStyle name="SAPBEXformats 2 4 7" xfId="5824" xr:uid="{00000000-0005-0000-0000-000047160000}"/>
    <cellStyle name="SAPBEXformats 2 4 8" xfId="6095" xr:uid="{00000000-0005-0000-0000-000048160000}"/>
    <cellStyle name="SAPBEXformats 2 4 9" xfId="6940" xr:uid="{00000000-0005-0000-0000-000049160000}"/>
    <cellStyle name="SAPBEXformats 2 5" xfId="1290" xr:uid="{00000000-0005-0000-0000-00004A160000}"/>
    <cellStyle name="SAPBEXformats 2 5 2" xfId="2450" xr:uid="{00000000-0005-0000-0000-00004B160000}"/>
    <cellStyle name="SAPBEXformats 2 5 2 2" xfId="5972" xr:uid="{00000000-0005-0000-0000-00004C160000}"/>
    <cellStyle name="SAPBEXformats 2 5 2 3" xfId="6849" xr:uid="{00000000-0005-0000-0000-00004D160000}"/>
    <cellStyle name="SAPBEXformats 2 5 2 4" xfId="8294" xr:uid="{00000000-0005-0000-0000-00004E160000}"/>
    <cellStyle name="SAPBEXformats 2 5 3" xfId="3079" xr:uid="{00000000-0005-0000-0000-00004F160000}"/>
    <cellStyle name="SAPBEXformats 2 5 3 2" xfId="4465" xr:uid="{00000000-0005-0000-0000-000050160000}"/>
    <cellStyle name="SAPBEXformats 2 5 3 3" xfId="7300" xr:uid="{00000000-0005-0000-0000-000051160000}"/>
    <cellStyle name="SAPBEXformats 2 5 3 4" xfId="8712" xr:uid="{00000000-0005-0000-0000-000052160000}"/>
    <cellStyle name="SAPBEXformats 2 5 4" xfId="1702" xr:uid="{00000000-0005-0000-0000-000053160000}"/>
    <cellStyle name="SAPBEXformats 2 5 4 2" xfId="4281" xr:uid="{00000000-0005-0000-0000-000054160000}"/>
    <cellStyle name="SAPBEXformats 2 5 4 3" xfId="3943" xr:uid="{00000000-0005-0000-0000-000055160000}"/>
    <cellStyle name="SAPBEXformats 2 5 4 4" xfId="5058" xr:uid="{00000000-0005-0000-0000-000056160000}"/>
    <cellStyle name="SAPBEXformats 2 5 5" xfId="1831" xr:uid="{00000000-0005-0000-0000-000057160000}"/>
    <cellStyle name="SAPBEXformats 2 5 5 2" xfId="5446" xr:uid="{00000000-0005-0000-0000-000058160000}"/>
    <cellStyle name="SAPBEXformats 2 5 5 3" xfId="6426" xr:uid="{00000000-0005-0000-0000-000059160000}"/>
    <cellStyle name="SAPBEXformats 2 5 5 4" xfId="7909" xr:uid="{00000000-0005-0000-0000-00005A160000}"/>
    <cellStyle name="SAPBEXformats 2 5 6" xfId="4193" xr:uid="{00000000-0005-0000-0000-00005B160000}"/>
    <cellStyle name="SAPBEXformats 2 5 7" xfId="6201" xr:uid="{00000000-0005-0000-0000-00005C160000}"/>
    <cellStyle name="SAPBEXformats 2 5 8" xfId="6030" xr:uid="{00000000-0005-0000-0000-00005D160000}"/>
    <cellStyle name="SAPBEXformats 3" xfId="742" xr:uid="{00000000-0005-0000-0000-00005E160000}"/>
    <cellStyle name="SAPBEXformats 3 2" xfId="1095" xr:uid="{00000000-0005-0000-0000-00005F160000}"/>
    <cellStyle name="SAPBEXformats 3 2 2" xfId="1543" xr:uid="{00000000-0005-0000-0000-000060160000}"/>
    <cellStyle name="SAPBEXformats 3 2 2 2" xfId="2703" xr:uid="{00000000-0005-0000-0000-000061160000}"/>
    <cellStyle name="SAPBEXformats 3 2 2 2 2" xfId="3918" xr:uid="{00000000-0005-0000-0000-000062160000}"/>
    <cellStyle name="SAPBEXformats 3 2 2 2 3" xfId="7008" xr:uid="{00000000-0005-0000-0000-000063160000}"/>
    <cellStyle name="SAPBEXformats 3 2 2 2 4" xfId="8435" xr:uid="{00000000-0005-0000-0000-000064160000}"/>
    <cellStyle name="SAPBEXformats 3 2 2 3" xfId="3240" xr:uid="{00000000-0005-0000-0000-000065160000}"/>
    <cellStyle name="SAPBEXformats 3 2 2 3 2" xfId="3894" xr:uid="{00000000-0005-0000-0000-000066160000}"/>
    <cellStyle name="SAPBEXformats 3 2 2 3 3" xfId="7461" xr:uid="{00000000-0005-0000-0000-000067160000}"/>
    <cellStyle name="SAPBEXformats 3 2 2 3 4" xfId="8873" xr:uid="{00000000-0005-0000-0000-000068160000}"/>
    <cellStyle name="SAPBEXformats 3 2 2 4" xfId="3418" xr:uid="{00000000-0005-0000-0000-000069160000}"/>
    <cellStyle name="SAPBEXformats 3 2 2 4 2" xfId="3694" xr:uid="{00000000-0005-0000-0000-00006A160000}"/>
    <cellStyle name="SAPBEXformats 3 2 2 4 3" xfId="7639" xr:uid="{00000000-0005-0000-0000-00006B160000}"/>
    <cellStyle name="SAPBEXformats 3 2 2 4 4" xfId="9051" xr:uid="{00000000-0005-0000-0000-00006C160000}"/>
    <cellStyle name="SAPBEXformats 3 2 2 5" xfId="3580" xr:uid="{00000000-0005-0000-0000-00006D160000}"/>
    <cellStyle name="SAPBEXformats 3 2 2 5 2" xfId="6318" xr:uid="{00000000-0005-0000-0000-00006E160000}"/>
    <cellStyle name="SAPBEXformats 3 2 2 5 3" xfId="7801" xr:uid="{00000000-0005-0000-0000-00006F160000}"/>
    <cellStyle name="SAPBEXformats 3 2 2 5 4" xfId="9213" xr:uid="{00000000-0005-0000-0000-000070160000}"/>
    <cellStyle name="SAPBEXformats 3 2 2 6" xfId="4618" xr:uid="{00000000-0005-0000-0000-000071160000}"/>
    <cellStyle name="SAPBEXformats 3 2 2 7" xfId="5562" xr:uid="{00000000-0005-0000-0000-000072160000}"/>
    <cellStyle name="SAPBEXformats 3 2 2 8" xfId="5059" xr:uid="{00000000-0005-0000-0000-000073160000}"/>
    <cellStyle name="SAPBEXformats 3 2 3" xfId="2255" xr:uid="{00000000-0005-0000-0000-000074160000}"/>
    <cellStyle name="SAPBEXformats 3 2 3 2" xfId="5687" xr:uid="{00000000-0005-0000-0000-000075160000}"/>
    <cellStyle name="SAPBEXformats 3 2 3 3" xfId="6749" xr:uid="{00000000-0005-0000-0000-000076160000}"/>
    <cellStyle name="SAPBEXformats 3 2 3 4" xfId="8212" xr:uid="{00000000-0005-0000-0000-000077160000}"/>
    <cellStyle name="SAPBEXformats 3 2 4" xfId="2980" xr:uid="{00000000-0005-0000-0000-000078160000}"/>
    <cellStyle name="SAPBEXformats 3 2 4 2" xfId="4895" xr:uid="{00000000-0005-0000-0000-000079160000}"/>
    <cellStyle name="SAPBEXformats 3 2 4 3" xfId="7201" xr:uid="{00000000-0005-0000-0000-00007A160000}"/>
    <cellStyle name="SAPBEXformats 3 2 4 4" xfId="8613" xr:uid="{00000000-0005-0000-0000-00007B160000}"/>
    <cellStyle name="SAPBEXformats 3 2 5" xfId="1687" xr:uid="{00000000-0005-0000-0000-00007C160000}"/>
    <cellStyle name="SAPBEXformats 3 2 5 2" xfId="5487" xr:uid="{00000000-0005-0000-0000-00007D160000}"/>
    <cellStyle name="SAPBEXformats 3 2 5 3" xfId="4078" xr:uid="{00000000-0005-0000-0000-00007E160000}"/>
    <cellStyle name="SAPBEXformats 3 2 5 4" xfId="6196" xr:uid="{00000000-0005-0000-0000-00007F160000}"/>
    <cellStyle name="SAPBEXformats 3 2 6" xfId="1833" xr:uid="{00000000-0005-0000-0000-000080160000}"/>
    <cellStyle name="SAPBEXformats 3 2 6 2" xfId="5254" xr:uid="{00000000-0005-0000-0000-000081160000}"/>
    <cellStyle name="SAPBEXformats 3 2 6 3" xfId="6428" xr:uid="{00000000-0005-0000-0000-000082160000}"/>
    <cellStyle name="SAPBEXformats 3 2 6 4" xfId="7911" xr:uid="{00000000-0005-0000-0000-000083160000}"/>
    <cellStyle name="SAPBEXformats 3 2 7" xfId="4700" xr:uid="{00000000-0005-0000-0000-000084160000}"/>
    <cellStyle name="SAPBEXformats 3 2 8" xfId="4879" xr:uid="{00000000-0005-0000-0000-000085160000}"/>
    <cellStyle name="SAPBEXformats 3 2 9" xfId="6542" xr:uid="{00000000-0005-0000-0000-000086160000}"/>
    <cellStyle name="SAPBEXformats 3 3" xfId="1305" xr:uid="{00000000-0005-0000-0000-000087160000}"/>
    <cellStyle name="SAPBEXformats 3 3 2" xfId="2465" xr:uid="{00000000-0005-0000-0000-000088160000}"/>
    <cellStyle name="SAPBEXformats 3 3 2 2" xfId="4904" xr:uid="{00000000-0005-0000-0000-000089160000}"/>
    <cellStyle name="SAPBEXformats 3 3 2 3" xfId="6864" xr:uid="{00000000-0005-0000-0000-00008A160000}"/>
    <cellStyle name="SAPBEXformats 3 3 2 4" xfId="8309" xr:uid="{00000000-0005-0000-0000-00008B160000}"/>
    <cellStyle name="SAPBEXformats 3 3 3" xfId="3094" xr:uid="{00000000-0005-0000-0000-00008C160000}"/>
    <cellStyle name="SAPBEXformats 3 3 3 2" xfId="3842" xr:uid="{00000000-0005-0000-0000-00008D160000}"/>
    <cellStyle name="SAPBEXformats 3 3 3 3" xfId="7315" xr:uid="{00000000-0005-0000-0000-00008E160000}"/>
    <cellStyle name="SAPBEXformats 3 3 3 4" xfId="8727" xr:uid="{00000000-0005-0000-0000-00008F160000}"/>
    <cellStyle name="SAPBEXformats 3 3 4" xfId="3292" xr:uid="{00000000-0005-0000-0000-000090160000}"/>
    <cellStyle name="SAPBEXformats 3 3 4 2" xfId="3782" xr:uid="{00000000-0005-0000-0000-000091160000}"/>
    <cellStyle name="SAPBEXformats 3 3 4 3" xfId="7513" xr:uid="{00000000-0005-0000-0000-000092160000}"/>
    <cellStyle name="SAPBEXformats 3 3 4 4" xfId="8925" xr:uid="{00000000-0005-0000-0000-000093160000}"/>
    <cellStyle name="SAPBEXformats 3 3 5" xfId="3454" xr:uid="{00000000-0005-0000-0000-000094160000}"/>
    <cellStyle name="SAPBEXformats 3 3 5 2" xfId="4222" xr:uid="{00000000-0005-0000-0000-000095160000}"/>
    <cellStyle name="SAPBEXformats 3 3 5 3" xfId="7675" xr:uid="{00000000-0005-0000-0000-000096160000}"/>
    <cellStyle name="SAPBEXformats 3 3 5 4" xfId="9087" xr:uid="{00000000-0005-0000-0000-000097160000}"/>
    <cellStyle name="SAPBEXformats 3 3 6" xfId="4520" xr:uid="{00000000-0005-0000-0000-000098160000}"/>
    <cellStyle name="SAPBEXformats 3 3 7" xfId="5958" xr:uid="{00000000-0005-0000-0000-000099160000}"/>
    <cellStyle name="SAPBEXformats 3 3 8" xfId="4431" xr:uid="{00000000-0005-0000-0000-00009A160000}"/>
    <cellStyle name="SAPBEXformats 4" xfId="701" xr:uid="{00000000-0005-0000-0000-00009B160000}"/>
    <cellStyle name="SAPBEXformats 4 2" xfId="1055" xr:uid="{00000000-0005-0000-0000-00009C160000}"/>
    <cellStyle name="SAPBEXformats 4 2 2" xfId="1503" xr:uid="{00000000-0005-0000-0000-00009D160000}"/>
    <cellStyle name="SAPBEXformats 4 2 2 2" xfId="2663" xr:uid="{00000000-0005-0000-0000-00009E160000}"/>
    <cellStyle name="SAPBEXformats 4 2 2 2 2" xfId="4750" xr:uid="{00000000-0005-0000-0000-00009F160000}"/>
    <cellStyle name="SAPBEXformats 4 2 2 2 3" xfId="6968" xr:uid="{00000000-0005-0000-0000-0000A0160000}"/>
    <cellStyle name="SAPBEXformats 4 2 2 2 4" xfId="8395" xr:uid="{00000000-0005-0000-0000-0000A1160000}"/>
    <cellStyle name="SAPBEXformats 4 2 2 3" xfId="3200" xr:uid="{00000000-0005-0000-0000-0000A2160000}"/>
    <cellStyle name="SAPBEXformats 4 2 2 3 2" xfId="3836" xr:uid="{00000000-0005-0000-0000-0000A3160000}"/>
    <cellStyle name="SAPBEXformats 4 2 2 3 3" xfId="7421" xr:uid="{00000000-0005-0000-0000-0000A4160000}"/>
    <cellStyle name="SAPBEXformats 4 2 2 3 4" xfId="8833" xr:uid="{00000000-0005-0000-0000-0000A5160000}"/>
    <cellStyle name="SAPBEXformats 4 2 2 4" xfId="3378" xr:uid="{00000000-0005-0000-0000-0000A6160000}"/>
    <cellStyle name="SAPBEXformats 4 2 2 4 2" xfId="3721" xr:uid="{00000000-0005-0000-0000-0000A7160000}"/>
    <cellStyle name="SAPBEXformats 4 2 2 4 3" xfId="7599" xr:uid="{00000000-0005-0000-0000-0000A8160000}"/>
    <cellStyle name="SAPBEXformats 4 2 2 4 4" xfId="9011" xr:uid="{00000000-0005-0000-0000-0000A9160000}"/>
    <cellStyle name="SAPBEXformats 4 2 2 5" xfId="3540" xr:uid="{00000000-0005-0000-0000-0000AA160000}"/>
    <cellStyle name="SAPBEXformats 4 2 2 5 2" xfId="440" xr:uid="{00000000-0005-0000-0000-0000AB160000}"/>
    <cellStyle name="SAPBEXformats 4 2 2 5 3" xfId="7761" xr:uid="{00000000-0005-0000-0000-0000AC160000}"/>
    <cellStyle name="SAPBEXformats 4 2 2 5 4" xfId="9173" xr:uid="{00000000-0005-0000-0000-0000AD160000}"/>
    <cellStyle name="SAPBEXformats 4 2 2 6" xfId="4190" xr:uid="{00000000-0005-0000-0000-0000AE160000}"/>
    <cellStyle name="SAPBEXformats 4 2 2 7" xfId="6079" xr:uid="{00000000-0005-0000-0000-0000AF160000}"/>
    <cellStyle name="SAPBEXformats 4 2 2 8" xfId="6112" xr:uid="{00000000-0005-0000-0000-0000B0160000}"/>
    <cellStyle name="SAPBEXformats 4 2 3" xfId="2215" xr:uid="{00000000-0005-0000-0000-0000B1160000}"/>
    <cellStyle name="SAPBEXformats 4 2 3 2" xfId="5712" xr:uid="{00000000-0005-0000-0000-0000B2160000}"/>
    <cellStyle name="SAPBEXformats 4 2 3 3" xfId="6709" xr:uid="{00000000-0005-0000-0000-0000B3160000}"/>
    <cellStyle name="SAPBEXformats 4 2 3 4" xfId="8172" xr:uid="{00000000-0005-0000-0000-0000B4160000}"/>
    <cellStyle name="SAPBEXformats 4 2 4" xfId="2940" xr:uid="{00000000-0005-0000-0000-0000B5160000}"/>
    <cellStyle name="SAPBEXformats 4 2 4 2" xfId="5320" xr:uid="{00000000-0005-0000-0000-0000B6160000}"/>
    <cellStyle name="SAPBEXformats 4 2 4 3" xfId="7161" xr:uid="{00000000-0005-0000-0000-0000B7160000}"/>
    <cellStyle name="SAPBEXformats 4 2 4 4" xfId="8573" xr:uid="{00000000-0005-0000-0000-0000B8160000}"/>
    <cellStyle name="SAPBEXformats 4 2 5" xfId="1892" xr:uid="{00000000-0005-0000-0000-0000B9160000}"/>
    <cellStyle name="SAPBEXformats 4 2 5 2" xfId="4288" xr:uid="{00000000-0005-0000-0000-0000BA160000}"/>
    <cellStyle name="SAPBEXformats 4 2 5 3" xfId="6487" xr:uid="{00000000-0005-0000-0000-0000BB160000}"/>
    <cellStyle name="SAPBEXformats 4 2 5 4" xfId="7970" xr:uid="{00000000-0005-0000-0000-0000BC160000}"/>
    <cellStyle name="SAPBEXformats 4 2 6" xfId="3284" xr:uid="{00000000-0005-0000-0000-0000BD160000}"/>
    <cellStyle name="SAPBEXformats 4 2 6 2" xfId="4270" xr:uid="{00000000-0005-0000-0000-0000BE160000}"/>
    <cellStyle name="SAPBEXformats 4 2 6 3" xfId="7505" xr:uid="{00000000-0005-0000-0000-0000BF160000}"/>
    <cellStyle name="SAPBEXformats 4 2 6 4" xfId="8917" xr:uid="{00000000-0005-0000-0000-0000C0160000}"/>
    <cellStyle name="SAPBEXformats 4 2 7" xfId="6164" xr:uid="{00000000-0005-0000-0000-0000C1160000}"/>
    <cellStyle name="SAPBEXformats 4 2 8" xfId="4469" xr:uid="{00000000-0005-0000-0000-0000C2160000}"/>
    <cellStyle name="SAPBEXformats 4 2 9" xfId="6884" xr:uid="{00000000-0005-0000-0000-0000C3160000}"/>
    <cellStyle name="SAPBEXformats 4 3" xfId="1295" xr:uid="{00000000-0005-0000-0000-0000C4160000}"/>
    <cellStyle name="SAPBEXformats 4 3 2" xfId="2455" xr:uid="{00000000-0005-0000-0000-0000C5160000}"/>
    <cellStyle name="SAPBEXformats 4 3 2 2" xfId="4897" xr:uid="{00000000-0005-0000-0000-0000C6160000}"/>
    <cellStyle name="SAPBEXformats 4 3 2 3" xfId="6854" xr:uid="{00000000-0005-0000-0000-0000C7160000}"/>
    <cellStyle name="SAPBEXformats 4 3 2 4" xfId="8299" xr:uid="{00000000-0005-0000-0000-0000C8160000}"/>
    <cellStyle name="SAPBEXformats 4 3 3" xfId="3084" xr:uid="{00000000-0005-0000-0000-0000C9160000}"/>
    <cellStyle name="SAPBEXformats 4 3 3 2" xfId="3987" xr:uid="{00000000-0005-0000-0000-0000CA160000}"/>
    <cellStyle name="SAPBEXformats 4 3 3 3" xfId="7305" xr:uid="{00000000-0005-0000-0000-0000CB160000}"/>
    <cellStyle name="SAPBEXformats 4 3 3 4" xfId="8717" xr:uid="{00000000-0005-0000-0000-0000CC160000}"/>
    <cellStyle name="SAPBEXformats 4 3 4" xfId="1938" xr:uid="{00000000-0005-0000-0000-0000CD160000}"/>
    <cellStyle name="SAPBEXformats 4 3 4 2" xfId="4856" xr:uid="{00000000-0005-0000-0000-0000CE160000}"/>
    <cellStyle name="SAPBEXformats 4 3 4 3" xfId="6533" xr:uid="{00000000-0005-0000-0000-0000CF160000}"/>
    <cellStyle name="SAPBEXformats 4 3 4 4" xfId="8016" xr:uid="{00000000-0005-0000-0000-0000D0160000}"/>
    <cellStyle name="SAPBEXformats 4 3 5" xfId="1977" xr:uid="{00000000-0005-0000-0000-0000D1160000}"/>
    <cellStyle name="SAPBEXformats 4 3 5 2" xfId="5683" xr:uid="{00000000-0005-0000-0000-0000D2160000}"/>
    <cellStyle name="SAPBEXformats 4 3 5 3" xfId="6565" xr:uid="{00000000-0005-0000-0000-0000D3160000}"/>
    <cellStyle name="SAPBEXformats 4 3 5 4" xfId="8046" xr:uid="{00000000-0005-0000-0000-0000D4160000}"/>
    <cellStyle name="SAPBEXformats 4 3 6" xfId="5250" xr:uid="{00000000-0005-0000-0000-0000D5160000}"/>
    <cellStyle name="SAPBEXformats 4 3 7" xfId="4579" xr:uid="{00000000-0005-0000-0000-0000D6160000}"/>
    <cellStyle name="SAPBEXformats 4 3 8" xfId="5798" xr:uid="{00000000-0005-0000-0000-0000D7160000}"/>
    <cellStyle name="SAPBEXformats 5" xfId="978" xr:uid="{00000000-0005-0000-0000-0000D8160000}"/>
    <cellStyle name="SAPBEXformats 5 2" xfId="1426" xr:uid="{00000000-0005-0000-0000-0000D9160000}"/>
    <cellStyle name="SAPBEXformats 5 2 2" xfId="2586" xr:uid="{00000000-0005-0000-0000-0000DA160000}"/>
    <cellStyle name="SAPBEXformats 5 2 2 2" xfId="5638" xr:uid="{00000000-0005-0000-0000-0000DB160000}"/>
    <cellStyle name="SAPBEXformats 5 2 2 3" xfId="6903" xr:uid="{00000000-0005-0000-0000-0000DC160000}"/>
    <cellStyle name="SAPBEXformats 5 2 2 4" xfId="8332" xr:uid="{00000000-0005-0000-0000-0000DD160000}"/>
    <cellStyle name="SAPBEXformats 5 2 3" xfId="3134" xr:uid="{00000000-0005-0000-0000-0000DE160000}"/>
    <cellStyle name="SAPBEXformats 5 2 3 2" xfId="4777" xr:uid="{00000000-0005-0000-0000-0000DF160000}"/>
    <cellStyle name="SAPBEXformats 5 2 3 3" xfId="7355" xr:uid="{00000000-0005-0000-0000-0000E0160000}"/>
    <cellStyle name="SAPBEXformats 5 2 3 4" xfId="8767" xr:uid="{00000000-0005-0000-0000-0000E1160000}"/>
    <cellStyle name="SAPBEXformats 5 2 4" xfId="3315" xr:uid="{00000000-0005-0000-0000-0000E2160000}"/>
    <cellStyle name="SAPBEXformats 5 2 4 2" xfId="3765" xr:uid="{00000000-0005-0000-0000-0000E3160000}"/>
    <cellStyle name="SAPBEXformats 5 2 4 3" xfId="7536" xr:uid="{00000000-0005-0000-0000-0000E4160000}"/>
    <cellStyle name="SAPBEXformats 5 2 4 4" xfId="8948" xr:uid="{00000000-0005-0000-0000-0000E5160000}"/>
    <cellStyle name="SAPBEXformats 5 2 5" xfId="3477" xr:uid="{00000000-0005-0000-0000-0000E6160000}"/>
    <cellStyle name="SAPBEXformats 5 2 5 2" xfId="4216" xr:uid="{00000000-0005-0000-0000-0000E7160000}"/>
    <cellStyle name="SAPBEXformats 5 2 5 3" xfId="7698" xr:uid="{00000000-0005-0000-0000-0000E8160000}"/>
    <cellStyle name="SAPBEXformats 5 2 5 4" xfId="9110" xr:uid="{00000000-0005-0000-0000-0000E9160000}"/>
    <cellStyle name="SAPBEXformats 5 2 6" xfId="4062" xr:uid="{00000000-0005-0000-0000-0000EA160000}"/>
    <cellStyle name="SAPBEXformats 5 2 7" xfId="5028" xr:uid="{00000000-0005-0000-0000-0000EB160000}"/>
    <cellStyle name="SAPBEXformats 5 2 8" xfId="4630" xr:uid="{00000000-0005-0000-0000-0000EC160000}"/>
    <cellStyle name="SAPBEXformats 5 3" xfId="2140" xr:uid="{00000000-0005-0000-0000-0000ED160000}"/>
    <cellStyle name="SAPBEXformats 5 3 2" xfId="4690" xr:uid="{00000000-0005-0000-0000-0000EE160000}"/>
    <cellStyle name="SAPBEXformats 5 3 3" xfId="6646" xr:uid="{00000000-0005-0000-0000-0000EF160000}"/>
    <cellStyle name="SAPBEXformats 5 3 4" xfId="8111" xr:uid="{00000000-0005-0000-0000-0000F0160000}"/>
    <cellStyle name="SAPBEXformats 5 4" xfId="2875" xr:uid="{00000000-0005-0000-0000-0000F1160000}"/>
    <cellStyle name="SAPBEXformats 5 4 2" xfId="5041" xr:uid="{00000000-0005-0000-0000-0000F2160000}"/>
    <cellStyle name="SAPBEXformats 5 4 3" xfId="7096" xr:uid="{00000000-0005-0000-0000-0000F3160000}"/>
    <cellStyle name="SAPBEXformats 5 4 4" xfId="8508" xr:uid="{00000000-0005-0000-0000-0000F4160000}"/>
    <cellStyle name="SAPBEXformats 5 5" xfId="1793" xr:uid="{00000000-0005-0000-0000-0000F5160000}"/>
    <cellStyle name="SAPBEXformats 5 5 2" xfId="5721" xr:uid="{00000000-0005-0000-0000-0000F6160000}"/>
    <cellStyle name="SAPBEXformats 5 5 3" xfId="6392" xr:uid="{00000000-0005-0000-0000-0000F7160000}"/>
    <cellStyle name="SAPBEXformats 5 5 4" xfId="7876" xr:uid="{00000000-0005-0000-0000-0000F8160000}"/>
    <cellStyle name="SAPBEXformats 5 6" xfId="3020" xr:uid="{00000000-0005-0000-0000-0000F9160000}"/>
    <cellStyle name="SAPBEXformats 5 6 2" xfId="4954" xr:uid="{00000000-0005-0000-0000-0000FA160000}"/>
    <cellStyle name="SAPBEXformats 5 6 3" xfId="7241" xr:uid="{00000000-0005-0000-0000-0000FB160000}"/>
    <cellStyle name="SAPBEXformats 5 6 4" xfId="8653" xr:uid="{00000000-0005-0000-0000-0000FC160000}"/>
    <cellStyle name="SAPBEXformats 5 7" xfId="5938" xr:uid="{00000000-0005-0000-0000-0000FD160000}"/>
    <cellStyle name="SAPBEXformats 5 8" xfId="4083" xr:uid="{00000000-0005-0000-0000-0000FE160000}"/>
    <cellStyle name="SAPBEXformats 5 9" xfId="6785" xr:uid="{00000000-0005-0000-0000-0000FF160000}"/>
    <cellStyle name="SAPBEXformats 6" xfId="1243" xr:uid="{00000000-0005-0000-0000-000000170000}"/>
    <cellStyle name="SAPBEXformats 6 2" xfId="2403" xr:uid="{00000000-0005-0000-0000-000001170000}"/>
    <cellStyle name="SAPBEXformats 6 2 2" xfId="6050" xr:uid="{00000000-0005-0000-0000-000002170000}"/>
    <cellStyle name="SAPBEXformats 6 2 3" xfId="6814" xr:uid="{00000000-0005-0000-0000-000003170000}"/>
    <cellStyle name="SAPBEXformats 6 2 4" xfId="8261" xr:uid="{00000000-0005-0000-0000-000004170000}"/>
    <cellStyle name="SAPBEXformats 6 3" xfId="3043" xr:uid="{00000000-0005-0000-0000-000005170000}"/>
    <cellStyle name="SAPBEXformats 6 3 2" xfId="6279" xr:uid="{00000000-0005-0000-0000-000006170000}"/>
    <cellStyle name="SAPBEXformats 6 3 3" xfId="7264" xr:uid="{00000000-0005-0000-0000-000007170000}"/>
    <cellStyle name="SAPBEXformats 6 3 4" xfId="8676" xr:uid="{00000000-0005-0000-0000-000008170000}"/>
    <cellStyle name="SAPBEXformats 6 4" xfId="1819" xr:uid="{00000000-0005-0000-0000-000009170000}"/>
    <cellStyle name="SAPBEXformats 6 4 2" xfId="4506" xr:uid="{00000000-0005-0000-0000-00000A170000}"/>
    <cellStyle name="SAPBEXformats 6 4 3" xfId="6417" xr:uid="{00000000-0005-0000-0000-00000B170000}"/>
    <cellStyle name="SAPBEXformats 6 4 4" xfId="7900" xr:uid="{00000000-0005-0000-0000-00000C170000}"/>
    <cellStyle name="SAPBEXformats 6 5" xfId="1843" xr:uid="{00000000-0005-0000-0000-00000D170000}"/>
    <cellStyle name="SAPBEXformats 6 5 2" xfId="4523" xr:uid="{00000000-0005-0000-0000-00000E170000}"/>
    <cellStyle name="SAPBEXformats 6 5 3" xfId="6438" xr:uid="{00000000-0005-0000-0000-00000F170000}"/>
    <cellStyle name="SAPBEXformats 6 5 4" xfId="7921" xr:uid="{00000000-0005-0000-0000-000010170000}"/>
    <cellStyle name="SAPBEXformats 6 6" xfId="3857" xr:uid="{00000000-0005-0000-0000-000011170000}"/>
    <cellStyle name="SAPBEXformats 6 7" xfId="6260" xr:uid="{00000000-0005-0000-0000-000012170000}"/>
    <cellStyle name="SAPBEXformats 6 8" xfId="4031" xr:uid="{00000000-0005-0000-0000-000013170000}"/>
    <cellStyle name="SAPBEXheaderItem" xfId="330" xr:uid="{00000000-0005-0000-0000-000014170000}"/>
    <cellStyle name="SAPBEXheaderItem 2" xfId="864" xr:uid="{00000000-0005-0000-0000-000015170000}"/>
    <cellStyle name="SAPBEXheaderText" xfId="331" xr:uid="{00000000-0005-0000-0000-000016170000}"/>
    <cellStyle name="SAPBEXheaderText 2" xfId="865" xr:uid="{00000000-0005-0000-0000-000017170000}"/>
    <cellStyle name="SAPBEXHLevel0" xfId="332" xr:uid="{00000000-0005-0000-0000-000018170000}"/>
    <cellStyle name="SAPBEXHLevel0 2" xfId="979" xr:uid="{00000000-0005-0000-0000-000019170000}"/>
    <cellStyle name="SAPBEXHLevel0 2 2" xfId="1427" xr:uid="{00000000-0005-0000-0000-00001A170000}"/>
    <cellStyle name="SAPBEXHLevel0 2 2 2" xfId="2587" xr:uid="{00000000-0005-0000-0000-00001B170000}"/>
    <cellStyle name="SAPBEXHLevel0 2 2 2 2" xfId="4790" xr:uid="{00000000-0005-0000-0000-00001C170000}"/>
    <cellStyle name="SAPBEXHLevel0 2 2 2 3" xfId="6904" xr:uid="{00000000-0005-0000-0000-00001D170000}"/>
    <cellStyle name="SAPBEXHLevel0 2 2 2 4" xfId="8333" xr:uid="{00000000-0005-0000-0000-00001E170000}"/>
    <cellStyle name="SAPBEXHLevel0 2 2 3" xfId="3135" xr:uid="{00000000-0005-0000-0000-00001F170000}"/>
    <cellStyle name="SAPBEXHLevel0 2 2 3 2" xfId="4444" xr:uid="{00000000-0005-0000-0000-000020170000}"/>
    <cellStyle name="SAPBEXHLevel0 2 2 3 3" xfId="7356" xr:uid="{00000000-0005-0000-0000-000021170000}"/>
    <cellStyle name="SAPBEXHLevel0 2 2 3 4" xfId="8768" xr:uid="{00000000-0005-0000-0000-000022170000}"/>
    <cellStyle name="SAPBEXHLevel0 2 2 4" xfId="3316" xr:uid="{00000000-0005-0000-0000-000023170000}"/>
    <cellStyle name="SAPBEXHLevel0 2 2 4 2" xfId="3764" xr:uid="{00000000-0005-0000-0000-000024170000}"/>
    <cellStyle name="SAPBEXHLevel0 2 2 4 3" xfId="7537" xr:uid="{00000000-0005-0000-0000-000025170000}"/>
    <cellStyle name="SAPBEXHLevel0 2 2 4 4" xfId="8949" xr:uid="{00000000-0005-0000-0000-000026170000}"/>
    <cellStyle name="SAPBEXHLevel0 2 2 5" xfId="3478" xr:uid="{00000000-0005-0000-0000-000027170000}"/>
    <cellStyle name="SAPBEXHLevel0 2 2 5 2" xfId="3651" xr:uid="{00000000-0005-0000-0000-000028170000}"/>
    <cellStyle name="SAPBEXHLevel0 2 2 5 3" xfId="7699" xr:uid="{00000000-0005-0000-0000-000029170000}"/>
    <cellStyle name="SAPBEXHLevel0 2 2 5 4" xfId="9111" xr:uid="{00000000-0005-0000-0000-00002A170000}"/>
    <cellStyle name="SAPBEXHLevel0 2 2 6" xfId="4061" xr:uid="{00000000-0005-0000-0000-00002B170000}"/>
    <cellStyle name="SAPBEXHLevel0 2 2 7" xfId="6047" xr:uid="{00000000-0005-0000-0000-00002C170000}"/>
    <cellStyle name="SAPBEXHLevel0 2 2 8" xfId="4507" xr:uid="{00000000-0005-0000-0000-00002D170000}"/>
    <cellStyle name="SAPBEXHLevel0 2 3" xfId="2141" xr:uid="{00000000-0005-0000-0000-00002E170000}"/>
    <cellStyle name="SAPBEXHLevel0 2 3 2" xfId="5408" xr:uid="{00000000-0005-0000-0000-00002F170000}"/>
    <cellStyle name="SAPBEXHLevel0 2 3 3" xfId="6647" xr:uid="{00000000-0005-0000-0000-000030170000}"/>
    <cellStyle name="SAPBEXHLevel0 2 3 4" xfId="8112" xr:uid="{00000000-0005-0000-0000-000031170000}"/>
    <cellStyle name="SAPBEXHLevel0 2 4" xfId="2876" xr:uid="{00000000-0005-0000-0000-000032170000}"/>
    <cellStyle name="SAPBEXHLevel0 2 4 2" xfId="5814" xr:uid="{00000000-0005-0000-0000-000033170000}"/>
    <cellStyle name="SAPBEXHLevel0 2 4 3" xfId="7097" xr:uid="{00000000-0005-0000-0000-000034170000}"/>
    <cellStyle name="SAPBEXHLevel0 2 4 4" xfId="8509" xr:uid="{00000000-0005-0000-0000-000035170000}"/>
    <cellStyle name="SAPBEXHLevel0 2 5" xfId="1870" xr:uid="{00000000-0005-0000-0000-000036170000}"/>
    <cellStyle name="SAPBEXHLevel0 2 5 2" xfId="4670" xr:uid="{00000000-0005-0000-0000-000037170000}"/>
    <cellStyle name="SAPBEXHLevel0 2 5 3" xfId="6465" xr:uid="{00000000-0005-0000-0000-000038170000}"/>
    <cellStyle name="SAPBEXHLevel0 2 5 4" xfId="7948" xr:uid="{00000000-0005-0000-0000-000039170000}"/>
    <cellStyle name="SAPBEXHLevel0 2 6" xfId="1758" xr:uid="{00000000-0005-0000-0000-00003A170000}"/>
    <cellStyle name="SAPBEXHLevel0 2 6 2" xfId="4687" xr:uid="{00000000-0005-0000-0000-00003B170000}"/>
    <cellStyle name="SAPBEXHLevel0 2 6 3" xfId="6357" xr:uid="{00000000-0005-0000-0000-00003C170000}"/>
    <cellStyle name="SAPBEXHLevel0 2 6 4" xfId="7841" xr:uid="{00000000-0005-0000-0000-00003D170000}"/>
    <cellStyle name="SAPBEXHLevel0 2 7" xfId="5548" xr:uid="{00000000-0005-0000-0000-00003E170000}"/>
    <cellStyle name="SAPBEXHLevel0 2 8" xfId="3848" xr:uid="{00000000-0005-0000-0000-00003F170000}"/>
    <cellStyle name="SAPBEXHLevel0 2 9" xfId="7044" xr:uid="{00000000-0005-0000-0000-000040170000}"/>
    <cellStyle name="SAPBEXHLevel0 3" xfId="1244" xr:uid="{00000000-0005-0000-0000-000041170000}"/>
    <cellStyle name="SAPBEXHLevel0 3 2" xfId="2404" xr:uid="{00000000-0005-0000-0000-000042170000}"/>
    <cellStyle name="SAPBEXHLevel0 3 2 2" xfId="4972" xr:uid="{00000000-0005-0000-0000-000043170000}"/>
    <cellStyle name="SAPBEXHLevel0 3 2 3" xfId="6815" xr:uid="{00000000-0005-0000-0000-000044170000}"/>
    <cellStyle name="SAPBEXHLevel0 3 2 4" xfId="8262" xr:uid="{00000000-0005-0000-0000-000045170000}"/>
    <cellStyle name="SAPBEXHLevel0 3 3" xfId="3044" xr:uid="{00000000-0005-0000-0000-000046170000}"/>
    <cellStyle name="SAPBEXHLevel0 3 3 2" xfId="6168" xr:uid="{00000000-0005-0000-0000-000047170000}"/>
    <cellStyle name="SAPBEXHLevel0 3 3 3" xfId="7265" xr:uid="{00000000-0005-0000-0000-000048170000}"/>
    <cellStyle name="SAPBEXHLevel0 3 3 4" xfId="8677" xr:uid="{00000000-0005-0000-0000-000049170000}"/>
    <cellStyle name="SAPBEXHLevel0 3 4" xfId="1943" xr:uid="{00000000-0005-0000-0000-00004A170000}"/>
    <cellStyle name="SAPBEXHLevel0 3 4 2" xfId="4638" xr:uid="{00000000-0005-0000-0000-00004B170000}"/>
    <cellStyle name="SAPBEXHLevel0 3 4 3" xfId="6537" xr:uid="{00000000-0005-0000-0000-00004C170000}"/>
    <cellStyle name="SAPBEXHLevel0 3 4 4" xfId="8019" xr:uid="{00000000-0005-0000-0000-00004D170000}"/>
    <cellStyle name="SAPBEXHLevel0 3 5" xfId="3107" xr:uid="{00000000-0005-0000-0000-00004E170000}"/>
    <cellStyle name="SAPBEXHLevel0 3 5 2" xfId="5538" xr:uid="{00000000-0005-0000-0000-00004F170000}"/>
    <cellStyle name="SAPBEXHLevel0 3 5 3" xfId="7328" xr:uid="{00000000-0005-0000-0000-000050170000}"/>
    <cellStyle name="SAPBEXHLevel0 3 5 4" xfId="8740" xr:uid="{00000000-0005-0000-0000-000051170000}"/>
    <cellStyle name="SAPBEXHLevel0 3 6" xfId="5005" xr:uid="{00000000-0005-0000-0000-000052170000}"/>
    <cellStyle name="SAPBEXHLevel0 3 7" xfId="5461" xr:uid="{00000000-0005-0000-0000-000053170000}"/>
    <cellStyle name="SAPBEXHLevel0 3 8" xfId="5718" xr:uid="{00000000-0005-0000-0000-000054170000}"/>
    <cellStyle name="SAPBEXHLevel0 6" xfId="355" xr:uid="{00000000-0005-0000-0000-000055170000}"/>
    <cellStyle name="SAPBEXHLevel0 6 2" xfId="997" xr:uid="{00000000-0005-0000-0000-000056170000}"/>
    <cellStyle name="SAPBEXHLevel0 6 2 2" xfId="1445" xr:uid="{00000000-0005-0000-0000-000057170000}"/>
    <cellStyle name="SAPBEXHLevel0 6 2 2 2" xfId="2605" xr:uid="{00000000-0005-0000-0000-000058170000}"/>
    <cellStyle name="SAPBEXHLevel0 6 2 2 2 2" xfId="6139" xr:uid="{00000000-0005-0000-0000-000059170000}"/>
    <cellStyle name="SAPBEXHLevel0 6 2 2 2 3" xfId="6922" xr:uid="{00000000-0005-0000-0000-00005A170000}"/>
    <cellStyle name="SAPBEXHLevel0 6 2 2 2 4" xfId="8351" xr:uid="{00000000-0005-0000-0000-00005B170000}"/>
    <cellStyle name="SAPBEXHLevel0 6 2 2 3" xfId="3153" xr:uid="{00000000-0005-0000-0000-00005C170000}"/>
    <cellStyle name="SAPBEXHLevel0 6 2 2 3 2" xfId="5623" xr:uid="{00000000-0005-0000-0000-00005D170000}"/>
    <cellStyle name="SAPBEXHLevel0 6 2 2 3 3" xfId="7374" xr:uid="{00000000-0005-0000-0000-00005E170000}"/>
    <cellStyle name="SAPBEXHLevel0 6 2 2 3 4" xfId="8786" xr:uid="{00000000-0005-0000-0000-00005F170000}"/>
    <cellStyle name="SAPBEXHLevel0 6 2 2 4" xfId="3334" xr:uid="{00000000-0005-0000-0000-000060170000}"/>
    <cellStyle name="SAPBEXHLevel0 6 2 2 4 2" xfId="3751" xr:uid="{00000000-0005-0000-0000-000061170000}"/>
    <cellStyle name="SAPBEXHLevel0 6 2 2 4 3" xfId="7555" xr:uid="{00000000-0005-0000-0000-000062170000}"/>
    <cellStyle name="SAPBEXHLevel0 6 2 2 4 4" xfId="8967" xr:uid="{00000000-0005-0000-0000-000063170000}"/>
    <cellStyle name="SAPBEXHLevel0 6 2 2 5" xfId="3496" xr:uid="{00000000-0005-0000-0000-000064170000}"/>
    <cellStyle name="SAPBEXHLevel0 6 2 2 5 2" xfId="4211" xr:uid="{00000000-0005-0000-0000-000065170000}"/>
    <cellStyle name="SAPBEXHLevel0 6 2 2 5 3" xfId="7717" xr:uid="{00000000-0005-0000-0000-000066170000}"/>
    <cellStyle name="SAPBEXHLevel0 6 2 2 5 4" xfId="9129" xr:uid="{00000000-0005-0000-0000-000067170000}"/>
    <cellStyle name="SAPBEXHLevel0 6 2 2 6" xfId="6096" xr:uid="{00000000-0005-0000-0000-000068170000}"/>
    <cellStyle name="SAPBEXHLevel0 6 2 2 7" xfId="5554" xr:uid="{00000000-0005-0000-0000-000069170000}"/>
    <cellStyle name="SAPBEXHLevel0 6 2 2 8" xfId="4540" xr:uid="{00000000-0005-0000-0000-00006A170000}"/>
    <cellStyle name="SAPBEXHLevel0 6 2 3" xfId="2158" xr:uid="{00000000-0005-0000-0000-00006B170000}"/>
    <cellStyle name="SAPBEXHLevel0 6 2 3 2" xfId="4564" xr:uid="{00000000-0005-0000-0000-00006C170000}"/>
    <cellStyle name="SAPBEXHLevel0 6 2 3 3" xfId="6664" xr:uid="{00000000-0005-0000-0000-00006D170000}"/>
    <cellStyle name="SAPBEXHLevel0 6 2 3 4" xfId="8129" xr:uid="{00000000-0005-0000-0000-00006E170000}"/>
    <cellStyle name="SAPBEXHLevel0 6 2 4" xfId="2893" xr:uid="{00000000-0005-0000-0000-00006F170000}"/>
    <cellStyle name="SAPBEXHLevel0 6 2 4 2" xfId="4462" xr:uid="{00000000-0005-0000-0000-000070170000}"/>
    <cellStyle name="SAPBEXHLevel0 6 2 4 3" xfId="7114" xr:uid="{00000000-0005-0000-0000-000071170000}"/>
    <cellStyle name="SAPBEXHLevel0 6 2 4 4" xfId="8526" xr:uid="{00000000-0005-0000-0000-000072170000}"/>
    <cellStyle name="SAPBEXHLevel0 6 2 5" xfId="1959" xr:uid="{00000000-0005-0000-0000-000073170000}"/>
    <cellStyle name="SAPBEXHLevel0 6 2 5 2" xfId="5445" xr:uid="{00000000-0005-0000-0000-000074170000}"/>
    <cellStyle name="SAPBEXHLevel0 6 2 5 3" xfId="6547" xr:uid="{00000000-0005-0000-0000-000075170000}"/>
    <cellStyle name="SAPBEXHLevel0 6 2 5 4" xfId="8028" xr:uid="{00000000-0005-0000-0000-000076170000}"/>
    <cellStyle name="SAPBEXHLevel0 6 2 6" xfId="2849" xr:uid="{00000000-0005-0000-0000-000077170000}"/>
    <cellStyle name="SAPBEXHLevel0 6 2 6 2" xfId="6109" xr:uid="{00000000-0005-0000-0000-000078170000}"/>
    <cellStyle name="SAPBEXHLevel0 6 2 6 3" xfId="7070" xr:uid="{00000000-0005-0000-0000-000079170000}"/>
    <cellStyle name="SAPBEXHLevel0 6 2 6 4" xfId="8482" xr:uid="{00000000-0005-0000-0000-00007A170000}"/>
    <cellStyle name="SAPBEXHLevel0 6 2 7" xfId="4133" xr:uid="{00000000-0005-0000-0000-00007B170000}"/>
    <cellStyle name="SAPBEXHLevel0 6 2 8" xfId="4492" xr:uid="{00000000-0005-0000-0000-00007C170000}"/>
    <cellStyle name="SAPBEXHLevel0 6 2 9" xfId="6631" xr:uid="{00000000-0005-0000-0000-00007D170000}"/>
    <cellStyle name="SAPBEXHLevel0 6 3" xfId="363" xr:uid="{00000000-0005-0000-0000-00007E170000}"/>
    <cellStyle name="SAPBEXHLevel0 6 3 2" xfId="1004" xr:uid="{00000000-0005-0000-0000-00007F170000}"/>
    <cellStyle name="SAPBEXHLevel0 6 3 2 2" xfId="1452" xr:uid="{00000000-0005-0000-0000-000080170000}"/>
    <cellStyle name="SAPBEXHLevel0 6 3 2 2 2" xfId="2612" xr:uid="{00000000-0005-0000-0000-000081170000}"/>
    <cellStyle name="SAPBEXHLevel0 6 3 2 2 2 2" xfId="4955" xr:uid="{00000000-0005-0000-0000-000082170000}"/>
    <cellStyle name="SAPBEXHLevel0 6 3 2 2 2 3" xfId="6929" xr:uid="{00000000-0005-0000-0000-000083170000}"/>
    <cellStyle name="SAPBEXHLevel0 6 3 2 2 2 4" xfId="8358" xr:uid="{00000000-0005-0000-0000-000084170000}"/>
    <cellStyle name="SAPBEXHLevel0 6 3 2 2 3" xfId="3160" xr:uid="{00000000-0005-0000-0000-000085170000}"/>
    <cellStyle name="SAPBEXHLevel0 6 3 2 2 3 2" xfId="6278" xr:uid="{00000000-0005-0000-0000-000086170000}"/>
    <cellStyle name="SAPBEXHLevel0 6 3 2 2 3 3" xfId="7381" xr:uid="{00000000-0005-0000-0000-000087170000}"/>
    <cellStyle name="SAPBEXHLevel0 6 3 2 2 3 4" xfId="8793" xr:uid="{00000000-0005-0000-0000-000088170000}"/>
    <cellStyle name="SAPBEXHLevel0 6 3 2 2 4" xfId="3341" xr:uid="{00000000-0005-0000-0000-000089170000}"/>
    <cellStyle name="SAPBEXHLevel0 6 3 2 2 4 2" xfId="4255" xr:uid="{00000000-0005-0000-0000-00008A170000}"/>
    <cellStyle name="SAPBEXHLevel0 6 3 2 2 4 3" xfId="7562" xr:uid="{00000000-0005-0000-0000-00008B170000}"/>
    <cellStyle name="SAPBEXHLevel0 6 3 2 2 4 4" xfId="8974" xr:uid="{00000000-0005-0000-0000-00008C170000}"/>
    <cellStyle name="SAPBEXHLevel0 6 3 2 2 5" xfId="3503" xr:uid="{00000000-0005-0000-0000-00008D170000}"/>
    <cellStyle name="SAPBEXHLevel0 6 3 2 2 5 2" xfId="3633" xr:uid="{00000000-0005-0000-0000-00008E170000}"/>
    <cellStyle name="SAPBEXHLevel0 6 3 2 2 5 3" xfId="7724" xr:uid="{00000000-0005-0000-0000-00008F170000}"/>
    <cellStyle name="SAPBEXHLevel0 6 3 2 2 5 4" xfId="9136" xr:uid="{00000000-0005-0000-0000-000090170000}"/>
    <cellStyle name="SAPBEXHLevel0 6 3 2 2 6" xfId="5811" xr:uid="{00000000-0005-0000-0000-000091170000}"/>
    <cellStyle name="SAPBEXHLevel0 6 3 2 2 7" xfId="6202" xr:uid="{00000000-0005-0000-0000-000092170000}"/>
    <cellStyle name="SAPBEXHLevel0 6 3 2 2 8" xfId="5961" xr:uid="{00000000-0005-0000-0000-000093170000}"/>
    <cellStyle name="SAPBEXHLevel0 6 3 2 3" xfId="2165" xr:uid="{00000000-0005-0000-0000-000094170000}"/>
    <cellStyle name="SAPBEXHLevel0 6 3 2 3 2" xfId="4102" xr:uid="{00000000-0005-0000-0000-000095170000}"/>
    <cellStyle name="SAPBEXHLevel0 6 3 2 3 3" xfId="6671" xr:uid="{00000000-0005-0000-0000-000096170000}"/>
    <cellStyle name="SAPBEXHLevel0 6 3 2 3 4" xfId="8136" xr:uid="{00000000-0005-0000-0000-000097170000}"/>
    <cellStyle name="SAPBEXHLevel0 6 3 2 4" xfId="2900" xr:uid="{00000000-0005-0000-0000-000098170000}"/>
    <cellStyle name="SAPBEXHLevel0 6 3 2 4 2" xfId="5272" xr:uid="{00000000-0005-0000-0000-000099170000}"/>
    <cellStyle name="SAPBEXHLevel0 6 3 2 4 3" xfId="7121" xr:uid="{00000000-0005-0000-0000-00009A170000}"/>
    <cellStyle name="SAPBEXHLevel0 6 3 2 4 4" xfId="8533" xr:uid="{00000000-0005-0000-0000-00009B170000}"/>
    <cellStyle name="SAPBEXHLevel0 6 3 2 5" xfId="2841" xr:uid="{00000000-0005-0000-0000-00009C170000}"/>
    <cellStyle name="SAPBEXHLevel0 6 3 2 5 2" xfId="5634" xr:uid="{00000000-0005-0000-0000-00009D170000}"/>
    <cellStyle name="SAPBEXHLevel0 6 3 2 5 3" xfId="7062" xr:uid="{00000000-0005-0000-0000-00009E170000}"/>
    <cellStyle name="SAPBEXHLevel0 6 3 2 5 4" xfId="8474" xr:uid="{00000000-0005-0000-0000-00009F170000}"/>
    <cellStyle name="SAPBEXHLevel0 6 3 2 6" xfId="1972" xr:uid="{00000000-0005-0000-0000-0000A0170000}"/>
    <cellStyle name="SAPBEXHLevel0 6 3 2 6 2" xfId="4322" xr:uid="{00000000-0005-0000-0000-0000A1170000}"/>
    <cellStyle name="SAPBEXHLevel0 6 3 2 6 3" xfId="6560" xr:uid="{00000000-0005-0000-0000-0000A2170000}"/>
    <cellStyle name="SAPBEXHLevel0 6 3 2 6 4" xfId="8041" xr:uid="{00000000-0005-0000-0000-0000A3170000}"/>
    <cellStyle name="SAPBEXHLevel0 6 3 2 7" xfId="4899" xr:uid="{00000000-0005-0000-0000-0000A4170000}"/>
    <cellStyle name="SAPBEXHLevel0 6 3 2 8" xfId="4703" xr:uid="{00000000-0005-0000-0000-0000A5170000}"/>
    <cellStyle name="SAPBEXHLevel0 6 3 2 9" xfId="4024" xr:uid="{00000000-0005-0000-0000-0000A6170000}"/>
    <cellStyle name="SAPBEXHLevel0 6 3 3" xfId="1268" xr:uid="{00000000-0005-0000-0000-0000A7170000}"/>
    <cellStyle name="SAPBEXHLevel0 6 3 3 2" xfId="2428" xr:uid="{00000000-0005-0000-0000-0000A8170000}"/>
    <cellStyle name="SAPBEXHLevel0 6 3 3 2 2" xfId="6235" xr:uid="{00000000-0005-0000-0000-0000A9170000}"/>
    <cellStyle name="SAPBEXHLevel0 6 3 3 2 3" xfId="6839" xr:uid="{00000000-0005-0000-0000-0000AA170000}"/>
    <cellStyle name="SAPBEXHLevel0 6 3 3 2 4" xfId="8286" xr:uid="{00000000-0005-0000-0000-0000AB170000}"/>
    <cellStyle name="SAPBEXHLevel0 6 3 3 3" xfId="3068" xr:uid="{00000000-0005-0000-0000-0000AC170000}"/>
    <cellStyle name="SAPBEXHLevel0 6 3 3 3 2" xfId="4769" xr:uid="{00000000-0005-0000-0000-0000AD170000}"/>
    <cellStyle name="SAPBEXHLevel0 6 3 3 3 3" xfId="7289" xr:uid="{00000000-0005-0000-0000-0000AE170000}"/>
    <cellStyle name="SAPBEXHLevel0 6 3 3 3 4" xfId="8701" xr:uid="{00000000-0005-0000-0000-0000AF170000}"/>
    <cellStyle name="SAPBEXHLevel0 6 3 3 4" xfId="1700" xr:uid="{00000000-0005-0000-0000-0000B0170000}"/>
    <cellStyle name="SAPBEXHLevel0 6 3 3 4 2" xfId="4347" xr:uid="{00000000-0005-0000-0000-0000B1170000}"/>
    <cellStyle name="SAPBEXHLevel0 6 3 3 4 3" xfId="5231" xr:uid="{00000000-0005-0000-0000-0000B2170000}"/>
    <cellStyle name="SAPBEXHLevel0 6 3 3 4 4" xfId="3870" xr:uid="{00000000-0005-0000-0000-0000B3170000}"/>
    <cellStyle name="SAPBEXHLevel0 6 3 3 5" xfId="1746" xr:uid="{00000000-0005-0000-0000-0000B4170000}"/>
    <cellStyle name="SAPBEXHLevel0 6 3 3 5 2" xfId="4860" xr:uid="{00000000-0005-0000-0000-0000B5170000}"/>
    <cellStyle name="SAPBEXHLevel0 6 3 3 5 3" xfId="4590" xr:uid="{00000000-0005-0000-0000-0000B6170000}"/>
    <cellStyle name="SAPBEXHLevel0 6 3 3 5 4" xfId="4918" xr:uid="{00000000-0005-0000-0000-0000B7170000}"/>
    <cellStyle name="SAPBEXHLevel0 6 3 3 6" xfId="5207" xr:uid="{00000000-0005-0000-0000-0000B8170000}"/>
    <cellStyle name="SAPBEXHLevel0 6 3 3 7" xfId="5770" xr:uid="{00000000-0005-0000-0000-0000B9170000}"/>
    <cellStyle name="SAPBEXHLevel0 6 3 3 8" xfId="6272" xr:uid="{00000000-0005-0000-0000-0000BA170000}"/>
    <cellStyle name="SAPBEXHLevel0 6 4" xfId="1261" xr:uid="{00000000-0005-0000-0000-0000BB170000}"/>
    <cellStyle name="SAPBEXHLevel0 6 4 2" xfId="2421" xr:uid="{00000000-0005-0000-0000-0000BC170000}"/>
    <cellStyle name="SAPBEXHLevel0 6 4 2 2" xfId="4795" xr:uid="{00000000-0005-0000-0000-0000BD170000}"/>
    <cellStyle name="SAPBEXHLevel0 6 4 2 3" xfId="6832" xr:uid="{00000000-0005-0000-0000-0000BE170000}"/>
    <cellStyle name="SAPBEXHLevel0 6 4 2 4" xfId="8279" xr:uid="{00000000-0005-0000-0000-0000BF170000}"/>
    <cellStyle name="SAPBEXHLevel0 6 4 3" xfId="3061" xr:uid="{00000000-0005-0000-0000-0000C0170000}"/>
    <cellStyle name="SAPBEXHLevel0 6 4 3 2" xfId="5117" xr:uid="{00000000-0005-0000-0000-0000C1170000}"/>
    <cellStyle name="SAPBEXHLevel0 6 4 3 3" xfId="7282" xr:uid="{00000000-0005-0000-0000-0000C2170000}"/>
    <cellStyle name="SAPBEXHLevel0 6 4 3 4" xfId="8694" xr:uid="{00000000-0005-0000-0000-0000C3170000}"/>
    <cellStyle name="SAPBEXHLevel0 6 4 4" xfId="2012" xr:uid="{00000000-0005-0000-0000-0000C4170000}"/>
    <cellStyle name="SAPBEXHLevel0 6 4 4 2" xfId="5534" xr:uid="{00000000-0005-0000-0000-0000C5170000}"/>
    <cellStyle name="SAPBEXHLevel0 6 4 4 3" xfId="6600" xr:uid="{00000000-0005-0000-0000-0000C6170000}"/>
    <cellStyle name="SAPBEXHLevel0 6 4 4 4" xfId="8081" xr:uid="{00000000-0005-0000-0000-0000C7170000}"/>
    <cellStyle name="SAPBEXHLevel0 6 4 5" xfId="1710" xr:uid="{00000000-0005-0000-0000-0000C8170000}"/>
    <cellStyle name="SAPBEXHLevel0 6 4 5 2" xfId="5169" xr:uid="{00000000-0005-0000-0000-0000C9170000}"/>
    <cellStyle name="SAPBEXHLevel0 6 4 5 3" xfId="4098" xr:uid="{00000000-0005-0000-0000-0000CA170000}"/>
    <cellStyle name="SAPBEXHLevel0 6 4 5 4" xfId="5078" xr:uid="{00000000-0005-0000-0000-0000CB170000}"/>
    <cellStyle name="SAPBEXHLevel0 6 4 6" xfId="5056" xr:uid="{00000000-0005-0000-0000-0000CC170000}"/>
    <cellStyle name="SAPBEXHLevel0 6 4 7" xfId="6165" xr:uid="{00000000-0005-0000-0000-0000CD170000}"/>
    <cellStyle name="SAPBEXHLevel0 6 4 8" xfId="5134" xr:uid="{00000000-0005-0000-0000-0000CE170000}"/>
    <cellStyle name="SAPBEXHLevel0X" xfId="333" xr:uid="{00000000-0005-0000-0000-0000CF170000}"/>
    <cellStyle name="SAPBEXHLevel0X 2" xfId="674" xr:uid="{00000000-0005-0000-0000-0000D0170000}"/>
    <cellStyle name="SAPBEXHLevel0X 2 2" xfId="762" xr:uid="{00000000-0005-0000-0000-0000D1170000}"/>
    <cellStyle name="SAPBEXHLevel0X 2 2 2" xfId="1115" xr:uid="{00000000-0005-0000-0000-0000D2170000}"/>
    <cellStyle name="SAPBEXHLevel0X 2 2 2 2" xfId="1563" xr:uid="{00000000-0005-0000-0000-0000D3170000}"/>
    <cellStyle name="SAPBEXHLevel0X 2 2 2 2 2" xfId="2723" xr:uid="{00000000-0005-0000-0000-0000D4170000}"/>
    <cellStyle name="SAPBEXHLevel0X 2 2 2 2 2 2" xfId="4005" xr:uid="{00000000-0005-0000-0000-0000D5170000}"/>
    <cellStyle name="SAPBEXHLevel0X 2 2 2 2 2 3" xfId="7028" xr:uid="{00000000-0005-0000-0000-0000D6170000}"/>
    <cellStyle name="SAPBEXHLevel0X 2 2 2 2 2 4" xfId="8455" xr:uid="{00000000-0005-0000-0000-0000D7170000}"/>
    <cellStyle name="SAPBEXHLevel0X 2 2 2 2 3" xfId="3260" xr:uid="{00000000-0005-0000-0000-0000D8170000}"/>
    <cellStyle name="SAPBEXHLevel0X 2 2 2 2 3 2" xfId="3804" xr:uid="{00000000-0005-0000-0000-0000D9170000}"/>
    <cellStyle name="SAPBEXHLevel0X 2 2 2 2 3 3" xfId="7481" xr:uid="{00000000-0005-0000-0000-0000DA170000}"/>
    <cellStyle name="SAPBEXHLevel0X 2 2 2 2 3 4" xfId="8893" xr:uid="{00000000-0005-0000-0000-0000DB170000}"/>
    <cellStyle name="SAPBEXHLevel0X 2 2 2 2 4" xfId="3438" xr:uid="{00000000-0005-0000-0000-0000DC170000}"/>
    <cellStyle name="SAPBEXHLevel0X 2 2 2 2 4 2" xfId="4226" xr:uid="{00000000-0005-0000-0000-0000DD170000}"/>
    <cellStyle name="SAPBEXHLevel0X 2 2 2 2 4 3" xfId="7659" xr:uid="{00000000-0005-0000-0000-0000DE170000}"/>
    <cellStyle name="SAPBEXHLevel0X 2 2 2 2 4 4" xfId="9071" xr:uid="{00000000-0005-0000-0000-0000DF170000}"/>
    <cellStyle name="SAPBEXHLevel0X 2 2 2 2 5" xfId="3600" xr:uid="{00000000-0005-0000-0000-0000E0170000}"/>
    <cellStyle name="SAPBEXHLevel0X 2 2 2 2 5 2" xfId="6338" xr:uid="{00000000-0005-0000-0000-0000E1170000}"/>
    <cellStyle name="SAPBEXHLevel0X 2 2 2 2 5 3" xfId="7821" xr:uid="{00000000-0005-0000-0000-0000E2170000}"/>
    <cellStyle name="SAPBEXHLevel0X 2 2 2 2 5 4" xfId="9233" xr:uid="{00000000-0005-0000-0000-0000E3170000}"/>
    <cellStyle name="SAPBEXHLevel0X 2 2 2 2 6" xfId="5197" xr:uid="{00000000-0005-0000-0000-0000E4170000}"/>
    <cellStyle name="SAPBEXHLevel0X 2 2 2 2 7" xfId="4382" xr:uid="{00000000-0005-0000-0000-0000E5170000}"/>
    <cellStyle name="SAPBEXHLevel0X 2 2 2 2 8" xfId="5458" xr:uid="{00000000-0005-0000-0000-0000E6170000}"/>
    <cellStyle name="SAPBEXHLevel0X 2 2 2 3" xfId="2275" xr:uid="{00000000-0005-0000-0000-0000E7170000}"/>
    <cellStyle name="SAPBEXHLevel0X 2 2 2 3 2" xfId="5517" xr:uid="{00000000-0005-0000-0000-0000E8170000}"/>
    <cellStyle name="SAPBEXHLevel0X 2 2 2 3 3" xfId="6769" xr:uid="{00000000-0005-0000-0000-0000E9170000}"/>
    <cellStyle name="SAPBEXHLevel0X 2 2 2 3 4" xfId="8232" xr:uid="{00000000-0005-0000-0000-0000EA170000}"/>
    <cellStyle name="SAPBEXHLevel0X 2 2 2 4" xfId="3000" xr:uid="{00000000-0005-0000-0000-0000EB170000}"/>
    <cellStyle name="SAPBEXHLevel0X 2 2 2 4 2" xfId="4890" xr:uid="{00000000-0005-0000-0000-0000EC170000}"/>
    <cellStyle name="SAPBEXHLevel0X 2 2 2 4 3" xfId="7221" xr:uid="{00000000-0005-0000-0000-0000ED170000}"/>
    <cellStyle name="SAPBEXHLevel0X 2 2 2 4 4" xfId="8633" xr:uid="{00000000-0005-0000-0000-0000EE170000}"/>
    <cellStyle name="SAPBEXHLevel0X 2 2 2 5" xfId="1691" xr:uid="{00000000-0005-0000-0000-0000EF170000}"/>
    <cellStyle name="SAPBEXHLevel0X 2 2 2 5 2" xfId="4837" xr:uid="{00000000-0005-0000-0000-0000F0170000}"/>
    <cellStyle name="SAPBEXHLevel0X 2 2 2 5 3" xfId="3936" xr:uid="{00000000-0005-0000-0000-0000F1170000}"/>
    <cellStyle name="SAPBEXHLevel0X 2 2 2 5 4" xfId="4290" xr:uid="{00000000-0005-0000-0000-0000F2170000}"/>
    <cellStyle name="SAPBEXHLevel0X 2 2 2 6" xfId="1811" xr:uid="{00000000-0005-0000-0000-0000F3170000}"/>
    <cellStyle name="SAPBEXHLevel0X 2 2 2 6 2" xfId="4530" xr:uid="{00000000-0005-0000-0000-0000F4170000}"/>
    <cellStyle name="SAPBEXHLevel0X 2 2 2 6 3" xfId="6410" xr:uid="{00000000-0005-0000-0000-0000F5170000}"/>
    <cellStyle name="SAPBEXHLevel0X 2 2 2 6 4" xfId="7893" xr:uid="{00000000-0005-0000-0000-0000F6170000}"/>
    <cellStyle name="SAPBEXHLevel0X 2 2 2 7" xfId="4905" xr:uid="{00000000-0005-0000-0000-0000F7170000}"/>
    <cellStyle name="SAPBEXHLevel0X 2 2 2 8" xfId="5142" xr:uid="{00000000-0005-0000-0000-0000F8170000}"/>
    <cellStyle name="SAPBEXHLevel0X 2 2 2 9" xfId="4978" xr:uid="{00000000-0005-0000-0000-0000F9170000}"/>
    <cellStyle name="SAPBEXHLevel0X 2 2 3" xfId="1309" xr:uid="{00000000-0005-0000-0000-0000FA170000}"/>
    <cellStyle name="SAPBEXHLevel0X 2 2 3 2" xfId="2469" xr:uid="{00000000-0005-0000-0000-0000FB170000}"/>
    <cellStyle name="SAPBEXHLevel0X 2 2 3 2 2" xfId="6171" xr:uid="{00000000-0005-0000-0000-0000FC170000}"/>
    <cellStyle name="SAPBEXHLevel0X 2 2 3 2 3" xfId="6868" xr:uid="{00000000-0005-0000-0000-0000FD170000}"/>
    <cellStyle name="SAPBEXHLevel0X 2 2 3 2 4" xfId="8313" xr:uid="{00000000-0005-0000-0000-0000FE170000}"/>
    <cellStyle name="SAPBEXHLevel0X 2 2 3 3" xfId="3098" xr:uid="{00000000-0005-0000-0000-0000FF170000}"/>
    <cellStyle name="SAPBEXHLevel0X 2 2 3 3 2" xfId="3981" xr:uid="{00000000-0005-0000-0000-000000180000}"/>
    <cellStyle name="SAPBEXHLevel0X 2 2 3 3 3" xfId="7319" xr:uid="{00000000-0005-0000-0000-000001180000}"/>
    <cellStyle name="SAPBEXHLevel0X 2 2 3 3 4" xfId="8731" xr:uid="{00000000-0005-0000-0000-000002180000}"/>
    <cellStyle name="SAPBEXHLevel0X 2 2 3 4" xfId="3296" xr:uid="{00000000-0005-0000-0000-000003180000}"/>
    <cellStyle name="SAPBEXHLevel0X 2 2 3 4 2" xfId="3779" xr:uid="{00000000-0005-0000-0000-000004180000}"/>
    <cellStyle name="SAPBEXHLevel0X 2 2 3 4 3" xfId="7517" xr:uid="{00000000-0005-0000-0000-000005180000}"/>
    <cellStyle name="SAPBEXHLevel0X 2 2 3 4 4" xfId="8929" xr:uid="{00000000-0005-0000-0000-000006180000}"/>
    <cellStyle name="SAPBEXHLevel0X 2 2 3 5" xfId="3458" xr:uid="{00000000-0005-0000-0000-000007180000}"/>
    <cellStyle name="SAPBEXHLevel0X 2 2 3 5 2" xfId="4221" xr:uid="{00000000-0005-0000-0000-000008180000}"/>
    <cellStyle name="SAPBEXHLevel0X 2 2 3 5 3" xfId="7679" xr:uid="{00000000-0005-0000-0000-000009180000}"/>
    <cellStyle name="SAPBEXHLevel0X 2 2 3 5 4" xfId="9091" xr:uid="{00000000-0005-0000-0000-00000A180000}"/>
    <cellStyle name="SAPBEXHLevel0X 2 2 3 6" xfId="4631" xr:uid="{00000000-0005-0000-0000-00000B180000}"/>
    <cellStyle name="SAPBEXHLevel0X 2 2 3 7" xfId="5785" xr:uid="{00000000-0005-0000-0000-00000C180000}"/>
    <cellStyle name="SAPBEXHLevel0X 2 2 3 8" xfId="5055" xr:uid="{00000000-0005-0000-0000-00000D180000}"/>
    <cellStyle name="SAPBEXHLevel0X 2 3" xfId="721" xr:uid="{00000000-0005-0000-0000-00000E180000}"/>
    <cellStyle name="SAPBEXHLevel0X 2 3 2" xfId="1074" xr:uid="{00000000-0005-0000-0000-00000F180000}"/>
    <cellStyle name="SAPBEXHLevel0X 2 3 2 2" xfId="1522" xr:uid="{00000000-0005-0000-0000-000010180000}"/>
    <cellStyle name="SAPBEXHLevel0X 2 3 2 2 2" xfId="2682" xr:uid="{00000000-0005-0000-0000-000011180000}"/>
    <cellStyle name="SAPBEXHLevel0X 2 3 2 2 2 2" xfId="6040" xr:uid="{00000000-0005-0000-0000-000012180000}"/>
    <cellStyle name="SAPBEXHLevel0X 2 3 2 2 2 3" xfId="6987" xr:uid="{00000000-0005-0000-0000-000013180000}"/>
    <cellStyle name="SAPBEXHLevel0X 2 3 2 2 2 4" xfId="8414" xr:uid="{00000000-0005-0000-0000-000014180000}"/>
    <cellStyle name="SAPBEXHLevel0X 2 3 2 2 3" xfId="3219" xr:uid="{00000000-0005-0000-0000-000015180000}"/>
    <cellStyle name="SAPBEXHLevel0X 2 3 2 2 3 2" xfId="3826" xr:uid="{00000000-0005-0000-0000-000016180000}"/>
    <cellStyle name="SAPBEXHLevel0X 2 3 2 2 3 3" xfId="7440" xr:uid="{00000000-0005-0000-0000-000017180000}"/>
    <cellStyle name="SAPBEXHLevel0X 2 3 2 2 3 4" xfId="8852" xr:uid="{00000000-0005-0000-0000-000018180000}"/>
    <cellStyle name="SAPBEXHLevel0X 2 3 2 2 4" xfId="3397" xr:uid="{00000000-0005-0000-0000-000019180000}"/>
    <cellStyle name="SAPBEXHLevel0X 2 3 2 2 4 2" xfId="4237" xr:uid="{00000000-0005-0000-0000-00001A180000}"/>
    <cellStyle name="SAPBEXHLevel0X 2 3 2 2 4 3" xfId="7618" xr:uid="{00000000-0005-0000-0000-00001B180000}"/>
    <cellStyle name="SAPBEXHLevel0X 2 3 2 2 4 4" xfId="9030" xr:uid="{00000000-0005-0000-0000-00001C180000}"/>
    <cellStyle name="SAPBEXHLevel0X 2 3 2 2 5" xfId="3559" xr:uid="{00000000-0005-0000-0000-00001D180000}"/>
    <cellStyle name="SAPBEXHLevel0X 2 3 2 2 5 2" xfId="6297" xr:uid="{00000000-0005-0000-0000-00001E180000}"/>
    <cellStyle name="SAPBEXHLevel0X 2 3 2 2 5 3" xfId="7780" xr:uid="{00000000-0005-0000-0000-00001F180000}"/>
    <cellStyle name="SAPBEXHLevel0X 2 3 2 2 5 4" xfId="9192" xr:uid="{00000000-0005-0000-0000-000020180000}"/>
    <cellStyle name="SAPBEXHLevel0X 2 3 2 2 6" xfId="4849" xr:uid="{00000000-0005-0000-0000-000021180000}"/>
    <cellStyle name="SAPBEXHLevel0X 2 3 2 2 7" xfId="5980" xr:uid="{00000000-0005-0000-0000-000022180000}"/>
    <cellStyle name="SAPBEXHLevel0X 2 3 2 2 8" xfId="4792" xr:uid="{00000000-0005-0000-0000-000023180000}"/>
    <cellStyle name="SAPBEXHLevel0X 2 3 2 3" xfId="2234" xr:uid="{00000000-0005-0000-0000-000024180000}"/>
    <cellStyle name="SAPBEXHLevel0X 2 3 2 3 2" xfId="4308" xr:uid="{00000000-0005-0000-0000-000025180000}"/>
    <cellStyle name="SAPBEXHLevel0X 2 3 2 3 3" xfId="6728" xr:uid="{00000000-0005-0000-0000-000026180000}"/>
    <cellStyle name="SAPBEXHLevel0X 2 3 2 3 4" xfId="8191" xr:uid="{00000000-0005-0000-0000-000027180000}"/>
    <cellStyle name="SAPBEXHLevel0X 2 3 2 4" xfId="2959" xr:uid="{00000000-0005-0000-0000-000028180000}"/>
    <cellStyle name="SAPBEXHLevel0X 2 3 2 4 2" xfId="5844" xr:uid="{00000000-0005-0000-0000-000029180000}"/>
    <cellStyle name="SAPBEXHLevel0X 2 3 2 4 3" xfId="7180" xr:uid="{00000000-0005-0000-0000-00002A180000}"/>
    <cellStyle name="SAPBEXHLevel0X 2 3 2 4 4" xfId="8592" xr:uid="{00000000-0005-0000-0000-00002B180000}"/>
    <cellStyle name="SAPBEXHLevel0X 2 3 2 5" xfId="1761" xr:uid="{00000000-0005-0000-0000-00002C180000}"/>
    <cellStyle name="SAPBEXHLevel0X 2 3 2 5 2" xfId="4883" xr:uid="{00000000-0005-0000-0000-00002D180000}"/>
    <cellStyle name="SAPBEXHLevel0X 2 3 2 5 3" xfId="6360" xr:uid="{00000000-0005-0000-0000-00002E180000}"/>
    <cellStyle name="SAPBEXHLevel0X 2 3 2 5 4" xfId="7844" xr:uid="{00000000-0005-0000-0000-00002F180000}"/>
    <cellStyle name="SAPBEXHLevel0X 2 3 2 6" xfId="3021" xr:uid="{00000000-0005-0000-0000-000030180000}"/>
    <cellStyle name="SAPBEXHLevel0X 2 3 2 6 2" xfId="5860" xr:uid="{00000000-0005-0000-0000-000031180000}"/>
    <cellStyle name="SAPBEXHLevel0X 2 3 2 6 3" xfId="7242" xr:uid="{00000000-0005-0000-0000-000032180000}"/>
    <cellStyle name="SAPBEXHLevel0X 2 3 2 6 4" xfId="8654" xr:uid="{00000000-0005-0000-0000-000033180000}"/>
    <cellStyle name="SAPBEXHLevel0X 2 3 2 7" xfId="5216" xr:uid="{00000000-0005-0000-0000-000034180000}"/>
    <cellStyle name="SAPBEXHLevel0X 2 3 2 8" xfId="6026" xr:uid="{00000000-0005-0000-0000-000035180000}"/>
    <cellStyle name="SAPBEXHLevel0X 2 3 2 9" xfId="7051" xr:uid="{00000000-0005-0000-0000-000036180000}"/>
    <cellStyle name="SAPBEXHLevel0X 2 3 3" xfId="1299" xr:uid="{00000000-0005-0000-0000-000037180000}"/>
    <cellStyle name="SAPBEXHLevel0X 2 3 3 2" xfId="2459" xr:uid="{00000000-0005-0000-0000-000038180000}"/>
    <cellStyle name="SAPBEXHLevel0X 2 3 3 2 2" xfId="6138" xr:uid="{00000000-0005-0000-0000-000039180000}"/>
    <cellStyle name="SAPBEXHLevel0X 2 3 3 2 3" xfId="6858" xr:uid="{00000000-0005-0000-0000-00003A180000}"/>
    <cellStyle name="SAPBEXHLevel0X 2 3 3 2 4" xfId="8303" xr:uid="{00000000-0005-0000-0000-00003B180000}"/>
    <cellStyle name="SAPBEXHLevel0X 2 3 3 3" xfId="3088" xr:uid="{00000000-0005-0000-0000-00003C180000}"/>
    <cellStyle name="SAPBEXHLevel0X 2 3 3 3 2" xfId="3845" xr:uid="{00000000-0005-0000-0000-00003D180000}"/>
    <cellStyle name="SAPBEXHLevel0X 2 3 3 3 3" xfId="7309" xr:uid="{00000000-0005-0000-0000-00003E180000}"/>
    <cellStyle name="SAPBEXHLevel0X 2 3 3 3 4" xfId="8721" xr:uid="{00000000-0005-0000-0000-00003F180000}"/>
    <cellStyle name="SAPBEXHLevel0X 2 3 3 4" xfId="1704" xr:uid="{00000000-0005-0000-0000-000040180000}"/>
    <cellStyle name="SAPBEXHLevel0X 2 3 3 4 2" xfId="5444" xr:uid="{00000000-0005-0000-0000-000041180000}"/>
    <cellStyle name="SAPBEXHLevel0X 2 3 3 4 3" xfId="5776" xr:uid="{00000000-0005-0000-0000-000042180000}"/>
    <cellStyle name="SAPBEXHLevel0X 2 3 3 4 4" xfId="5892" xr:uid="{00000000-0005-0000-0000-000043180000}"/>
    <cellStyle name="SAPBEXHLevel0X 2 3 3 5" xfId="1846" xr:uid="{00000000-0005-0000-0000-000044180000}"/>
    <cellStyle name="SAPBEXHLevel0X 2 3 3 5 2" xfId="5483" xr:uid="{00000000-0005-0000-0000-000045180000}"/>
    <cellStyle name="SAPBEXHLevel0X 2 3 3 5 3" xfId="6441" xr:uid="{00000000-0005-0000-0000-000046180000}"/>
    <cellStyle name="SAPBEXHLevel0X 2 3 3 5 4" xfId="7924" xr:uid="{00000000-0005-0000-0000-000047180000}"/>
    <cellStyle name="SAPBEXHLevel0X 2 3 3 6" xfId="5168" xr:uid="{00000000-0005-0000-0000-000048180000}"/>
    <cellStyle name="SAPBEXHLevel0X 2 3 3 7" xfId="5744" xr:uid="{00000000-0005-0000-0000-000049180000}"/>
    <cellStyle name="SAPBEXHLevel0X 2 3 3 8" xfId="5588" xr:uid="{00000000-0005-0000-0000-00004A180000}"/>
    <cellStyle name="SAPBEXHLevel0X 2 4" xfId="1035" xr:uid="{00000000-0005-0000-0000-00004B180000}"/>
    <cellStyle name="SAPBEXHLevel0X 2 4 2" xfId="1483" xr:uid="{00000000-0005-0000-0000-00004C180000}"/>
    <cellStyle name="SAPBEXHLevel0X 2 4 2 2" xfId="2643" xr:uid="{00000000-0005-0000-0000-00004D180000}"/>
    <cellStyle name="SAPBEXHLevel0X 2 4 2 2 2" xfId="4136" xr:uid="{00000000-0005-0000-0000-00004E180000}"/>
    <cellStyle name="SAPBEXHLevel0X 2 4 2 2 3" xfId="6948" xr:uid="{00000000-0005-0000-0000-00004F180000}"/>
    <cellStyle name="SAPBEXHLevel0X 2 4 2 2 4" xfId="8375" xr:uid="{00000000-0005-0000-0000-000050180000}"/>
    <cellStyle name="SAPBEXHLevel0X 2 4 2 3" xfId="3180" xr:uid="{00000000-0005-0000-0000-000051180000}"/>
    <cellStyle name="SAPBEXHLevel0X 2 4 2 3 2" xfId="5283" xr:uid="{00000000-0005-0000-0000-000052180000}"/>
    <cellStyle name="SAPBEXHLevel0X 2 4 2 3 3" xfId="7401" xr:uid="{00000000-0005-0000-0000-000053180000}"/>
    <cellStyle name="SAPBEXHLevel0X 2 4 2 3 4" xfId="8813" xr:uid="{00000000-0005-0000-0000-000054180000}"/>
    <cellStyle name="SAPBEXHLevel0X 2 4 2 4" xfId="3358" xr:uid="{00000000-0005-0000-0000-000055180000}"/>
    <cellStyle name="SAPBEXHLevel0X 2 4 2 4 2" xfId="4250" xr:uid="{00000000-0005-0000-0000-000056180000}"/>
    <cellStyle name="SAPBEXHLevel0X 2 4 2 4 3" xfId="7579" xr:uid="{00000000-0005-0000-0000-000057180000}"/>
    <cellStyle name="SAPBEXHLevel0X 2 4 2 4 4" xfId="8991" xr:uid="{00000000-0005-0000-0000-000058180000}"/>
    <cellStyle name="SAPBEXHLevel0X 2 4 2 5" xfId="3520" xr:uid="{00000000-0005-0000-0000-000059180000}"/>
    <cellStyle name="SAPBEXHLevel0X 2 4 2 5 2" xfId="4204" xr:uid="{00000000-0005-0000-0000-00005A180000}"/>
    <cellStyle name="SAPBEXHLevel0X 2 4 2 5 3" xfId="7741" xr:uid="{00000000-0005-0000-0000-00005B180000}"/>
    <cellStyle name="SAPBEXHLevel0X 2 4 2 5 4" xfId="9153" xr:uid="{00000000-0005-0000-0000-00005C180000}"/>
    <cellStyle name="SAPBEXHLevel0X 2 4 2 6" xfId="5047" xr:uid="{00000000-0005-0000-0000-00005D180000}"/>
    <cellStyle name="SAPBEXHLevel0X 2 4 2 7" xfId="5429" xr:uid="{00000000-0005-0000-0000-00005E180000}"/>
    <cellStyle name="SAPBEXHLevel0X 2 4 2 8" xfId="5172" xr:uid="{00000000-0005-0000-0000-00005F180000}"/>
    <cellStyle name="SAPBEXHLevel0X 2 4 3" xfId="2195" xr:uid="{00000000-0005-0000-0000-000060180000}"/>
    <cellStyle name="SAPBEXHLevel0X 2 4 3 2" xfId="5188" xr:uid="{00000000-0005-0000-0000-000061180000}"/>
    <cellStyle name="SAPBEXHLevel0X 2 4 3 3" xfId="6689" xr:uid="{00000000-0005-0000-0000-000062180000}"/>
    <cellStyle name="SAPBEXHLevel0X 2 4 3 4" xfId="8152" xr:uid="{00000000-0005-0000-0000-000063180000}"/>
    <cellStyle name="SAPBEXHLevel0X 2 4 4" xfId="2920" xr:uid="{00000000-0005-0000-0000-000064180000}"/>
    <cellStyle name="SAPBEXHLevel0X 2 4 4 2" xfId="5262" xr:uid="{00000000-0005-0000-0000-000065180000}"/>
    <cellStyle name="SAPBEXHLevel0X 2 4 4 3" xfId="7141" xr:uid="{00000000-0005-0000-0000-000066180000}"/>
    <cellStyle name="SAPBEXHLevel0X 2 4 4 4" xfId="8553" xr:uid="{00000000-0005-0000-0000-000067180000}"/>
    <cellStyle name="SAPBEXHLevel0X 2 4 5" xfId="1883" xr:uid="{00000000-0005-0000-0000-000068180000}"/>
    <cellStyle name="SAPBEXHLevel0X 2 4 5 2" xfId="5201" xr:uid="{00000000-0005-0000-0000-000069180000}"/>
    <cellStyle name="SAPBEXHLevel0X 2 4 5 3" xfId="6478" xr:uid="{00000000-0005-0000-0000-00006A180000}"/>
    <cellStyle name="SAPBEXHLevel0X 2 4 5 4" xfId="7961" xr:uid="{00000000-0005-0000-0000-00006B180000}"/>
    <cellStyle name="SAPBEXHLevel0X 2 4 6" xfId="3113" xr:uid="{00000000-0005-0000-0000-00006C180000}"/>
    <cellStyle name="SAPBEXHLevel0X 2 4 6 2" xfId="5574" xr:uid="{00000000-0005-0000-0000-00006D180000}"/>
    <cellStyle name="SAPBEXHLevel0X 2 4 6 3" xfId="7334" xr:uid="{00000000-0005-0000-0000-00006E180000}"/>
    <cellStyle name="SAPBEXHLevel0X 2 4 6 4" xfId="8746" xr:uid="{00000000-0005-0000-0000-00006F180000}"/>
    <cellStyle name="SAPBEXHLevel0X 2 4 7" xfId="4896" xr:uid="{00000000-0005-0000-0000-000070180000}"/>
    <cellStyle name="SAPBEXHLevel0X 2 4 8" xfId="5167" xr:uid="{00000000-0005-0000-0000-000071180000}"/>
    <cellStyle name="SAPBEXHLevel0X 2 4 9" xfId="6681" xr:uid="{00000000-0005-0000-0000-000072180000}"/>
    <cellStyle name="SAPBEXHLevel0X 2 5" xfId="1289" xr:uid="{00000000-0005-0000-0000-000073180000}"/>
    <cellStyle name="SAPBEXHLevel0X 2 5 2" xfId="2449" xr:uid="{00000000-0005-0000-0000-000074180000}"/>
    <cellStyle name="SAPBEXHLevel0X 2 5 2 2" xfId="6105" xr:uid="{00000000-0005-0000-0000-000075180000}"/>
    <cellStyle name="SAPBEXHLevel0X 2 5 2 3" xfId="6848" xr:uid="{00000000-0005-0000-0000-000076180000}"/>
    <cellStyle name="SAPBEXHLevel0X 2 5 2 4" xfId="8293" xr:uid="{00000000-0005-0000-0000-000077180000}"/>
    <cellStyle name="SAPBEXHLevel0X 2 5 3" xfId="3078" xr:uid="{00000000-0005-0000-0000-000078180000}"/>
    <cellStyle name="SAPBEXHLevel0X 2 5 3 2" xfId="4797" xr:uid="{00000000-0005-0000-0000-000079180000}"/>
    <cellStyle name="SAPBEXHLevel0X 2 5 3 3" xfId="7299" xr:uid="{00000000-0005-0000-0000-00007A180000}"/>
    <cellStyle name="SAPBEXHLevel0X 2 5 3 4" xfId="8711" xr:uid="{00000000-0005-0000-0000-00007B180000}"/>
    <cellStyle name="SAPBEXHLevel0X 2 5 4" xfId="1825" xr:uid="{00000000-0005-0000-0000-00007C180000}"/>
    <cellStyle name="SAPBEXHLevel0X 2 5 4 2" xfId="4880" xr:uid="{00000000-0005-0000-0000-00007D180000}"/>
    <cellStyle name="SAPBEXHLevel0X 2 5 4 3" xfId="6421" xr:uid="{00000000-0005-0000-0000-00007E180000}"/>
    <cellStyle name="SAPBEXHLevel0X 2 5 4 4" xfId="7904" xr:uid="{00000000-0005-0000-0000-00007F180000}"/>
    <cellStyle name="SAPBEXHLevel0X 2 5 5" xfId="1858" xr:uid="{00000000-0005-0000-0000-000080180000}"/>
    <cellStyle name="SAPBEXHLevel0X 2 5 5 2" xfId="4549" xr:uid="{00000000-0005-0000-0000-000081180000}"/>
    <cellStyle name="SAPBEXHLevel0X 2 5 5 3" xfId="6453" xr:uid="{00000000-0005-0000-0000-000082180000}"/>
    <cellStyle name="SAPBEXHLevel0X 2 5 5 4" xfId="7936" xr:uid="{00000000-0005-0000-0000-000083180000}"/>
    <cellStyle name="SAPBEXHLevel0X 2 5 6" xfId="4063" xr:uid="{00000000-0005-0000-0000-000084180000}"/>
    <cellStyle name="SAPBEXHLevel0X 2 5 7" xfId="6084" xr:uid="{00000000-0005-0000-0000-000085180000}"/>
    <cellStyle name="SAPBEXHLevel0X 2 5 8" xfId="4828" xr:uid="{00000000-0005-0000-0000-000086180000}"/>
    <cellStyle name="SAPBEXHLevel0X 3" xfId="741" xr:uid="{00000000-0005-0000-0000-000087180000}"/>
    <cellStyle name="SAPBEXHLevel0X 3 2" xfId="1094" xr:uid="{00000000-0005-0000-0000-000088180000}"/>
    <cellStyle name="SAPBEXHLevel0X 3 2 2" xfId="1542" xr:uid="{00000000-0005-0000-0000-000089180000}"/>
    <cellStyle name="SAPBEXHLevel0X 3 2 2 2" xfId="2702" xr:uid="{00000000-0005-0000-0000-00008A180000}"/>
    <cellStyle name="SAPBEXHLevel0X 3 2 2 2 2" xfId="3919" xr:uid="{00000000-0005-0000-0000-00008B180000}"/>
    <cellStyle name="SAPBEXHLevel0X 3 2 2 2 3" xfId="7007" xr:uid="{00000000-0005-0000-0000-00008C180000}"/>
    <cellStyle name="SAPBEXHLevel0X 3 2 2 2 4" xfId="8434" xr:uid="{00000000-0005-0000-0000-00008D180000}"/>
    <cellStyle name="SAPBEXHLevel0X 3 2 2 3" xfId="3239" xr:uid="{00000000-0005-0000-0000-00008E180000}"/>
    <cellStyle name="SAPBEXHLevel0X 3 2 2 3 2" xfId="3816" xr:uid="{00000000-0005-0000-0000-00008F180000}"/>
    <cellStyle name="SAPBEXHLevel0X 3 2 2 3 3" xfId="7460" xr:uid="{00000000-0005-0000-0000-000090180000}"/>
    <cellStyle name="SAPBEXHLevel0X 3 2 2 3 4" xfId="8872" xr:uid="{00000000-0005-0000-0000-000091180000}"/>
    <cellStyle name="SAPBEXHLevel0X 3 2 2 4" xfId="3417" xr:uid="{00000000-0005-0000-0000-000092180000}"/>
    <cellStyle name="SAPBEXHLevel0X 3 2 2 4 2" xfId="4231" xr:uid="{00000000-0005-0000-0000-000093180000}"/>
    <cellStyle name="SAPBEXHLevel0X 3 2 2 4 3" xfId="7638" xr:uid="{00000000-0005-0000-0000-000094180000}"/>
    <cellStyle name="SAPBEXHLevel0X 3 2 2 4 4" xfId="9050" xr:uid="{00000000-0005-0000-0000-000095180000}"/>
    <cellStyle name="SAPBEXHLevel0X 3 2 2 5" xfId="3579" xr:uid="{00000000-0005-0000-0000-000096180000}"/>
    <cellStyle name="SAPBEXHLevel0X 3 2 2 5 2" xfId="6317" xr:uid="{00000000-0005-0000-0000-000097180000}"/>
    <cellStyle name="SAPBEXHLevel0X 3 2 2 5 3" xfId="7800" xr:uid="{00000000-0005-0000-0000-000098180000}"/>
    <cellStyle name="SAPBEXHLevel0X 3 2 2 5 4" xfId="9212" xr:uid="{00000000-0005-0000-0000-000099180000}"/>
    <cellStyle name="SAPBEXHLevel0X 3 2 2 6" xfId="5466" xr:uid="{00000000-0005-0000-0000-00009A180000}"/>
    <cellStyle name="SAPBEXHLevel0X 3 2 2 7" xfId="4718" xr:uid="{00000000-0005-0000-0000-00009B180000}"/>
    <cellStyle name="SAPBEXHLevel0X 3 2 2 8" xfId="4920" xr:uid="{00000000-0005-0000-0000-00009C180000}"/>
    <cellStyle name="SAPBEXHLevel0X 3 2 3" xfId="2254" xr:uid="{00000000-0005-0000-0000-00009D180000}"/>
    <cellStyle name="SAPBEXHLevel0X 3 2 3 2" xfId="5355" xr:uid="{00000000-0005-0000-0000-00009E180000}"/>
    <cellStyle name="SAPBEXHLevel0X 3 2 3 3" xfId="6748" xr:uid="{00000000-0005-0000-0000-00009F180000}"/>
    <cellStyle name="SAPBEXHLevel0X 3 2 3 4" xfId="8211" xr:uid="{00000000-0005-0000-0000-0000A0180000}"/>
    <cellStyle name="SAPBEXHLevel0X 3 2 4" xfId="2979" xr:uid="{00000000-0005-0000-0000-0000A1180000}"/>
    <cellStyle name="SAPBEXHLevel0X 3 2 4 2" xfId="5097" xr:uid="{00000000-0005-0000-0000-0000A2180000}"/>
    <cellStyle name="SAPBEXHLevel0X 3 2 4 3" xfId="7200" xr:uid="{00000000-0005-0000-0000-0000A3180000}"/>
    <cellStyle name="SAPBEXHLevel0X 3 2 4 4" xfId="8612" xr:uid="{00000000-0005-0000-0000-0000A4180000}"/>
    <cellStyle name="SAPBEXHLevel0X 3 2 5" xfId="1912" xr:uid="{00000000-0005-0000-0000-0000A5180000}"/>
    <cellStyle name="SAPBEXHLevel0X 3 2 5 2" xfId="4626" xr:uid="{00000000-0005-0000-0000-0000A6180000}"/>
    <cellStyle name="SAPBEXHLevel0X 3 2 5 3" xfId="6507" xr:uid="{00000000-0005-0000-0000-0000A7180000}"/>
    <cellStyle name="SAPBEXHLevel0X 3 2 5 4" xfId="7990" xr:uid="{00000000-0005-0000-0000-0000A8180000}"/>
    <cellStyle name="SAPBEXHLevel0X 3 2 6" xfId="1735" xr:uid="{00000000-0005-0000-0000-0000A9180000}"/>
    <cellStyle name="SAPBEXHLevel0X 3 2 6 2" xfId="5469" xr:uid="{00000000-0005-0000-0000-0000AA180000}"/>
    <cellStyle name="SAPBEXHLevel0X 3 2 6 3" xfId="5238" xr:uid="{00000000-0005-0000-0000-0000AB180000}"/>
    <cellStyle name="SAPBEXHLevel0X 3 2 6 4" xfId="4150" xr:uid="{00000000-0005-0000-0000-0000AC180000}"/>
    <cellStyle name="SAPBEXHLevel0X 3 2 7" xfId="5546" xr:uid="{00000000-0005-0000-0000-0000AD180000}"/>
    <cellStyle name="SAPBEXHLevel0X 3 2 8" xfId="5922" xr:uid="{00000000-0005-0000-0000-0000AE180000}"/>
    <cellStyle name="SAPBEXHLevel0X 3 2 9" xfId="4730" xr:uid="{00000000-0005-0000-0000-0000AF180000}"/>
    <cellStyle name="SAPBEXHLevel0X 3 3" xfId="1304" xr:uid="{00000000-0005-0000-0000-0000B0180000}"/>
    <cellStyle name="SAPBEXHLevel0X 3 3 2" xfId="2464" xr:uid="{00000000-0005-0000-0000-0000B1180000}"/>
    <cellStyle name="SAPBEXHLevel0X 3 3 2 2" xfId="5007" xr:uid="{00000000-0005-0000-0000-0000B2180000}"/>
    <cellStyle name="SAPBEXHLevel0X 3 3 2 3" xfId="6863" xr:uid="{00000000-0005-0000-0000-0000B3180000}"/>
    <cellStyle name="SAPBEXHLevel0X 3 3 2 4" xfId="8308" xr:uid="{00000000-0005-0000-0000-0000B4180000}"/>
    <cellStyle name="SAPBEXHLevel0X 3 3 3" xfId="3093" xr:uid="{00000000-0005-0000-0000-0000B5180000}"/>
    <cellStyle name="SAPBEXHLevel0X 3 3 3 2" xfId="3898" xr:uid="{00000000-0005-0000-0000-0000B6180000}"/>
    <cellStyle name="SAPBEXHLevel0X 3 3 3 3" xfId="7314" xr:uid="{00000000-0005-0000-0000-0000B7180000}"/>
    <cellStyle name="SAPBEXHLevel0X 3 3 3 4" xfId="8726" xr:uid="{00000000-0005-0000-0000-0000B8180000}"/>
    <cellStyle name="SAPBEXHLevel0X 3 3 4" xfId="3291" xr:uid="{00000000-0005-0000-0000-0000B9180000}"/>
    <cellStyle name="SAPBEXHLevel0X 3 3 4 2" xfId="3783" xr:uid="{00000000-0005-0000-0000-0000BA180000}"/>
    <cellStyle name="SAPBEXHLevel0X 3 3 4 3" xfId="7512" xr:uid="{00000000-0005-0000-0000-0000BB180000}"/>
    <cellStyle name="SAPBEXHLevel0X 3 3 4 4" xfId="8924" xr:uid="{00000000-0005-0000-0000-0000BC180000}"/>
    <cellStyle name="SAPBEXHLevel0X 3 3 5" xfId="3453" xr:uid="{00000000-0005-0000-0000-0000BD180000}"/>
    <cellStyle name="SAPBEXHLevel0X 3 3 5 2" xfId="3668" xr:uid="{00000000-0005-0000-0000-0000BE180000}"/>
    <cellStyle name="SAPBEXHLevel0X 3 3 5 3" xfId="7674" xr:uid="{00000000-0005-0000-0000-0000BF180000}"/>
    <cellStyle name="SAPBEXHLevel0X 3 3 5 4" xfId="9086" xr:uid="{00000000-0005-0000-0000-0000C0180000}"/>
    <cellStyle name="SAPBEXHLevel0X 3 3 6" xfId="4850" xr:uid="{00000000-0005-0000-0000-0000C1180000}"/>
    <cellStyle name="SAPBEXHLevel0X 3 3 7" xfId="5568" xr:uid="{00000000-0005-0000-0000-0000C2180000}"/>
    <cellStyle name="SAPBEXHLevel0X 3 3 8" xfId="4789" xr:uid="{00000000-0005-0000-0000-0000C3180000}"/>
    <cellStyle name="SAPBEXHLevel0X 4" xfId="700" xr:uid="{00000000-0005-0000-0000-0000C4180000}"/>
    <cellStyle name="SAPBEXHLevel0X 4 2" xfId="1054" xr:uid="{00000000-0005-0000-0000-0000C5180000}"/>
    <cellStyle name="SAPBEXHLevel0X 4 2 2" xfId="1502" xr:uid="{00000000-0005-0000-0000-0000C6180000}"/>
    <cellStyle name="SAPBEXHLevel0X 4 2 2 2" xfId="2662" xr:uid="{00000000-0005-0000-0000-0000C7180000}"/>
    <cellStyle name="SAPBEXHLevel0X 4 2 2 2 2" xfId="5596" xr:uid="{00000000-0005-0000-0000-0000C8180000}"/>
    <cellStyle name="SAPBEXHLevel0X 4 2 2 2 3" xfId="6967" xr:uid="{00000000-0005-0000-0000-0000C9180000}"/>
    <cellStyle name="SAPBEXHLevel0X 4 2 2 2 4" xfId="8394" xr:uid="{00000000-0005-0000-0000-0000CA180000}"/>
    <cellStyle name="SAPBEXHLevel0X 4 2 2 3" xfId="3199" xr:uid="{00000000-0005-0000-0000-0000CB180000}"/>
    <cellStyle name="SAPBEXHLevel0X 4 2 2 3 2" xfId="3979" xr:uid="{00000000-0005-0000-0000-0000CC180000}"/>
    <cellStyle name="SAPBEXHLevel0X 4 2 2 3 3" xfId="7420" xr:uid="{00000000-0005-0000-0000-0000CD180000}"/>
    <cellStyle name="SAPBEXHLevel0X 4 2 2 3 4" xfId="8832" xr:uid="{00000000-0005-0000-0000-0000CE180000}"/>
    <cellStyle name="SAPBEXHLevel0X 4 2 2 4" xfId="3377" xr:uid="{00000000-0005-0000-0000-0000CF180000}"/>
    <cellStyle name="SAPBEXHLevel0X 4 2 2 4 2" xfId="3722" xr:uid="{00000000-0005-0000-0000-0000D0180000}"/>
    <cellStyle name="SAPBEXHLevel0X 4 2 2 4 3" xfId="7598" xr:uid="{00000000-0005-0000-0000-0000D1180000}"/>
    <cellStyle name="SAPBEXHLevel0X 4 2 2 4 4" xfId="9010" xr:uid="{00000000-0005-0000-0000-0000D2180000}"/>
    <cellStyle name="SAPBEXHLevel0X 4 2 2 5" xfId="3539" xr:uid="{00000000-0005-0000-0000-0000D3180000}"/>
    <cellStyle name="SAPBEXHLevel0X 4 2 2 5 2" xfId="4197" xr:uid="{00000000-0005-0000-0000-0000D4180000}"/>
    <cellStyle name="SAPBEXHLevel0X 4 2 2 5 3" xfId="7760" xr:uid="{00000000-0005-0000-0000-0000D5180000}"/>
    <cellStyle name="SAPBEXHLevel0X 4 2 2 5 4" xfId="9172" xr:uid="{00000000-0005-0000-0000-0000D6180000}"/>
    <cellStyle name="SAPBEXHLevel0X 4 2 2 6" xfId="4480" xr:uid="{00000000-0005-0000-0000-0000D7180000}"/>
    <cellStyle name="SAPBEXHLevel0X 4 2 2 7" xfId="6177" xr:uid="{00000000-0005-0000-0000-0000D8180000}"/>
    <cellStyle name="SAPBEXHLevel0X 4 2 2 8" xfId="5398" xr:uid="{00000000-0005-0000-0000-0000D9180000}"/>
    <cellStyle name="SAPBEXHLevel0X 4 2 3" xfId="2214" xr:uid="{00000000-0005-0000-0000-0000DA180000}"/>
    <cellStyle name="SAPBEXHLevel0X 4 2 3 2" xfId="5381" xr:uid="{00000000-0005-0000-0000-0000DB180000}"/>
    <cellStyle name="SAPBEXHLevel0X 4 2 3 3" xfId="6708" xr:uid="{00000000-0005-0000-0000-0000DC180000}"/>
    <cellStyle name="SAPBEXHLevel0X 4 2 3 4" xfId="8171" xr:uid="{00000000-0005-0000-0000-0000DD180000}"/>
    <cellStyle name="SAPBEXHLevel0X 4 2 4" xfId="2939" xr:uid="{00000000-0005-0000-0000-0000DE180000}"/>
    <cellStyle name="SAPBEXHLevel0X 4 2 4 2" xfId="5853" xr:uid="{00000000-0005-0000-0000-0000DF180000}"/>
    <cellStyle name="SAPBEXHLevel0X 4 2 4 3" xfId="7160" xr:uid="{00000000-0005-0000-0000-0000E0180000}"/>
    <cellStyle name="SAPBEXHLevel0X 4 2 4 4" xfId="8572" xr:uid="{00000000-0005-0000-0000-0000E1180000}"/>
    <cellStyle name="SAPBEXHLevel0X 4 2 5" xfId="1891" xr:uid="{00000000-0005-0000-0000-0000E2180000}"/>
    <cellStyle name="SAPBEXHLevel0X 4 2 5 2" xfId="4311" xr:uid="{00000000-0005-0000-0000-0000E3180000}"/>
    <cellStyle name="SAPBEXHLevel0X 4 2 5 3" xfId="6486" xr:uid="{00000000-0005-0000-0000-0000E4180000}"/>
    <cellStyle name="SAPBEXHLevel0X 4 2 5 4" xfId="7969" xr:uid="{00000000-0005-0000-0000-0000E5180000}"/>
    <cellStyle name="SAPBEXHLevel0X 4 2 6" xfId="3024" xr:uid="{00000000-0005-0000-0000-0000E6180000}"/>
    <cellStyle name="SAPBEXHLevel0X 4 2 6 2" xfId="6170" xr:uid="{00000000-0005-0000-0000-0000E7180000}"/>
    <cellStyle name="SAPBEXHLevel0X 4 2 6 3" xfId="7245" xr:uid="{00000000-0005-0000-0000-0000E8180000}"/>
    <cellStyle name="SAPBEXHLevel0X 4 2 6 4" xfId="8657" xr:uid="{00000000-0005-0000-0000-0000E9180000}"/>
    <cellStyle name="SAPBEXHLevel0X 4 2 7" xfId="6275" xr:uid="{00000000-0005-0000-0000-0000EA180000}"/>
    <cellStyle name="SAPBEXHLevel0X 4 2 8" xfId="5353" xr:uid="{00000000-0005-0000-0000-0000EB180000}"/>
    <cellStyle name="SAPBEXHLevel0X 4 2 9" xfId="6627" xr:uid="{00000000-0005-0000-0000-0000EC180000}"/>
    <cellStyle name="SAPBEXHLevel0X 4 3" xfId="1294" xr:uid="{00000000-0005-0000-0000-0000ED180000}"/>
    <cellStyle name="SAPBEXHLevel0X 4 3 2" xfId="2454" xr:uid="{00000000-0005-0000-0000-0000EE180000}"/>
    <cellStyle name="SAPBEXHLevel0X 4 3 2 2" xfId="5009" xr:uid="{00000000-0005-0000-0000-0000EF180000}"/>
    <cellStyle name="SAPBEXHLevel0X 4 3 2 3" xfId="6853" xr:uid="{00000000-0005-0000-0000-0000F0180000}"/>
    <cellStyle name="SAPBEXHLevel0X 4 3 2 4" xfId="8298" xr:uid="{00000000-0005-0000-0000-0000F1180000}"/>
    <cellStyle name="SAPBEXHLevel0X 4 3 3" xfId="3083" xr:uid="{00000000-0005-0000-0000-0000F2180000}"/>
    <cellStyle name="SAPBEXHLevel0X 4 3 3 2" xfId="3986" xr:uid="{00000000-0005-0000-0000-0000F3180000}"/>
    <cellStyle name="SAPBEXHLevel0X 4 3 3 3" xfId="7304" xr:uid="{00000000-0005-0000-0000-0000F4180000}"/>
    <cellStyle name="SAPBEXHLevel0X 4 3 3 4" xfId="8716" xr:uid="{00000000-0005-0000-0000-0000F5180000}"/>
    <cellStyle name="SAPBEXHLevel0X 4 3 4" xfId="1824" xr:uid="{00000000-0005-0000-0000-0000F6180000}"/>
    <cellStyle name="SAPBEXHLevel0X 4 3 4 2" xfId="5732" xr:uid="{00000000-0005-0000-0000-0000F7180000}"/>
    <cellStyle name="SAPBEXHLevel0X 4 3 4 3" xfId="6420" xr:uid="{00000000-0005-0000-0000-0000F8180000}"/>
    <cellStyle name="SAPBEXHLevel0X 4 3 4 4" xfId="7903" xr:uid="{00000000-0005-0000-0000-0000F9180000}"/>
    <cellStyle name="SAPBEXHLevel0X 4 3 5" xfId="1969" xr:uid="{00000000-0005-0000-0000-0000FA180000}"/>
    <cellStyle name="SAPBEXHLevel0X 4 3 5 2" xfId="5705" xr:uid="{00000000-0005-0000-0000-0000FB180000}"/>
    <cellStyle name="SAPBEXHLevel0X 4 3 5 3" xfId="6557" xr:uid="{00000000-0005-0000-0000-0000FC180000}"/>
    <cellStyle name="SAPBEXHLevel0X 4 3 5 4" xfId="8038" xr:uid="{00000000-0005-0000-0000-0000FD180000}"/>
    <cellStyle name="SAPBEXHLevel0X 4 3 6" xfId="4598" xr:uid="{00000000-0005-0000-0000-0000FE180000}"/>
    <cellStyle name="SAPBEXHLevel0X 4 3 7" xfId="6116" xr:uid="{00000000-0005-0000-0000-0000FF180000}"/>
    <cellStyle name="SAPBEXHLevel0X 4 3 8" xfId="5354" xr:uid="{00000000-0005-0000-0000-000000190000}"/>
    <cellStyle name="SAPBEXHLevel0X 5" xfId="980" xr:uid="{00000000-0005-0000-0000-000001190000}"/>
    <cellStyle name="SAPBEXHLevel0X 5 2" xfId="1428" xr:uid="{00000000-0005-0000-0000-000002190000}"/>
    <cellStyle name="SAPBEXHLevel0X 5 2 2" xfId="2588" xr:uid="{00000000-0005-0000-0000-000003190000}"/>
    <cellStyle name="SAPBEXHLevel0X 5 2 2 2" xfId="4458" xr:uid="{00000000-0005-0000-0000-000004190000}"/>
    <cellStyle name="SAPBEXHLevel0X 5 2 2 3" xfId="6905" xr:uid="{00000000-0005-0000-0000-000005190000}"/>
    <cellStyle name="SAPBEXHLevel0X 5 2 2 4" xfId="8334" xr:uid="{00000000-0005-0000-0000-000006190000}"/>
    <cellStyle name="SAPBEXHLevel0X 5 2 3" xfId="3136" xr:uid="{00000000-0005-0000-0000-000007190000}"/>
    <cellStyle name="SAPBEXHLevel0X 5 2 3 2" xfId="5099" xr:uid="{00000000-0005-0000-0000-000008190000}"/>
    <cellStyle name="SAPBEXHLevel0X 5 2 3 3" xfId="7357" xr:uid="{00000000-0005-0000-0000-000009190000}"/>
    <cellStyle name="SAPBEXHLevel0X 5 2 3 4" xfId="8769" xr:uid="{00000000-0005-0000-0000-00000A190000}"/>
    <cellStyle name="SAPBEXHLevel0X 5 2 4" xfId="3317" xr:uid="{00000000-0005-0000-0000-00000B190000}"/>
    <cellStyle name="SAPBEXHLevel0X 5 2 4 2" xfId="3763" xr:uid="{00000000-0005-0000-0000-00000C190000}"/>
    <cellStyle name="SAPBEXHLevel0X 5 2 4 3" xfId="7538" xr:uid="{00000000-0005-0000-0000-00000D190000}"/>
    <cellStyle name="SAPBEXHLevel0X 5 2 4 4" xfId="8950" xr:uid="{00000000-0005-0000-0000-00000E190000}"/>
    <cellStyle name="SAPBEXHLevel0X 5 2 5" xfId="3479" xr:uid="{00000000-0005-0000-0000-00000F190000}"/>
    <cellStyle name="SAPBEXHLevel0X 5 2 5 2" xfId="3650" xr:uid="{00000000-0005-0000-0000-000010190000}"/>
    <cellStyle name="SAPBEXHLevel0X 5 2 5 3" xfId="7700" xr:uid="{00000000-0005-0000-0000-000011190000}"/>
    <cellStyle name="SAPBEXHLevel0X 5 2 5 4" xfId="9112" xr:uid="{00000000-0005-0000-0000-000012190000}"/>
    <cellStyle name="SAPBEXHLevel0X 5 2 6" xfId="4060" xr:uid="{00000000-0005-0000-0000-000013190000}"/>
    <cellStyle name="SAPBEXHLevel0X 5 2 7" xfId="4803" xr:uid="{00000000-0005-0000-0000-000014190000}"/>
    <cellStyle name="SAPBEXHLevel0X 5 2 8" xfId="4064" xr:uid="{00000000-0005-0000-0000-000015190000}"/>
    <cellStyle name="SAPBEXHLevel0X 5 3" xfId="2142" xr:uid="{00000000-0005-0000-0000-000016190000}"/>
    <cellStyle name="SAPBEXHLevel0X 5 3 2" xfId="5738" xr:uid="{00000000-0005-0000-0000-000017190000}"/>
    <cellStyle name="SAPBEXHLevel0X 5 3 3" xfId="6648" xr:uid="{00000000-0005-0000-0000-000018190000}"/>
    <cellStyle name="SAPBEXHLevel0X 5 3 4" xfId="8113" xr:uid="{00000000-0005-0000-0000-000019190000}"/>
    <cellStyle name="SAPBEXHLevel0X 5 4" xfId="2877" xr:uid="{00000000-0005-0000-0000-00001A190000}"/>
    <cellStyle name="SAPBEXHLevel0X 5 4 2" xfId="5281" xr:uid="{00000000-0005-0000-0000-00001B190000}"/>
    <cellStyle name="SAPBEXHLevel0X 5 4 3" xfId="7098" xr:uid="{00000000-0005-0000-0000-00001C190000}"/>
    <cellStyle name="SAPBEXHLevel0X 5 4 4" xfId="8510" xr:uid="{00000000-0005-0000-0000-00001D190000}"/>
    <cellStyle name="SAPBEXHLevel0X 5 5" xfId="1786" xr:uid="{00000000-0005-0000-0000-00001E190000}"/>
    <cellStyle name="SAPBEXHLevel0X 5 5 2" xfId="5678" xr:uid="{00000000-0005-0000-0000-00001F190000}"/>
    <cellStyle name="SAPBEXHLevel0X 5 5 3" xfId="6385" xr:uid="{00000000-0005-0000-0000-000020190000}"/>
    <cellStyle name="SAPBEXHLevel0X 5 5 4" xfId="7869" xr:uid="{00000000-0005-0000-0000-000021190000}"/>
    <cellStyle name="SAPBEXHLevel0X 5 6" xfId="2854" xr:uid="{00000000-0005-0000-0000-000022190000}"/>
    <cellStyle name="SAPBEXHLevel0X 5 6 2" xfId="5133" xr:uid="{00000000-0005-0000-0000-000023190000}"/>
    <cellStyle name="SAPBEXHLevel0X 5 6 3" xfId="7075" xr:uid="{00000000-0005-0000-0000-000024190000}"/>
    <cellStyle name="SAPBEXHLevel0X 5 6 4" xfId="8487" xr:uid="{00000000-0005-0000-0000-000025190000}"/>
    <cellStyle name="SAPBEXHLevel0X 5 7" xfId="4702" xr:uid="{00000000-0005-0000-0000-000026190000}"/>
    <cellStyle name="SAPBEXHLevel0X 5 8" xfId="5151" xr:uid="{00000000-0005-0000-0000-000027190000}"/>
    <cellStyle name="SAPBEXHLevel0X 5 9" xfId="4383" xr:uid="{00000000-0005-0000-0000-000028190000}"/>
    <cellStyle name="SAPBEXHLevel0X 6" xfId="1245" xr:uid="{00000000-0005-0000-0000-000029190000}"/>
    <cellStyle name="SAPBEXHLevel0X 6 2" xfId="2405" xr:uid="{00000000-0005-0000-0000-00002A190000}"/>
    <cellStyle name="SAPBEXHLevel0X 6 2 2" xfId="5815" xr:uid="{00000000-0005-0000-0000-00002B190000}"/>
    <cellStyle name="SAPBEXHLevel0X 6 2 3" xfId="6816" xr:uid="{00000000-0005-0000-0000-00002C190000}"/>
    <cellStyle name="SAPBEXHLevel0X 6 2 4" xfId="8263" xr:uid="{00000000-0005-0000-0000-00002D190000}"/>
    <cellStyle name="SAPBEXHLevel0X 6 3" xfId="3045" xr:uid="{00000000-0005-0000-0000-00002E190000}"/>
    <cellStyle name="SAPBEXHLevel0X 6 3 2" xfId="6035" xr:uid="{00000000-0005-0000-0000-00002F190000}"/>
    <cellStyle name="SAPBEXHLevel0X 6 3 3" xfId="7266" xr:uid="{00000000-0005-0000-0000-000030190000}"/>
    <cellStyle name="SAPBEXHLevel0X 6 3 4" xfId="8678" xr:uid="{00000000-0005-0000-0000-000031190000}"/>
    <cellStyle name="SAPBEXHLevel0X 6 4" xfId="1805" xr:uid="{00000000-0005-0000-0000-000032190000}"/>
    <cellStyle name="SAPBEXHLevel0X 6 4 2" xfId="5177" xr:uid="{00000000-0005-0000-0000-000033190000}"/>
    <cellStyle name="SAPBEXHLevel0X 6 4 3" xfId="6404" xr:uid="{00000000-0005-0000-0000-000034190000}"/>
    <cellStyle name="SAPBEXHLevel0X 6 4 4" xfId="7888" xr:uid="{00000000-0005-0000-0000-000035190000}"/>
    <cellStyle name="SAPBEXHLevel0X 6 5" xfId="1970" xr:uid="{00000000-0005-0000-0000-000036190000}"/>
    <cellStyle name="SAPBEXHLevel0X 6 5 2" xfId="4852" xr:uid="{00000000-0005-0000-0000-000037190000}"/>
    <cellStyle name="SAPBEXHLevel0X 6 5 3" xfId="6558" xr:uid="{00000000-0005-0000-0000-000038190000}"/>
    <cellStyle name="SAPBEXHLevel0X 6 5 4" xfId="8039" xr:uid="{00000000-0005-0000-0000-000039190000}"/>
    <cellStyle name="SAPBEXHLevel0X 6 6" xfId="5122" xr:uid="{00000000-0005-0000-0000-00003A190000}"/>
    <cellStyle name="SAPBEXHLevel0X 6 7" xfId="4745" xr:uid="{00000000-0005-0000-0000-00003B190000}"/>
    <cellStyle name="SAPBEXHLevel0X 6 8" xfId="5290" xr:uid="{00000000-0005-0000-0000-00003C190000}"/>
    <cellStyle name="SAPBEXHLevel1" xfId="334" xr:uid="{00000000-0005-0000-0000-00003D190000}"/>
    <cellStyle name="SAPBEXHLevel1 2" xfId="981" xr:uid="{00000000-0005-0000-0000-00003E190000}"/>
    <cellStyle name="SAPBEXHLevel1 2 2" xfId="1429" xr:uid="{00000000-0005-0000-0000-00003F190000}"/>
    <cellStyle name="SAPBEXHLevel1 2 2 2" xfId="2589" xr:uid="{00000000-0005-0000-0000-000040190000}"/>
    <cellStyle name="SAPBEXHLevel1 2 2 2 2" xfId="4167" xr:uid="{00000000-0005-0000-0000-000041190000}"/>
    <cellStyle name="SAPBEXHLevel1 2 2 2 3" xfId="6906" xr:uid="{00000000-0005-0000-0000-000042190000}"/>
    <cellStyle name="SAPBEXHLevel1 2 2 2 4" xfId="8335" xr:uid="{00000000-0005-0000-0000-000043190000}"/>
    <cellStyle name="SAPBEXHLevel1 2 2 3" xfId="3137" xr:uid="{00000000-0005-0000-0000-000044190000}"/>
    <cellStyle name="SAPBEXHLevel1 2 2 3 2" xfId="4953" xr:uid="{00000000-0005-0000-0000-000045190000}"/>
    <cellStyle name="SAPBEXHLevel1 2 2 3 3" xfId="7358" xr:uid="{00000000-0005-0000-0000-000046190000}"/>
    <cellStyle name="SAPBEXHLevel1 2 2 3 4" xfId="8770" xr:uid="{00000000-0005-0000-0000-000047190000}"/>
    <cellStyle name="SAPBEXHLevel1 2 2 4" xfId="3318" xr:uid="{00000000-0005-0000-0000-000048190000}"/>
    <cellStyle name="SAPBEXHLevel1 2 2 4 2" xfId="4261" xr:uid="{00000000-0005-0000-0000-000049190000}"/>
    <cellStyle name="SAPBEXHLevel1 2 2 4 3" xfId="7539" xr:uid="{00000000-0005-0000-0000-00004A190000}"/>
    <cellStyle name="SAPBEXHLevel1 2 2 4 4" xfId="8951" xr:uid="{00000000-0005-0000-0000-00004B190000}"/>
    <cellStyle name="SAPBEXHLevel1 2 2 5" xfId="3480" xr:uid="{00000000-0005-0000-0000-00004C190000}"/>
    <cellStyle name="SAPBEXHLevel1 2 2 5 2" xfId="4215" xr:uid="{00000000-0005-0000-0000-00004D190000}"/>
    <cellStyle name="SAPBEXHLevel1 2 2 5 3" xfId="7701" xr:uid="{00000000-0005-0000-0000-00004E190000}"/>
    <cellStyle name="SAPBEXHLevel1 2 2 5 4" xfId="9113" xr:uid="{00000000-0005-0000-0000-00004F190000}"/>
    <cellStyle name="SAPBEXHLevel1 2 2 6" xfId="4059" xr:uid="{00000000-0005-0000-0000-000050190000}"/>
    <cellStyle name="SAPBEXHLevel1 2 2 7" xfId="4588" xr:uid="{00000000-0005-0000-0000-000051190000}"/>
    <cellStyle name="SAPBEXHLevel1 2 2 8" xfId="4949" xr:uid="{00000000-0005-0000-0000-000052190000}"/>
    <cellStyle name="SAPBEXHLevel1 2 3" xfId="2143" xr:uid="{00000000-0005-0000-0000-000053190000}"/>
    <cellStyle name="SAPBEXHLevel1 2 3 2" xfId="4886" xr:uid="{00000000-0005-0000-0000-000054190000}"/>
    <cellStyle name="SAPBEXHLevel1 2 3 3" xfId="6649" xr:uid="{00000000-0005-0000-0000-000055190000}"/>
    <cellStyle name="SAPBEXHLevel1 2 3 4" xfId="8114" xr:uid="{00000000-0005-0000-0000-000056190000}"/>
    <cellStyle name="SAPBEXHLevel1 2 4" xfId="2878" xr:uid="{00000000-0005-0000-0000-000057190000}"/>
    <cellStyle name="SAPBEXHLevel1 2 4 2" xfId="6238" xr:uid="{00000000-0005-0000-0000-000058190000}"/>
    <cellStyle name="SAPBEXHLevel1 2 4 3" xfId="7099" xr:uid="{00000000-0005-0000-0000-000059190000}"/>
    <cellStyle name="SAPBEXHLevel1 2 4 4" xfId="8511" xr:uid="{00000000-0005-0000-0000-00005A190000}"/>
    <cellStyle name="SAPBEXHLevel1 2 5" xfId="1871" xr:uid="{00000000-0005-0000-0000-00005B190000}"/>
    <cellStyle name="SAPBEXHLevel1 2 5 2" xfId="5385" xr:uid="{00000000-0005-0000-0000-00005C190000}"/>
    <cellStyle name="SAPBEXHLevel1 2 5 3" xfId="6466" xr:uid="{00000000-0005-0000-0000-00005D190000}"/>
    <cellStyle name="SAPBEXHLevel1 2 5 4" xfId="7949" xr:uid="{00000000-0005-0000-0000-00005E190000}"/>
    <cellStyle name="SAPBEXHLevel1 2 6" xfId="1795" xr:uid="{00000000-0005-0000-0000-00005F190000}"/>
    <cellStyle name="SAPBEXHLevel1 2 6 2" xfId="4542" xr:uid="{00000000-0005-0000-0000-000060190000}"/>
    <cellStyle name="SAPBEXHLevel1 2 6 3" xfId="6394" xr:uid="{00000000-0005-0000-0000-000061190000}"/>
    <cellStyle name="SAPBEXHLevel1 2 6 4" xfId="7878" xr:uid="{00000000-0005-0000-0000-000062190000}"/>
    <cellStyle name="SAPBEXHLevel1 2 7" xfId="4372" xr:uid="{00000000-0005-0000-0000-000063190000}"/>
    <cellStyle name="SAPBEXHLevel1 2 8" xfId="6067" xr:uid="{00000000-0005-0000-0000-000064190000}"/>
    <cellStyle name="SAPBEXHLevel1 2 9" xfId="4389" xr:uid="{00000000-0005-0000-0000-000065190000}"/>
    <cellStyle name="SAPBEXHLevel1 3" xfId="1246" xr:uid="{00000000-0005-0000-0000-000066190000}"/>
    <cellStyle name="SAPBEXHLevel1 3 2" xfId="2406" xr:uid="{00000000-0005-0000-0000-000067190000}"/>
    <cellStyle name="SAPBEXHLevel1 3 2 2" xfId="5282" xr:uid="{00000000-0005-0000-0000-000068190000}"/>
    <cellStyle name="SAPBEXHLevel1 3 2 3" xfId="6817" xr:uid="{00000000-0005-0000-0000-000069190000}"/>
    <cellStyle name="SAPBEXHLevel1 3 2 4" xfId="8264" xr:uid="{00000000-0005-0000-0000-00006A190000}"/>
    <cellStyle name="SAPBEXHLevel1 3 3" xfId="3046" xr:uid="{00000000-0005-0000-0000-00006B190000}"/>
    <cellStyle name="SAPBEXHLevel1 3 3 2" xfId="5657" xr:uid="{00000000-0005-0000-0000-00006C190000}"/>
    <cellStyle name="SAPBEXHLevel1 3 3 3" xfId="7267" xr:uid="{00000000-0005-0000-0000-00006D190000}"/>
    <cellStyle name="SAPBEXHLevel1 3 3 4" xfId="8679" xr:uid="{00000000-0005-0000-0000-00006E190000}"/>
    <cellStyle name="SAPBEXHLevel1 3 4" xfId="2011" xr:uid="{00000000-0005-0000-0000-00006F190000}"/>
    <cellStyle name="SAPBEXHLevel1 3 4 2" xfId="5200" xr:uid="{00000000-0005-0000-0000-000070190000}"/>
    <cellStyle name="SAPBEXHLevel1 3 4 3" xfId="6599" xr:uid="{00000000-0005-0000-0000-000071190000}"/>
    <cellStyle name="SAPBEXHLevel1 3 4 4" xfId="8080" xr:uid="{00000000-0005-0000-0000-000072190000}"/>
    <cellStyle name="SAPBEXHLevel1 3 5" xfId="1706" xr:uid="{00000000-0005-0000-0000-000073190000}"/>
    <cellStyle name="SAPBEXHLevel1 3 5 2" xfId="5252" xr:uid="{00000000-0005-0000-0000-000074190000}"/>
    <cellStyle name="SAPBEXHLevel1 3 5 3" xfId="3937" xr:uid="{00000000-0005-0000-0000-000075190000}"/>
    <cellStyle name="SAPBEXHLevel1 3 5 4" xfId="4576" xr:uid="{00000000-0005-0000-0000-000076190000}"/>
    <cellStyle name="SAPBEXHLevel1 3 6" xfId="5880" xr:uid="{00000000-0005-0000-0000-000077190000}"/>
    <cellStyle name="SAPBEXHLevel1 3 7" xfId="5873" xr:uid="{00000000-0005-0000-0000-000078190000}"/>
    <cellStyle name="SAPBEXHLevel1 3 8" xfId="4457" xr:uid="{00000000-0005-0000-0000-000079190000}"/>
    <cellStyle name="SAPBEXHLevel1 6" xfId="357" xr:uid="{00000000-0005-0000-0000-00007A190000}"/>
    <cellStyle name="SAPBEXHLevel1 6 2" xfId="999" xr:uid="{00000000-0005-0000-0000-00007B190000}"/>
    <cellStyle name="SAPBEXHLevel1 6 2 2" xfId="1447" xr:uid="{00000000-0005-0000-0000-00007C190000}"/>
    <cellStyle name="SAPBEXHLevel1 6 2 2 2" xfId="2607" xr:uid="{00000000-0005-0000-0000-00007D190000}"/>
    <cellStyle name="SAPBEXHLevel1 6 2 2 2 2" xfId="5628" xr:uid="{00000000-0005-0000-0000-00007E190000}"/>
    <cellStyle name="SAPBEXHLevel1 6 2 2 2 3" xfId="6924" xr:uid="{00000000-0005-0000-0000-00007F190000}"/>
    <cellStyle name="SAPBEXHLevel1 6 2 2 2 4" xfId="8353" xr:uid="{00000000-0005-0000-0000-000080190000}"/>
    <cellStyle name="SAPBEXHLevel1 6 2 2 3" xfId="3155" xr:uid="{00000000-0005-0000-0000-000081190000}"/>
    <cellStyle name="SAPBEXHLevel1 6 2 2 3 2" xfId="4442" xr:uid="{00000000-0005-0000-0000-000082190000}"/>
    <cellStyle name="SAPBEXHLevel1 6 2 2 3 3" xfId="7376" xr:uid="{00000000-0005-0000-0000-000083190000}"/>
    <cellStyle name="SAPBEXHLevel1 6 2 2 3 4" xfId="8788" xr:uid="{00000000-0005-0000-0000-000084190000}"/>
    <cellStyle name="SAPBEXHLevel1 6 2 2 4" xfId="3336" xr:uid="{00000000-0005-0000-0000-000085190000}"/>
    <cellStyle name="SAPBEXHLevel1 6 2 2 4 2" xfId="3749" xr:uid="{00000000-0005-0000-0000-000086190000}"/>
    <cellStyle name="SAPBEXHLevel1 6 2 2 4 3" xfId="7557" xr:uid="{00000000-0005-0000-0000-000087190000}"/>
    <cellStyle name="SAPBEXHLevel1 6 2 2 4 4" xfId="8969" xr:uid="{00000000-0005-0000-0000-000088190000}"/>
    <cellStyle name="SAPBEXHLevel1 6 2 2 5" xfId="3498" xr:uid="{00000000-0005-0000-0000-000089190000}"/>
    <cellStyle name="SAPBEXHLevel1 6 2 2 5 2" xfId="3637" xr:uid="{00000000-0005-0000-0000-00008A190000}"/>
    <cellStyle name="SAPBEXHLevel1 6 2 2 5 3" xfId="7719" xr:uid="{00000000-0005-0000-0000-00008B190000}"/>
    <cellStyle name="SAPBEXHLevel1 6 2 2 5 4" xfId="9131" xr:uid="{00000000-0005-0000-0000-00008C190000}"/>
    <cellStyle name="SAPBEXHLevel1 6 2 2 6" xfId="5576" xr:uid="{00000000-0005-0000-0000-00008D190000}"/>
    <cellStyle name="SAPBEXHLevel1 6 2 2 7" xfId="5943" xr:uid="{00000000-0005-0000-0000-00008E190000}"/>
    <cellStyle name="SAPBEXHLevel1 6 2 2 8" xfId="6226" xr:uid="{00000000-0005-0000-0000-00008F190000}"/>
    <cellStyle name="SAPBEXHLevel1 6 2 3" xfId="2160" xr:uid="{00000000-0005-0000-0000-000090190000}"/>
    <cellStyle name="SAPBEXHLevel1 6 2 3 2" xfId="3892" xr:uid="{00000000-0005-0000-0000-000091190000}"/>
    <cellStyle name="SAPBEXHLevel1 6 2 3 3" xfId="6666" xr:uid="{00000000-0005-0000-0000-000092190000}"/>
    <cellStyle name="SAPBEXHLevel1 6 2 3 4" xfId="8131" xr:uid="{00000000-0005-0000-0000-000093190000}"/>
    <cellStyle name="SAPBEXHLevel1 6 2 4" xfId="2895" xr:uid="{00000000-0005-0000-0000-000094190000}"/>
    <cellStyle name="SAPBEXHLevel1 6 2 4 2" xfId="3903" xr:uid="{00000000-0005-0000-0000-000095190000}"/>
    <cellStyle name="SAPBEXHLevel1 6 2 4 3" xfId="7116" xr:uid="{00000000-0005-0000-0000-000096190000}"/>
    <cellStyle name="SAPBEXHLevel1 6 2 4 4" xfId="8528" xr:uid="{00000000-0005-0000-0000-000097190000}"/>
    <cellStyle name="SAPBEXHLevel1 6 2 5" xfId="1856" xr:uid="{00000000-0005-0000-0000-000098190000}"/>
    <cellStyle name="SAPBEXHLevel1 6 2 5 2" xfId="5727" xr:uid="{00000000-0005-0000-0000-000099190000}"/>
    <cellStyle name="SAPBEXHLevel1 6 2 5 3" xfId="6451" xr:uid="{00000000-0005-0000-0000-00009A190000}"/>
    <cellStyle name="SAPBEXHLevel1 6 2 5 4" xfId="7934" xr:uid="{00000000-0005-0000-0000-00009B190000}"/>
    <cellStyle name="SAPBEXHLevel1 6 2 6" xfId="2907" xr:uid="{00000000-0005-0000-0000-00009C190000}"/>
    <cellStyle name="SAPBEXHLevel1 6 2 6 2" xfId="4926" xr:uid="{00000000-0005-0000-0000-00009D190000}"/>
    <cellStyle name="SAPBEXHLevel1 6 2 6 3" xfId="7128" xr:uid="{00000000-0005-0000-0000-00009E190000}"/>
    <cellStyle name="SAPBEXHLevel1 6 2 6 4" xfId="8540" xr:uid="{00000000-0005-0000-0000-00009F190000}"/>
    <cellStyle name="SAPBEXHLevel1 6 2 7" xfId="6055" xr:uid="{00000000-0005-0000-0000-0000A0190000}"/>
    <cellStyle name="SAPBEXHLevel1 6 2 8" xfId="5205" xr:uid="{00000000-0005-0000-0000-0000A1190000}"/>
    <cellStyle name="SAPBEXHLevel1 6 2 9" xfId="3884" xr:uid="{00000000-0005-0000-0000-0000A2190000}"/>
    <cellStyle name="SAPBEXHLevel1 6 3" xfId="366" xr:uid="{00000000-0005-0000-0000-0000A3190000}"/>
    <cellStyle name="SAPBEXHLevel1 6 3 2" xfId="1007" xr:uid="{00000000-0005-0000-0000-0000A4190000}"/>
    <cellStyle name="SAPBEXHLevel1 6 3 2 2" xfId="1455" xr:uid="{00000000-0005-0000-0000-0000A5190000}"/>
    <cellStyle name="SAPBEXHLevel1 6 3 2 2 2" xfId="2615" xr:uid="{00000000-0005-0000-0000-0000A6190000}"/>
    <cellStyle name="SAPBEXHLevel1 6 3 2 2 2 2" xfId="6283" xr:uid="{00000000-0005-0000-0000-0000A7190000}"/>
    <cellStyle name="SAPBEXHLevel1 6 3 2 2 2 3" xfId="6932" xr:uid="{00000000-0005-0000-0000-0000A8190000}"/>
    <cellStyle name="SAPBEXHLevel1 6 3 2 2 2 4" xfId="8361" xr:uid="{00000000-0005-0000-0000-0000A9190000}"/>
    <cellStyle name="SAPBEXHLevel1 6 3 2 2 3" xfId="3163" xr:uid="{00000000-0005-0000-0000-0000AA190000}"/>
    <cellStyle name="SAPBEXHLevel1 6 3 2 2 3 2" xfId="5656" xr:uid="{00000000-0005-0000-0000-0000AB190000}"/>
    <cellStyle name="SAPBEXHLevel1 6 3 2 2 3 3" xfId="7384" xr:uid="{00000000-0005-0000-0000-0000AC190000}"/>
    <cellStyle name="SAPBEXHLevel1 6 3 2 2 3 4" xfId="8796" xr:uid="{00000000-0005-0000-0000-0000AD190000}"/>
    <cellStyle name="SAPBEXHLevel1 6 3 2 2 4" xfId="3344" xr:uid="{00000000-0005-0000-0000-0000AE190000}"/>
    <cellStyle name="SAPBEXHLevel1 6 3 2 2 4 2" xfId="3743" xr:uid="{00000000-0005-0000-0000-0000AF190000}"/>
    <cellStyle name="SAPBEXHLevel1 6 3 2 2 4 3" xfId="7565" xr:uid="{00000000-0005-0000-0000-0000B0190000}"/>
    <cellStyle name="SAPBEXHLevel1 6 3 2 2 4 4" xfId="8977" xr:uid="{00000000-0005-0000-0000-0000B1190000}"/>
    <cellStyle name="SAPBEXHLevel1 6 3 2 2 5" xfId="3506" xr:uid="{00000000-0005-0000-0000-0000B2190000}"/>
    <cellStyle name="SAPBEXHLevel1 6 3 2 2 5 2" xfId="3631" xr:uid="{00000000-0005-0000-0000-0000B3190000}"/>
    <cellStyle name="SAPBEXHLevel1 6 3 2 2 5 3" xfId="7727" xr:uid="{00000000-0005-0000-0000-0000B4190000}"/>
    <cellStyle name="SAPBEXHLevel1 6 3 2 2 5 4" xfId="9139" xr:uid="{00000000-0005-0000-0000-0000B5190000}"/>
    <cellStyle name="SAPBEXHLevel1 6 3 2 2 6" xfId="6120" xr:uid="{00000000-0005-0000-0000-0000B6190000}"/>
    <cellStyle name="SAPBEXHLevel1 6 3 2 2 7" xfId="5778" xr:uid="{00000000-0005-0000-0000-0000B7190000}"/>
    <cellStyle name="SAPBEXHLevel1 6 3 2 2 8" xfId="5884" xr:uid="{00000000-0005-0000-0000-0000B8190000}"/>
    <cellStyle name="SAPBEXHLevel1 6 3 2 3" xfId="2168" xr:uid="{00000000-0005-0000-0000-0000B9190000}"/>
    <cellStyle name="SAPBEXHLevel1 6 3 2 3 2" xfId="4123" xr:uid="{00000000-0005-0000-0000-0000BA190000}"/>
    <cellStyle name="SAPBEXHLevel1 6 3 2 3 3" xfId="6674" xr:uid="{00000000-0005-0000-0000-0000BB190000}"/>
    <cellStyle name="SAPBEXHLevel1 6 3 2 3 4" xfId="8139" xr:uid="{00000000-0005-0000-0000-0000BC190000}"/>
    <cellStyle name="SAPBEXHLevel1 6 3 2 4" xfId="2903" xr:uid="{00000000-0005-0000-0000-0000BD190000}"/>
    <cellStyle name="SAPBEXHLevel1 6 3 2 4 2" xfId="5979" xr:uid="{00000000-0005-0000-0000-0000BE190000}"/>
    <cellStyle name="SAPBEXHLevel1 6 3 2 4 3" xfId="7124" xr:uid="{00000000-0005-0000-0000-0000BF190000}"/>
    <cellStyle name="SAPBEXHLevel1 6 3 2 4 4" xfId="8536" xr:uid="{00000000-0005-0000-0000-0000C0190000}"/>
    <cellStyle name="SAPBEXHLevel1 6 3 2 5" xfId="1798" xr:uid="{00000000-0005-0000-0000-0000C1190000}"/>
    <cellStyle name="SAPBEXHLevel1 6 3 2 5 2" xfId="5136" xr:uid="{00000000-0005-0000-0000-0000C2190000}"/>
    <cellStyle name="SAPBEXHLevel1 6 3 2 5 3" xfId="6397" xr:uid="{00000000-0005-0000-0000-0000C3190000}"/>
    <cellStyle name="SAPBEXHLevel1 6 3 2 5 4" xfId="7881" xr:uid="{00000000-0005-0000-0000-0000C4190000}"/>
    <cellStyle name="SAPBEXHLevel1 6 3 2 6" xfId="2856" xr:uid="{00000000-0005-0000-0000-0000C5190000}"/>
    <cellStyle name="SAPBEXHLevel1 6 3 2 6 2" xfId="5834" xr:uid="{00000000-0005-0000-0000-0000C6190000}"/>
    <cellStyle name="SAPBEXHLevel1 6 3 2 6 3" xfId="7077" xr:uid="{00000000-0005-0000-0000-0000C7190000}"/>
    <cellStyle name="SAPBEXHLevel1 6 3 2 6 4" xfId="8489" xr:uid="{00000000-0005-0000-0000-0000C8190000}"/>
    <cellStyle name="SAPBEXHLevel1 6 3 2 7" xfId="6259" xr:uid="{00000000-0005-0000-0000-0000C9190000}"/>
    <cellStyle name="SAPBEXHLevel1 6 3 2 8" xfId="6083" xr:uid="{00000000-0005-0000-0000-0000CA190000}"/>
    <cellStyle name="SAPBEXHLevel1 6 3 2 9" xfId="5818" xr:uid="{00000000-0005-0000-0000-0000CB190000}"/>
    <cellStyle name="SAPBEXHLevel1 6 3 3" xfId="1271" xr:uid="{00000000-0005-0000-0000-0000CC190000}"/>
    <cellStyle name="SAPBEXHLevel1 6 3 3 2" xfId="2431" xr:uid="{00000000-0005-0000-0000-0000CD190000}"/>
    <cellStyle name="SAPBEXHLevel1 6 3 3 2 2" xfId="5611" xr:uid="{00000000-0005-0000-0000-0000CE190000}"/>
    <cellStyle name="SAPBEXHLevel1 6 3 3 2 3" xfId="6842" xr:uid="{00000000-0005-0000-0000-0000CF190000}"/>
    <cellStyle name="SAPBEXHLevel1 6 3 3 2 4" xfId="8289" xr:uid="{00000000-0005-0000-0000-0000D0190000}"/>
    <cellStyle name="SAPBEXHLevel1 6 3 3 3" xfId="3071" xr:uid="{00000000-0005-0000-0000-0000D1190000}"/>
    <cellStyle name="SAPBEXHLevel1 6 3 3 3 2" xfId="4948" xr:uid="{00000000-0005-0000-0000-0000D2190000}"/>
    <cellStyle name="SAPBEXHLevel1 6 3 3 3 3" xfId="7292" xr:uid="{00000000-0005-0000-0000-0000D3190000}"/>
    <cellStyle name="SAPBEXHLevel1 6 3 3 3 4" xfId="8704" xr:uid="{00000000-0005-0000-0000-0000D4190000}"/>
    <cellStyle name="SAPBEXHLevel1 6 3 3 4" xfId="2013" xr:uid="{00000000-0005-0000-0000-0000D5190000}"/>
    <cellStyle name="SAPBEXHLevel1 6 3 3 4 2" xfId="4688" xr:uid="{00000000-0005-0000-0000-0000D6190000}"/>
    <cellStyle name="SAPBEXHLevel1 6 3 3 4 3" xfId="6601" xr:uid="{00000000-0005-0000-0000-0000D7190000}"/>
    <cellStyle name="SAPBEXHLevel1 6 3 3 4 4" xfId="8082" xr:uid="{00000000-0005-0000-0000-0000D8190000}"/>
    <cellStyle name="SAPBEXHLevel1 6 3 3 5" xfId="1847" xr:uid="{00000000-0005-0000-0000-0000D9190000}"/>
    <cellStyle name="SAPBEXHLevel1 6 3 3 5 2" xfId="4634" xr:uid="{00000000-0005-0000-0000-0000DA190000}"/>
    <cellStyle name="SAPBEXHLevel1 6 3 3 5 3" xfId="6442" xr:uid="{00000000-0005-0000-0000-0000DB190000}"/>
    <cellStyle name="SAPBEXHLevel1 6 3 3 5 4" xfId="7925" xr:uid="{00000000-0005-0000-0000-0000DC190000}"/>
    <cellStyle name="SAPBEXHLevel1 6 3 3 6" xfId="5929" xr:uid="{00000000-0005-0000-0000-0000DD190000}"/>
    <cellStyle name="SAPBEXHLevel1 6 3 3 7" xfId="3883" xr:uid="{00000000-0005-0000-0000-0000DE190000}"/>
    <cellStyle name="SAPBEXHLevel1 6 3 3 8" xfId="5686" xr:uid="{00000000-0005-0000-0000-0000DF190000}"/>
    <cellStyle name="SAPBEXHLevel1 6 4" xfId="1263" xr:uid="{00000000-0005-0000-0000-0000E0190000}"/>
    <cellStyle name="SAPBEXHLevel1 6 4 2" xfId="2423" xr:uid="{00000000-0005-0000-0000-0000E1190000}"/>
    <cellStyle name="SAPBEXHLevel1 6 4 2 2" xfId="4089" xr:uid="{00000000-0005-0000-0000-0000E2190000}"/>
    <cellStyle name="SAPBEXHLevel1 6 4 2 3" xfId="6834" xr:uid="{00000000-0005-0000-0000-0000E3190000}"/>
    <cellStyle name="SAPBEXHLevel1 6 4 2 4" xfId="8281" xr:uid="{00000000-0005-0000-0000-0000E4190000}"/>
    <cellStyle name="SAPBEXHLevel1 6 4 3" xfId="3063" xr:uid="{00000000-0005-0000-0000-0000E5190000}"/>
    <cellStyle name="SAPBEXHLevel1 6 4 3 2" xfId="5284" xr:uid="{00000000-0005-0000-0000-0000E6190000}"/>
    <cellStyle name="SAPBEXHLevel1 6 4 3 3" xfId="7284" xr:uid="{00000000-0005-0000-0000-0000E7190000}"/>
    <cellStyle name="SAPBEXHLevel1 6 4 3 4" xfId="8696" xr:uid="{00000000-0005-0000-0000-0000E8190000}"/>
    <cellStyle name="SAPBEXHLevel1 6 4 4" xfId="1932" xr:uid="{00000000-0005-0000-0000-0000E9190000}"/>
    <cellStyle name="SAPBEXHLevel1 6 4 4 2" xfId="4484" xr:uid="{00000000-0005-0000-0000-0000EA190000}"/>
    <cellStyle name="SAPBEXHLevel1 6 4 4 3" xfId="6527" xr:uid="{00000000-0005-0000-0000-0000EB190000}"/>
    <cellStyle name="SAPBEXHLevel1 6 4 4 4" xfId="8010" xr:uid="{00000000-0005-0000-0000-0000EC190000}"/>
    <cellStyle name="SAPBEXHLevel1 6 4 5" xfId="1719" xr:uid="{00000000-0005-0000-0000-0000ED190000}"/>
    <cellStyle name="SAPBEXHLevel1 6 4 5 2" xfId="5481" xr:uid="{00000000-0005-0000-0000-0000EE190000}"/>
    <cellStyle name="SAPBEXHLevel1 6 4 5 3" xfId="6270" xr:uid="{00000000-0005-0000-0000-0000EF190000}"/>
    <cellStyle name="SAPBEXHLevel1 6 4 5 4" xfId="5069" xr:uid="{00000000-0005-0000-0000-0000F0190000}"/>
    <cellStyle name="SAPBEXHLevel1 6 4 6" xfId="5411" xr:uid="{00000000-0005-0000-0000-0000F1190000}"/>
    <cellStyle name="SAPBEXHLevel1 6 4 7" xfId="5899" xr:uid="{00000000-0005-0000-0000-0000F2190000}"/>
    <cellStyle name="SAPBEXHLevel1 6 4 8" xfId="6046" xr:uid="{00000000-0005-0000-0000-0000F3190000}"/>
    <cellStyle name="SAPBEXHLevel1X" xfId="335" xr:uid="{00000000-0005-0000-0000-0000F4190000}"/>
    <cellStyle name="SAPBEXHLevel1X 2" xfId="982" xr:uid="{00000000-0005-0000-0000-0000F5190000}"/>
    <cellStyle name="SAPBEXHLevel1X 2 2" xfId="1430" xr:uid="{00000000-0005-0000-0000-0000F6190000}"/>
    <cellStyle name="SAPBEXHLevel1X 2 2 2" xfId="2590" xr:uid="{00000000-0005-0000-0000-0000F7190000}"/>
    <cellStyle name="SAPBEXHLevel1X 2 2 2 2" xfId="5757" xr:uid="{00000000-0005-0000-0000-0000F8190000}"/>
    <cellStyle name="SAPBEXHLevel1X 2 2 2 3" xfId="6907" xr:uid="{00000000-0005-0000-0000-0000F9190000}"/>
    <cellStyle name="SAPBEXHLevel1X 2 2 2 4" xfId="8336" xr:uid="{00000000-0005-0000-0000-0000FA190000}"/>
    <cellStyle name="SAPBEXHLevel1X 2 2 3" xfId="3138" xr:uid="{00000000-0005-0000-0000-0000FB190000}"/>
    <cellStyle name="SAPBEXHLevel1X 2 2 3 2" xfId="5859" xr:uid="{00000000-0005-0000-0000-0000FC190000}"/>
    <cellStyle name="SAPBEXHLevel1X 2 2 3 3" xfId="7359" xr:uid="{00000000-0005-0000-0000-0000FD190000}"/>
    <cellStyle name="SAPBEXHLevel1X 2 2 3 4" xfId="8771" xr:uid="{00000000-0005-0000-0000-0000FE190000}"/>
    <cellStyle name="SAPBEXHLevel1X 2 2 4" xfId="3319" xr:uid="{00000000-0005-0000-0000-0000FF190000}"/>
    <cellStyle name="SAPBEXHLevel1X 2 2 4 2" xfId="3762" xr:uid="{00000000-0005-0000-0000-0000001A0000}"/>
    <cellStyle name="SAPBEXHLevel1X 2 2 4 3" xfId="7540" xr:uid="{00000000-0005-0000-0000-0000011A0000}"/>
    <cellStyle name="SAPBEXHLevel1X 2 2 4 4" xfId="8952" xr:uid="{00000000-0005-0000-0000-0000021A0000}"/>
    <cellStyle name="SAPBEXHLevel1X 2 2 5" xfId="3481" xr:uid="{00000000-0005-0000-0000-0000031A0000}"/>
    <cellStyle name="SAPBEXHLevel1X 2 2 5 2" xfId="3649" xr:uid="{00000000-0005-0000-0000-0000041A0000}"/>
    <cellStyle name="SAPBEXHLevel1X 2 2 5 3" xfId="7702" xr:uid="{00000000-0005-0000-0000-0000051A0000}"/>
    <cellStyle name="SAPBEXHLevel1X 2 2 5 4" xfId="9114" xr:uid="{00000000-0005-0000-0000-0000061A0000}"/>
    <cellStyle name="SAPBEXHLevel1X 2 2 6" xfId="3930" xr:uid="{00000000-0005-0000-0000-0000071A0000}"/>
    <cellStyle name="SAPBEXHLevel1X 2 2 7" xfId="4578" xr:uid="{00000000-0005-0000-0000-0000081A0000}"/>
    <cellStyle name="SAPBEXHLevel1X 2 2 8" xfId="6218" xr:uid="{00000000-0005-0000-0000-0000091A0000}"/>
    <cellStyle name="SAPBEXHLevel1X 2 3" xfId="2144" xr:uid="{00000000-0005-0000-0000-00000A1A0000}"/>
    <cellStyle name="SAPBEXHLevel1X 2 3 2" xfId="4559" xr:uid="{00000000-0005-0000-0000-00000B1A0000}"/>
    <cellStyle name="SAPBEXHLevel1X 2 3 3" xfId="6650" xr:uid="{00000000-0005-0000-0000-00000C1A0000}"/>
    <cellStyle name="SAPBEXHLevel1X 2 3 4" xfId="8115" xr:uid="{00000000-0005-0000-0000-00000D1A0000}"/>
    <cellStyle name="SAPBEXHLevel1X 2 4" xfId="2879" xr:uid="{00000000-0005-0000-0000-00000E1A0000}"/>
    <cellStyle name="SAPBEXHLevel1X 2 4 2" xfId="6123" xr:uid="{00000000-0005-0000-0000-00000F1A0000}"/>
    <cellStyle name="SAPBEXHLevel1X 2 4 3" xfId="7100" xr:uid="{00000000-0005-0000-0000-0000101A0000}"/>
    <cellStyle name="SAPBEXHLevel1X 2 4 4" xfId="8512" xr:uid="{00000000-0005-0000-0000-0000111A0000}"/>
    <cellStyle name="SAPBEXHLevel1X 2 5" xfId="1841" xr:uid="{00000000-0005-0000-0000-0000121A0000}"/>
    <cellStyle name="SAPBEXHLevel1X 2 5 2" xfId="5706" xr:uid="{00000000-0005-0000-0000-0000131A0000}"/>
    <cellStyle name="SAPBEXHLevel1X 2 5 3" xfId="6436" xr:uid="{00000000-0005-0000-0000-0000141A0000}"/>
    <cellStyle name="SAPBEXHLevel1X 2 5 4" xfId="7919" xr:uid="{00000000-0005-0000-0000-0000151A0000}"/>
    <cellStyle name="SAPBEXHLevel1X 2 6" xfId="3022" xr:uid="{00000000-0005-0000-0000-0000161A0000}"/>
    <cellStyle name="SAPBEXHLevel1X 2 6 2" xfId="5326" xr:uid="{00000000-0005-0000-0000-0000171A0000}"/>
    <cellStyle name="SAPBEXHLevel1X 2 6 3" xfId="7243" xr:uid="{00000000-0005-0000-0000-0000181A0000}"/>
    <cellStyle name="SAPBEXHLevel1X 2 6 4" xfId="8655" xr:uid="{00000000-0005-0000-0000-0000191A0000}"/>
    <cellStyle name="SAPBEXHLevel1X 2 7" xfId="5098" xr:uid="{00000000-0005-0000-0000-00001A1A0000}"/>
    <cellStyle name="SAPBEXHLevel1X 2 8" xfId="4659" xr:uid="{00000000-0005-0000-0000-00001B1A0000}"/>
    <cellStyle name="SAPBEXHLevel1X 2 9" xfId="6626" xr:uid="{00000000-0005-0000-0000-00001C1A0000}"/>
    <cellStyle name="SAPBEXHLevel1X 3" xfId="1247" xr:uid="{00000000-0005-0000-0000-00001D1A0000}"/>
    <cellStyle name="SAPBEXHLevel1X 3 2" xfId="2407" xr:uid="{00000000-0005-0000-0000-00001E1A0000}"/>
    <cellStyle name="SAPBEXHLevel1X 3 2 2" xfId="6239" xr:uid="{00000000-0005-0000-0000-00001F1A0000}"/>
    <cellStyle name="SAPBEXHLevel1X 3 2 3" xfId="6818" xr:uid="{00000000-0005-0000-0000-0000201A0000}"/>
    <cellStyle name="SAPBEXHLevel1X 3 2 4" xfId="8265" xr:uid="{00000000-0005-0000-0000-0000211A0000}"/>
    <cellStyle name="SAPBEXHLevel1X 3 3" xfId="3047" xr:uid="{00000000-0005-0000-0000-0000221A0000}"/>
    <cellStyle name="SAPBEXHLevel1X 3 3 2" xfId="4806" xr:uid="{00000000-0005-0000-0000-0000231A0000}"/>
    <cellStyle name="SAPBEXHLevel1X 3 3 3" xfId="7268" xr:uid="{00000000-0005-0000-0000-0000241A0000}"/>
    <cellStyle name="SAPBEXHLevel1X 3 3 4" xfId="8680" xr:uid="{00000000-0005-0000-0000-0000251A0000}"/>
    <cellStyle name="SAPBEXHLevel1X 3 4" xfId="1820" xr:uid="{00000000-0005-0000-0000-0000261A0000}"/>
    <cellStyle name="SAPBEXHLevel1X 3 4 2" xfId="5195" xr:uid="{00000000-0005-0000-0000-0000271A0000}"/>
    <cellStyle name="SAPBEXHLevel1X 3 4 3" xfId="6418" xr:uid="{00000000-0005-0000-0000-0000281A0000}"/>
    <cellStyle name="SAPBEXHLevel1X 3 4 4" xfId="7901" xr:uid="{00000000-0005-0000-0000-0000291A0000}"/>
    <cellStyle name="SAPBEXHLevel1X 3 5" xfId="1755" xr:uid="{00000000-0005-0000-0000-00002A1A0000}"/>
    <cellStyle name="SAPBEXHLevel1X 3 5 2" xfId="4510" xr:uid="{00000000-0005-0000-0000-00002B1A0000}"/>
    <cellStyle name="SAPBEXHLevel1X 3 5 3" xfId="6354" xr:uid="{00000000-0005-0000-0000-00002C1A0000}"/>
    <cellStyle name="SAPBEXHLevel1X 3 5 4" xfId="7838" xr:uid="{00000000-0005-0000-0000-00002D1A0000}"/>
    <cellStyle name="SAPBEXHLevel1X 3 6" xfId="5412" xr:uid="{00000000-0005-0000-0000-00002E1A0000}"/>
    <cellStyle name="SAPBEXHLevel1X 3 7" xfId="5551" xr:uid="{00000000-0005-0000-0000-00002F1A0000}"/>
    <cellStyle name="SAPBEXHLevel1X 3 8" xfId="4587" xr:uid="{00000000-0005-0000-0000-0000301A0000}"/>
    <cellStyle name="SAPBEXHLevel2" xfId="336" xr:uid="{00000000-0005-0000-0000-0000311A0000}"/>
    <cellStyle name="SAPBEXHLevel2 2" xfId="676" xr:uid="{00000000-0005-0000-0000-0000321A0000}"/>
    <cellStyle name="SAPBEXHLevel2 2 2" xfId="764" xr:uid="{00000000-0005-0000-0000-0000331A0000}"/>
    <cellStyle name="SAPBEXHLevel2 2 2 2" xfId="1117" xr:uid="{00000000-0005-0000-0000-0000341A0000}"/>
    <cellStyle name="SAPBEXHLevel2 2 2 2 2" xfId="1565" xr:uid="{00000000-0005-0000-0000-0000351A0000}"/>
    <cellStyle name="SAPBEXHLevel2 2 2 2 2 2" xfId="2725" xr:uid="{00000000-0005-0000-0000-0000361A0000}"/>
    <cellStyle name="SAPBEXHLevel2 2 2 2 2 2 2" xfId="4003" xr:uid="{00000000-0005-0000-0000-0000371A0000}"/>
    <cellStyle name="SAPBEXHLevel2 2 2 2 2 2 3" xfId="7030" xr:uid="{00000000-0005-0000-0000-0000381A0000}"/>
    <cellStyle name="SAPBEXHLevel2 2 2 2 2 2 4" xfId="8457" xr:uid="{00000000-0005-0000-0000-0000391A0000}"/>
    <cellStyle name="SAPBEXHLevel2 2 2 2 2 3" xfId="3262" xr:uid="{00000000-0005-0000-0000-00003A1A0000}"/>
    <cellStyle name="SAPBEXHLevel2 2 2 2 2 3 2" xfId="3803" xr:uid="{00000000-0005-0000-0000-00003B1A0000}"/>
    <cellStyle name="SAPBEXHLevel2 2 2 2 2 3 3" xfId="7483" xr:uid="{00000000-0005-0000-0000-00003C1A0000}"/>
    <cellStyle name="SAPBEXHLevel2 2 2 2 2 3 4" xfId="8895" xr:uid="{00000000-0005-0000-0000-00003D1A0000}"/>
    <cellStyle name="SAPBEXHLevel2 2 2 2 2 4" xfId="3440" xr:uid="{00000000-0005-0000-0000-00003E1A0000}"/>
    <cellStyle name="SAPBEXHLevel2 2 2 2 2 4 2" xfId="3677" xr:uid="{00000000-0005-0000-0000-00003F1A0000}"/>
    <cellStyle name="SAPBEXHLevel2 2 2 2 2 4 3" xfId="7661" xr:uid="{00000000-0005-0000-0000-0000401A0000}"/>
    <cellStyle name="SAPBEXHLevel2 2 2 2 2 4 4" xfId="9073" xr:uid="{00000000-0005-0000-0000-0000411A0000}"/>
    <cellStyle name="SAPBEXHLevel2 2 2 2 2 5" xfId="3602" xr:uid="{00000000-0005-0000-0000-0000421A0000}"/>
    <cellStyle name="SAPBEXHLevel2 2 2 2 2 5 2" xfId="6340" xr:uid="{00000000-0005-0000-0000-0000431A0000}"/>
    <cellStyle name="SAPBEXHLevel2 2 2 2 2 5 3" xfId="7823" xr:uid="{00000000-0005-0000-0000-0000441A0000}"/>
    <cellStyle name="SAPBEXHLevel2 2 2 2 2 5 4" xfId="9235" xr:uid="{00000000-0005-0000-0000-0000451A0000}"/>
    <cellStyle name="SAPBEXHLevel2 2 2 2 2 6" xfId="4684" xr:uid="{00000000-0005-0000-0000-0000461A0000}"/>
    <cellStyle name="SAPBEXHLevel2 2 2 2 2 7" xfId="4373" xr:uid="{00000000-0005-0000-0000-0000471A0000}"/>
    <cellStyle name="SAPBEXHLevel2 2 2 2 2 8" xfId="4614" xr:uid="{00000000-0005-0000-0000-0000481A0000}"/>
    <cellStyle name="SAPBEXHLevel2 2 2 2 3" xfId="2277" xr:uid="{00000000-0005-0000-0000-0000491A0000}"/>
    <cellStyle name="SAPBEXHLevel2 2 2 2 3 2" xfId="5387" xr:uid="{00000000-0005-0000-0000-00004A1A0000}"/>
    <cellStyle name="SAPBEXHLevel2 2 2 2 3 3" xfId="6771" xr:uid="{00000000-0005-0000-0000-00004B1A0000}"/>
    <cellStyle name="SAPBEXHLevel2 2 2 2 3 4" xfId="8234" xr:uid="{00000000-0005-0000-0000-00004C1A0000}"/>
    <cellStyle name="SAPBEXHLevel2 2 2 2 4" xfId="3002" xr:uid="{00000000-0005-0000-0000-00004D1A0000}"/>
    <cellStyle name="SAPBEXHLevel2 2 2 2 4 2" xfId="5265" xr:uid="{00000000-0005-0000-0000-00004E1A0000}"/>
    <cellStyle name="SAPBEXHLevel2 2 2 2 4 3" xfId="7223" xr:uid="{00000000-0005-0000-0000-00004F1A0000}"/>
    <cellStyle name="SAPBEXHLevel2 2 2 2 4 4" xfId="8635" xr:uid="{00000000-0005-0000-0000-0000501A0000}"/>
    <cellStyle name="SAPBEXHLevel2 2 2 2 5" xfId="1771" xr:uid="{00000000-0005-0000-0000-0000511A0000}"/>
    <cellStyle name="SAPBEXHLevel2 2 2 2 5 2" xfId="5571" xr:uid="{00000000-0005-0000-0000-0000521A0000}"/>
    <cellStyle name="SAPBEXHLevel2 2 2 2 5 3" xfId="6370" xr:uid="{00000000-0005-0000-0000-0000531A0000}"/>
    <cellStyle name="SAPBEXHLevel2 2 2 2 5 4" xfId="7854" xr:uid="{00000000-0005-0000-0000-0000541A0000}"/>
    <cellStyle name="SAPBEXHLevel2 2 2 2 6" xfId="1944" xr:uid="{00000000-0005-0000-0000-0000551A0000}"/>
    <cellStyle name="SAPBEXHLevel2 2 2 2 6 2" xfId="5357" xr:uid="{00000000-0005-0000-0000-0000561A0000}"/>
    <cellStyle name="SAPBEXHLevel2 2 2 2 6 3" xfId="6538" xr:uid="{00000000-0005-0000-0000-0000571A0000}"/>
    <cellStyle name="SAPBEXHLevel2 2 2 2 6 4" xfId="8020" xr:uid="{00000000-0005-0000-0000-0000581A0000}"/>
    <cellStyle name="SAPBEXHLevel2 2 2 2 7" xfId="5416" xr:uid="{00000000-0005-0000-0000-0000591A0000}"/>
    <cellStyle name="SAPBEXHLevel2 2 2 2 8" xfId="5397" xr:uid="{00000000-0005-0000-0000-00005A1A0000}"/>
    <cellStyle name="SAPBEXHLevel2 2 2 2 9" xfId="6629" xr:uid="{00000000-0005-0000-0000-00005B1A0000}"/>
    <cellStyle name="SAPBEXHLevel2 2 2 3" xfId="1311" xr:uid="{00000000-0005-0000-0000-00005C1A0000}"/>
    <cellStyle name="SAPBEXHLevel2 2 2 3 2" xfId="2471" xr:uid="{00000000-0005-0000-0000-00005D1A0000}"/>
    <cellStyle name="SAPBEXHLevel2 2 2 3 2 2" xfId="5660" xr:uid="{00000000-0005-0000-0000-00005E1A0000}"/>
    <cellStyle name="SAPBEXHLevel2 2 2 3 2 3" xfId="6870" xr:uid="{00000000-0005-0000-0000-00005F1A0000}"/>
    <cellStyle name="SAPBEXHLevel2 2 2 3 2 4" xfId="8315" xr:uid="{00000000-0005-0000-0000-0000601A0000}"/>
    <cellStyle name="SAPBEXHLevel2 2 2 3 3" xfId="3100" xr:uid="{00000000-0005-0000-0000-0000611A0000}"/>
    <cellStyle name="SAPBEXHLevel2 2 2 3 3 2" xfId="6051" xr:uid="{00000000-0005-0000-0000-0000621A0000}"/>
    <cellStyle name="SAPBEXHLevel2 2 2 3 3 3" xfId="7321" xr:uid="{00000000-0005-0000-0000-0000631A0000}"/>
    <cellStyle name="SAPBEXHLevel2 2 2 3 3 4" xfId="8733" xr:uid="{00000000-0005-0000-0000-0000641A0000}"/>
    <cellStyle name="SAPBEXHLevel2 2 2 3 4" xfId="3298" xr:uid="{00000000-0005-0000-0000-0000651A0000}"/>
    <cellStyle name="SAPBEXHLevel2 2 2 3 4 2" xfId="4266" xr:uid="{00000000-0005-0000-0000-0000661A0000}"/>
    <cellStyle name="SAPBEXHLevel2 2 2 3 4 3" xfId="7519" xr:uid="{00000000-0005-0000-0000-0000671A0000}"/>
    <cellStyle name="SAPBEXHLevel2 2 2 3 4 4" xfId="8931" xr:uid="{00000000-0005-0000-0000-0000681A0000}"/>
    <cellStyle name="SAPBEXHLevel2 2 2 3 5" xfId="3460" xr:uid="{00000000-0005-0000-0000-0000691A0000}"/>
    <cellStyle name="SAPBEXHLevel2 2 2 3 5 2" xfId="3663" xr:uid="{00000000-0005-0000-0000-00006A1A0000}"/>
    <cellStyle name="SAPBEXHLevel2 2 2 3 5 3" xfId="7681" xr:uid="{00000000-0005-0000-0000-00006B1A0000}"/>
    <cellStyle name="SAPBEXHLevel2 2 2 3 5 4" xfId="9093" xr:uid="{00000000-0005-0000-0000-00006C1A0000}"/>
    <cellStyle name="SAPBEXHLevel2 2 2 3 6" xfId="5681" xr:uid="{00000000-0005-0000-0000-00006D1A0000}"/>
    <cellStyle name="SAPBEXHLevel2 2 2 3 7" xfId="5756" xr:uid="{00000000-0005-0000-0000-00006E1A0000}"/>
    <cellStyle name="SAPBEXHLevel2 2 2 3 8" xfId="5825" xr:uid="{00000000-0005-0000-0000-00006F1A0000}"/>
    <cellStyle name="SAPBEXHLevel2 2 3" xfId="723" xr:uid="{00000000-0005-0000-0000-0000701A0000}"/>
    <cellStyle name="SAPBEXHLevel2 2 3 2" xfId="1076" xr:uid="{00000000-0005-0000-0000-0000711A0000}"/>
    <cellStyle name="SAPBEXHLevel2 2 3 2 2" xfId="1524" xr:uid="{00000000-0005-0000-0000-0000721A0000}"/>
    <cellStyle name="SAPBEXHLevel2 2 3 2 2 2" xfId="2684" xr:uid="{00000000-0005-0000-0000-0000731A0000}"/>
    <cellStyle name="SAPBEXHLevel2 2 3 2 2 2 2" xfId="4811" xr:uid="{00000000-0005-0000-0000-0000741A0000}"/>
    <cellStyle name="SAPBEXHLevel2 2 3 2 2 2 3" xfId="6989" xr:uid="{00000000-0005-0000-0000-0000751A0000}"/>
    <cellStyle name="SAPBEXHLevel2 2 3 2 2 2 4" xfId="8416" xr:uid="{00000000-0005-0000-0000-0000761A0000}"/>
    <cellStyle name="SAPBEXHLevel2 2 3 2 2 3" xfId="3221" xr:uid="{00000000-0005-0000-0000-0000771A0000}"/>
    <cellStyle name="SAPBEXHLevel2 2 3 2 2 3 2" xfId="3825" xr:uid="{00000000-0005-0000-0000-0000781A0000}"/>
    <cellStyle name="SAPBEXHLevel2 2 3 2 2 3 3" xfId="7442" xr:uid="{00000000-0005-0000-0000-0000791A0000}"/>
    <cellStyle name="SAPBEXHLevel2 2 3 2 2 3 4" xfId="8854" xr:uid="{00000000-0005-0000-0000-00007A1A0000}"/>
    <cellStyle name="SAPBEXHLevel2 2 3 2 2 4" xfId="3399" xr:uid="{00000000-0005-0000-0000-00007B1A0000}"/>
    <cellStyle name="SAPBEXHLevel2 2 3 2 2 4 2" xfId="3707" xr:uid="{00000000-0005-0000-0000-00007C1A0000}"/>
    <cellStyle name="SAPBEXHLevel2 2 3 2 2 4 3" xfId="7620" xr:uid="{00000000-0005-0000-0000-00007D1A0000}"/>
    <cellStyle name="SAPBEXHLevel2 2 3 2 2 4 4" xfId="9032" xr:uid="{00000000-0005-0000-0000-00007E1A0000}"/>
    <cellStyle name="SAPBEXHLevel2 2 3 2 2 5" xfId="3561" xr:uid="{00000000-0005-0000-0000-00007F1A0000}"/>
    <cellStyle name="SAPBEXHLevel2 2 3 2 2 5 2" xfId="6299" xr:uid="{00000000-0005-0000-0000-0000801A0000}"/>
    <cellStyle name="SAPBEXHLevel2 2 3 2 2 5 3" xfId="7782" xr:uid="{00000000-0005-0000-0000-0000811A0000}"/>
    <cellStyle name="SAPBEXHLevel2 2 3 2 2 5 4" xfId="9194" xr:uid="{00000000-0005-0000-0000-0000821A0000}"/>
    <cellStyle name="SAPBEXHLevel2 2 3 2 2 6" xfId="4318" xr:uid="{00000000-0005-0000-0000-0000831A0000}"/>
    <cellStyle name="SAPBEXHLevel2 2 3 2 2 7" xfId="5955" xr:uid="{00000000-0005-0000-0000-0000841A0000}"/>
    <cellStyle name="SAPBEXHLevel2 2 3 2 2 8" xfId="5474" xr:uid="{00000000-0005-0000-0000-0000851A0000}"/>
    <cellStyle name="SAPBEXHLevel2 2 3 2 3" xfId="2236" xr:uid="{00000000-0005-0000-0000-0000861A0000}"/>
    <cellStyle name="SAPBEXHLevel2 2 3 2 3 2" xfId="5081" xr:uid="{00000000-0005-0000-0000-0000871A0000}"/>
    <cellStyle name="SAPBEXHLevel2 2 3 2 3 3" xfId="6730" xr:uid="{00000000-0005-0000-0000-0000881A0000}"/>
    <cellStyle name="SAPBEXHLevel2 2 3 2 3 4" xfId="8193" xr:uid="{00000000-0005-0000-0000-0000891A0000}"/>
    <cellStyle name="SAPBEXHLevel2 2 3 2 4" xfId="2961" xr:uid="{00000000-0005-0000-0000-00008A1A0000}"/>
    <cellStyle name="SAPBEXHLevel2 2 3 2 4 2" xfId="6265" xr:uid="{00000000-0005-0000-0000-00008B1A0000}"/>
    <cellStyle name="SAPBEXHLevel2 2 3 2 4 3" xfId="7182" xr:uid="{00000000-0005-0000-0000-00008C1A0000}"/>
    <cellStyle name="SAPBEXHLevel2 2 3 2 4 4" xfId="8594" xr:uid="{00000000-0005-0000-0000-00008D1A0000}"/>
    <cellStyle name="SAPBEXHLevel2 2 3 2 5" xfId="1816" xr:uid="{00000000-0005-0000-0000-00008E1A0000}"/>
    <cellStyle name="SAPBEXHLevel2 2 3 2 5 2" xfId="5358" xr:uid="{00000000-0005-0000-0000-00008F1A0000}"/>
    <cellStyle name="SAPBEXHLevel2 2 3 2 5 3" xfId="6414" xr:uid="{00000000-0005-0000-0000-0000901A0000}"/>
    <cellStyle name="SAPBEXHLevel2 2 3 2 5 4" xfId="7897" xr:uid="{00000000-0005-0000-0000-0000911A0000}"/>
    <cellStyle name="SAPBEXHLevel2 2 3 2 6" xfId="3281" xr:uid="{00000000-0005-0000-0000-0000921A0000}"/>
    <cellStyle name="SAPBEXHLevel2 2 3 2 6 2" xfId="3790" xr:uid="{00000000-0005-0000-0000-0000931A0000}"/>
    <cellStyle name="SAPBEXHLevel2 2 3 2 6 3" xfId="7502" xr:uid="{00000000-0005-0000-0000-0000941A0000}"/>
    <cellStyle name="SAPBEXHLevel2 2 3 2 6 4" xfId="8914" xr:uid="{00000000-0005-0000-0000-0000951A0000}"/>
    <cellStyle name="SAPBEXHLevel2 2 3 2 7" xfId="6071" xr:uid="{00000000-0005-0000-0000-0000961A0000}"/>
    <cellStyle name="SAPBEXHLevel2 2 3 2 8" xfId="4697" xr:uid="{00000000-0005-0000-0000-0000971A0000}"/>
    <cellStyle name="SAPBEXHLevel2 2 3 2 9" xfId="6015" xr:uid="{00000000-0005-0000-0000-0000981A0000}"/>
    <cellStyle name="SAPBEXHLevel2 2 3 3" xfId="1301" xr:uid="{00000000-0005-0000-0000-0000991A0000}"/>
    <cellStyle name="SAPBEXHLevel2 2 3 3 2" xfId="2461" xr:uid="{00000000-0005-0000-0000-00009A1A0000}"/>
    <cellStyle name="SAPBEXHLevel2 2 3 3 2 2" xfId="5627" xr:uid="{00000000-0005-0000-0000-00009B1A0000}"/>
    <cellStyle name="SAPBEXHLevel2 2 3 3 2 3" xfId="6860" xr:uid="{00000000-0005-0000-0000-00009C1A0000}"/>
    <cellStyle name="SAPBEXHLevel2 2 3 3 2 4" xfId="8305" xr:uid="{00000000-0005-0000-0000-00009D1A0000}"/>
    <cellStyle name="SAPBEXHLevel2 2 3 3 3" xfId="3090" xr:uid="{00000000-0005-0000-0000-00009E1A0000}"/>
    <cellStyle name="SAPBEXHLevel2 2 3 3 3 2" xfId="3984" xr:uid="{00000000-0005-0000-0000-00009F1A0000}"/>
    <cellStyle name="SAPBEXHLevel2 2 3 3 3 3" xfId="7311" xr:uid="{00000000-0005-0000-0000-0000A01A0000}"/>
    <cellStyle name="SAPBEXHLevel2 2 3 3 3 4" xfId="8723" xr:uid="{00000000-0005-0000-0000-0000A11A0000}"/>
    <cellStyle name="SAPBEXHLevel2 2 3 3 4" xfId="1952" xr:uid="{00000000-0005-0000-0000-0000A21A0000}"/>
    <cellStyle name="SAPBEXHLevel2 2 3 3 4 2" xfId="5731" xr:uid="{00000000-0005-0000-0000-0000A31A0000}"/>
    <cellStyle name="SAPBEXHLevel2 2 3 3 4 3" xfId="6541" xr:uid="{00000000-0005-0000-0000-0000A41A0000}"/>
    <cellStyle name="SAPBEXHLevel2 2 3 3 4 4" xfId="8023" xr:uid="{00000000-0005-0000-0000-0000A51A0000}"/>
    <cellStyle name="SAPBEXHLevel2 2 3 3 5" xfId="2018" xr:uid="{00000000-0005-0000-0000-0000A61A0000}"/>
    <cellStyle name="SAPBEXHLevel2 2 3 3 5 2" xfId="4355" xr:uid="{00000000-0005-0000-0000-0000A71A0000}"/>
    <cellStyle name="SAPBEXHLevel2 2 3 3 5 3" xfId="6606" xr:uid="{00000000-0005-0000-0000-0000A81A0000}"/>
    <cellStyle name="SAPBEXHLevel2 2 3 3 5 4" xfId="8087" xr:uid="{00000000-0005-0000-0000-0000A91A0000}"/>
    <cellStyle name="SAPBEXHLevel2 2 3 3 6" xfId="4655" xr:uid="{00000000-0005-0000-0000-0000AA1A0000}"/>
    <cellStyle name="SAPBEXHLevel2 2 3 3 7" xfId="3889" xr:uid="{00000000-0005-0000-0000-0000AB1A0000}"/>
    <cellStyle name="SAPBEXHLevel2 2 3 3 8" xfId="5449" xr:uid="{00000000-0005-0000-0000-0000AC1A0000}"/>
    <cellStyle name="SAPBEXHLevel2 2 4" xfId="1037" xr:uid="{00000000-0005-0000-0000-0000AD1A0000}"/>
    <cellStyle name="SAPBEXHLevel2 2 4 2" xfId="1485" xr:uid="{00000000-0005-0000-0000-0000AE1A0000}"/>
    <cellStyle name="SAPBEXHLevel2 2 4 2 2" xfId="2645" xr:uid="{00000000-0005-0000-0000-0000AF1A0000}"/>
    <cellStyle name="SAPBEXHLevel2 2 4 2 2 2" xfId="5054" xr:uid="{00000000-0005-0000-0000-0000B01A0000}"/>
    <cellStyle name="SAPBEXHLevel2 2 4 2 2 3" xfId="6950" xr:uid="{00000000-0005-0000-0000-0000B11A0000}"/>
    <cellStyle name="SAPBEXHLevel2 2 4 2 2 4" xfId="8377" xr:uid="{00000000-0005-0000-0000-0000B21A0000}"/>
    <cellStyle name="SAPBEXHLevel2 2 4 2 3" xfId="3182" xr:uid="{00000000-0005-0000-0000-0000B31A0000}"/>
    <cellStyle name="SAPBEXHLevel2 2 4 2 3 2" xfId="6125" xr:uid="{00000000-0005-0000-0000-0000B41A0000}"/>
    <cellStyle name="SAPBEXHLevel2 2 4 2 3 3" xfId="7403" xr:uid="{00000000-0005-0000-0000-0000B51A0000}"/>
    <cellStyle name="SAPBEXHLevel2 2 4 2 3 4" xfId="8815" xr:uid="{00000000-0005-0000-0000-0000B61A0000}"/>
    <cellStyle name="SAPBEXHLevel2 2 4 2 4" xfId="3360" xr:uid="{00000000-0005-0000-0000-0000B71A0000}"/>
    <cellStyle name="SAPBEXHLevel2 2 4 2 4 2" xfId="3732" xr:uid="{00000000-0005-0000-0000-0000B81A0000}"/>
    <cellStyle name="SAPBEXHLevel2 2 4 2 4 3" xfId="7581" xr:uid="{00000000-0005-0000-0000-0000B91A0000}"/>
    <cellStyle name="SAPBEXHLevel2 2 4 2 4 4" xfId="8993" xr:uid="{00000000-0005-0000-0000-0000BA1A0000}"/>
    <cellStyle name="SAPBEXHLevel2 2 4 2 5" xfId="3522" xr:uid="{00000000-0005-0000-0000-0000BB1A0000}"/>
    <cellStyle name="SAPBEXHLevel2 2 4 2 5 2" xfId="3620" xr:uid="{00000000-0005-0000-0000-0000BC1A0000}"/>
    <cellStyle name="SAPBEXHLevel2 2 4 2 5 3" xfId="7743" xr:uid="{00000000-0005-0000-0000-0000BD1A0000}"/>
    <cellStyle name="SAPBEXHLevel2 2 4 2 5 4" xfId="9155" xr:uid="{00000000-0005-0000-0000-0000BE1A0000}"/>
    <cellStyle name="SAPBEXHLevel2 2 4 2 6" xfId="5301" xr:uid="{00000000-0005-0000-0000-0000BF1A0000}"/>
    <cellStyle name="SAPBEXHLevel2 2 4 2 7" xfId="5898" xr:uid="{00000000-0005-0000-0000-0000C01A0000}"/>
    <cellStyle name="SAPBEXHLevel2 2 4 2 8" xfId="5993" xr:uid="{00000000-0005-0000-0000-0000C11A0000}"/>
    <cellStyle name="SAPBEXHLevel2 2 4 3" xfId="2197" xr:uid="{00000000-0005-0000-0000-0000C21A0000}"/>
    <cellStyle name="SAPBEXHLevel2 2 4 3 2" xfId="4676" xr:uid="{00000000-0005-0000-0000-0000C31A0000}"/>
    <cellStyle name="SAPBEXHLevel2 2 4 3 3" xfId="6691" xr:uid="{00000000-0005-0000-0000-0000C41A0000}"/>
    <cellStyle name="SAPBEXHLevel2 2 4 3 4" xfId="8154" xr:uid="{00000000-0005-0000-0000-0000C51A0000}"/>
    <cellStyle name="SAPBEXHLevel2 2 4 4" xfId="2922" xr:uid="{00000000-0005-0000-0000-0000C61A0000}"/>
    <cellStyle name="SAPBEXHLevel2 2 4 4 2" xfId="6100" xr:uid="{00000000-0005-0000-0000-0000C71A0000}"/>
    <cellStyle name="SAPBEXHLevel2 2 4 4 3" xfId="7143" xr:uid="{00000000-0005-0000-0000-0000C81A0000}"/>
    <cellStyle name="SAPBEXHLevel2 2 4 4 4" xfId="8555" xr:uid="{00000000-0005-0000-0000-0000C91A0000}"/>
    <cellStyle name="SAPBEXHLevel2 2 4 5" xfId="1884" xr:uid="{00000000-0005-0000-0000-0000CA1A0000}"/>
    <cellStyle name="SAPBEXHLevel2 2 4 5 2" xfId="5535" xr:uid="{00000000-0005-0000-0000-0000CB1A0000}"/>
    <cellStyle name="SAPBEXHLevel2 2 4 5 3" xfId="6479" xr:uid="{00000000-0005-0000-0000-0000CC1A0000}"/>
    <cellStyle name="SAPBEXHLevel2 2 4 5 4" xfId="7962" xr:uid="{00000000-0005-0000-0000-0000CD1A0000}"/>
    <cellStyle name="SAPBEXHLevel2 2 4 6" xfId="3175" xr:uid="{00000000-0005-0000-0000-0000CE1A0000}"/>
    <cellStyle name="SAPBEXHLevel2 2 4 6 2" xfId="4734" xr:uid="{00000000-0005-0000-0000-0000CF1A0000}"/>
    <cellStyle name="SAPBEXHLevel2 2 4 6 3" xfId="7396" xr:uid="{00000000-0005-0000-0000-0000D01A0000}"/>
    <cellStyle name="SAPBEXHLevel2 2 4 6 4" xfId="8808" xr:uid="{00000000-0005-0000-0000-0000D11A0000}"/>
    <cellStyle name="SAPBEXHLevel2 2 4 7" xfId="5291" xr:uid="{00000000-0005-0000-0000-0000D21A0000}"/>
    <cellStyle name="SAPBEXHLevel2 2 4 8" xfId="5641" xr:uid="{00000000-0005-0000-0000-0000D31A0000}"/>
    <cellStyle name="SAPBEXHLevel2 2 4 9" xfId="4714" xr:uid="{00000000-0005-0000-0000-0000D41A0000}"/>
    <cellStyle name="SAPBEXHLevel2 2 5" xfId="1291" xr:uid="{00000000-0005-0000-0000-0000D51A0000}"/>
    <cellStyle name="SAPBEXHLevel2 2 5 2" xfId="2451" xr:uid="{00000000-0005-0000-0000-0000D61A0000}"/>
    <cellStyle name="SAPBEXHLevel2 2 5 2 2" xfId="5594" xr:uid="{00000000-0005-0000-0000-0000D71A0000}"/>
    <cellStyle name="SAPBEXHLevel2 2 5 2 3" xfId="6850" xr:uid="{00000000-0005-0000-0000-0000D81A0000}"/>
    <cellStyle name="SAPBEXHLevel2 2 5 2 4" xfId="8295" xr:uid="{00000000-0005-0000-0000-0000D91A0000}"/>
    <cellStyle name="SAPBEXHLevel2 2 5 3" xfId="3080" xr:uid="{00000000-0005-0000-0000-0000DA1A0000}"/>
    <cellStyle name="SAPBEXHLevel2 2 5 3 2" xfId="3988" xr:uid="{00000000-0005-0000-0000-0000DB1A0000}"/>
    <cellStyle name="SAPBEXHLevel2 2 5 3 3" xfId="7301" xr:uid="{00000000-0005-0000-0000-0000DC1A0000}"/>
    <cellStyle name="SAPBEXHLevel2 2 5 3 4" xfId="8713" xr:uid="{00000000-0005-0000-0000-0000DD1A0000}"/>
    <cellStyle name="SAPBEXHLevel2 2 5 4" xfId="1942" xr:uid="{00000000-0005-0000-0000-0000DE1A0000}"/>
    <cellStyle name="SAPBEXHLevel2 2 5 4 2" xfId="5488" xr:uid="{00000000-0005-0000-0000-0000DF1A0000}"/>
    <cellStyle name="SAPBEXHLevel2 2 5 4 3" xfId="6536" xr:uid="{00000000-0005-0000-0000-0000E01A0000}"/>
    <cellStyle name="SAPBEXHLevel2 2 5 4 4" xfId="8018" xr:uid="{00000000-0005-0000-0000-0000E11A0000}"/>
    <cellStyle name="SAPBEXHLevel2 2 5 5" xfId="1994" xr:uid="{00000000-0005-0000-0000-0000E21A0000}"/>
    <cellStyle name="SAPBEXHLevel2 2 5 5 2" xfId="4821" xr:uid="{00000000-0005-0000-0000-0000E31A0000}"/>
    <cellStyle name="SAPBEXHLevel2 2 5 5 3" xfId="6582" xr:uid="{00000000-0005-0000-0000-0000E41A0000}"/>
    <cellStyle name="SAPBEXHLevel2 2 5 5 4" xfId="8063" xr:uid="{00000000-0005-0000-0000-0000E51A0000}"/>
    <cellStyle name="SAPBEXHLevel2 2 5 6" xfId="3931" xr:uid="{00000000-0005-0000-0000-0000E61A0000}"/>
    <cellStyle name="SAPBEXHLevel2 2 5 7" xfId="5947" xr:uid="{00000000-0005-0000-0000-0000E71A0000}"/>
    <cellStyle name="SAPBEXHLevel2 2 5 8" xfId="4800" xr:uid="{00000000-0005-0000-0000-0000E81A0000}"/>
    <cellStyle name="SAPBEXHLevel2 3" xfId="743" xr:uid="{00000000-0005-0000-0000-0000E91A0000}"/>
    <cellStyle name="SAPBEXHLevel2 3 2" xfId="1096" xr:uid="{00000000-0005-0000-0000-0000EA1A0000}"/>
    <cellStyle name="SAPBEXHLevel2 3 2 2" xfId="1544" xr:uid="{00000000-0005-0000-0000-0000EB1A0000}"/>
    <cellStyle name="SAPBEXHLevel2 3 2 2 2" xfId="2704" xr:uid="{00000000-0005-0000-0000-0000EC1A0000}"/>
    <cellStyle name="SAPBEXHLevel2 3 2 2 2 2" xfId="3917" xr:uid="{00000000-0005-0000-0000-0000ED1A0000}"/>
    <cellStyle name="SAPBEXHLevel2 3 2 2 2 3" xfId="7009" xr:uid="{00000000-0005-0000-0000-0000EE1A0000}"/>
    <cellStyle name="SAPBEXHLevel2 3 2 2 2 4" xfId="8436" xr:uid="{00000000-0005-0000-0000-0000EF1A0000}"/>
    <cellStyle name="SAPBEXHLevel2 3 2 2 3" xfId="3241" xr:uid="{00000000-0005-0000-0000-0000F01A0000}"/>
    <cellStyle name="SAPBEXHLevel2 3 2 2 3 2" xfId="3962" xr:uid="{00000000-0005-0000-0000-0000F11A0000}"/>
    <cellStyle name="SAPBEXHLevel2 3 2 2 3 3" xfId="7462" xr:uid="{00000000-0005-0000-0000-0000F21A0000}"/>
    <cellStyle name="SAPBEXHLevel2 3 2 2 3 4" xfId="8874" xr:uid="{00000000-0005-0000-0000-0000F31A0000}"/>
    <cellStyle name="SAPBEXHLevel2 3 2 2 4" xfId="3419" xr:uid="{00000000-0005-0000-0000-0000F41A0000}"/>
    <cellStyle name="SAPBEXHLevel2 3 2 2 4 2" xfId="3693" xr:uid="{00000000-0005-0000-0000-0000F51A0000}"/>
    <cellStyle name="SAPBEXHLevel2 3 2 2 4 3" xfId="7640" xr:uid="{00000000-0005-0000-0000-0000F61A0000}"/>
    <cellStyle name="SAPBEXHLevel2 3 2 2 4 4" xfId="9052" xr:uid="{00000000-0005-0000-0000-0000F71A0000}"/>
    <cellStyle name="SAPBEXHLevel2 3 2 2 5" xfId="3581" xr:uid="{00000000-0005-0000-0000-0000F81A0000}"/>
    <cellStyle name="SAPBEXHLevel2 3 2 2 5 2" xfId="6319" xr:uid="{00000000-0005-0000-0000-0000F91A0000}"/>
    <cellStyle name="SAPBEXHLevel2 3 2 2 5 3" xfId="7802" xr:uid="{00000000-0005-0000-0000-0000FA1A0000}"/>
    <cellStyle name="SAPBEXHLevel2 3 2 2 5 4" xfId="9214" xr:uid="{00000000-0005-0000-0000-0000FB1A0000}"/>
    <cellStyle name="SAPBEXHLevel2 3 2 2 6" xfId="5335" xr:uid="{00000000-0005-0000-0000-0000FC1A0000}"/>
    <cellStyle name="SAPBEXHLevel2 3 2 2 7" xfId="5953" xr:uid="{00000000-0005-0000-0000-0000FD1A0000}"/>
    <cellStyle name="SAPBEXHLevel2 3 2 2 8" xfId="4503" xr:uid="{00000000-0005-0000-0000-0000FE1A0000}"/>
    <cellStyle name="SAPBEXHLevel2 3 2 3" xfId="2256" xr:uid="{00000000-0005-0000-0000-0000FF1A0000}"/>
    <cellStyle name="SAPBEXHLevel2 3 2 3 2" xfId="4835" xr:uid="{00000000-0005-0000-0000-0000001B0000}"/>
    <cellStyle name="SAPBEXHLevel2 3 2 3 3" xfId="6750" xr:uid="{00000000-0005-0000-0000-0000011B0000}"/>
    <cellStyle name="SAPBEXHLevel2 3 2 3 4" xfId="8213" xr:uid="{00000000-0005-0000-0000-0000021B0000}"/>
    <cellStyle name="SAPBEXHLevel2 3 2 4" xfId="2981" xr:uid="{00000000-0005-0000-0000-0000031B0000}"/>
    <cellStyle name="SAPBEXHLevel2 3 2 4 2" xfId="5821" xr:uid="{00000000-0005-0000-0000-0000041B0000}"/>
    <cellStyle name="SAPBEXHLevel2 3 2 4 3" xfId="7202" xr:uid="{00000000-0005-0000-0000-0000051B0000}"/>
    <cellStyle name="SAPBEXHLevel2 3 2 4 4" xfId="8614" xr:uid="{00000000-0005-0000-0000-0000061B0000}"/>
    <cellStyle name="SAPBEXHLevel2 3 2 5" xfId="1913" xr:uid="{00000000-0005-0000-0000-0000071B0000}"/>
    <cellStyle name="SAPBEXHLevel2 3 2 5 2" xfId="5344" xr:uid="{00000000-0005-0000-0000-0000081B0000}"/>
    <cellStyle name="SAPBEXHLevel2 3 2 5 3" xfId="6508" xr:uid="{00000000-0005-0000-0000-0000091B0000}"/>
    <cellStyle name="SAPBEXHLevel2 3 2 5 4" xfId="7991" xr:uid="{00000000-0005-0000-0000-00000A1B0000}"/>
    <cellStyle name="SAPBEXHLevel2 3 2 6" xfId="1734" xr:uid="{00000000-0005-0000-0000-00000B1B0000}"/>
    <cellStyle name="SAPBEXHLevel2 3 2 6 2" xfId="5139" xr:uid="{00000000-0005-0000-0000-00000C1B0000}"/>
    <cellStyle name="SAPBEXHLevel2 3 2 6 3" xfId="6242" xr:uid="{00000000-0005-0000-0000-00000D1B0000}"/>
    <cellStyle name="SAPBEXHLevel2 3 2 6 4" xfId="5003" xr:uid="{00000000-0005-0000-0000-00000E1B0000}"/>
    <cellStyle name="SAPBEXHLevel2 3 2 7" xfId="4370" xr:uid="{00000000-0005-0000-0000-00000F1B0000}"/>
    <cellStyle name="SAPBEXHLevel2 3 2 8" xfId="5266" xr:uid="{00000000-0005-0000-0000-0000101B0000}"/>
    <cellStyle name="SAPBEXHLevel2 3 2 9" xfId="6847" xr:uid="{00000000-0005-0000-0000-0000111B0000}"/>
    <cellStyle name="SAPBEXHLevel2 3 3" xfId="1306" xr:uid="{00000000-0005-0000-0000-0000121B0000}"/>
    <cellStyle name="SAPBEXHLevel2 3 3 2" xfId="2466" xr:uid="{00000000-0005-0000-0000-0000131B0000}"/>
    <cellStyle name="SAPBEXHLevel2 3 3 2 2" xfId="5861" xr:uid="{00000000-0005-0000-0000-0000141B0000}"/>
    <cellStyle name="SAPBEXHLevel2 3 3 2 3" xfId="6865" xr:uid="{00000000-0005-0000-0000-0000151B0000}"/>
    <cellStyle name="SAPBEXHLevel2 3 3 2 4" xfId="8310" xr:uid="{00000000-0005-0000-0000-0000161B0000}"/>
    <cellStyle name="SAPBEXHLevel2 3 3 3" xfId="3095" xr:uid="{00000000-0005-0000-0000-0000171B0000}"/>
    <cellStyle name="SAPBEXHLevel2 3 3 3 2" xfId="3841" xr:uid="{00000000-0005-0000-0000-0000181B0000}"/>
    <cellStyle name="SAPBEXHLevel2 3 3 3 3" xfId="7316" xr:uid="{00000000-0005-0000-0000-0000191B0000}"/>
    <cellStyle name="SAPBEXHLevel2 3 3 3 4" xfId="8728" xr:uid="{00000000-0005-0000-0000-00001A1B0000}"/>
    <cellStyle name="SAPBEXHLevel2 3 3 4" xfId="3293" xr:uid="{00000000-0005-0000-0000-00001B1B0000}"/>
    <cellStyle name="SAPBEXHLevel2 3 3 4 2" xfId="3781" xr:uid="{00000000-0005-0000-0000-00001C1B0000}"/>
    <cellStyle name="SAPBEXHLevel2 3 3 4 3" xfId="7514" xr:uid="{00000000-0005-0000-0000-00001D1B0000}"/>
    <cellStyle name="SAPBEXHLevel2 3 3 4 4" xfId="8926" xr:uid="{00000000-0005-0000-0000-00001E1B0000}"/>
    <cellStyle name="SAPBEXHLevel2 3 3 5" xfId="3455" xr:uid="{00000000-0005-0000-0000-00001F1B0000}"/>
    <cellStyle name="SAPBEXHLevel2 3 3 5 2" xfId="3667" xr:uid="{00000000-0005-0000-0000-0000201B0000}"/>
    <cellStyle name="SAPBEXHLevel2 3 3 5 3" xfId="7676" xr:uid="{00000000-0005-0000-0000-0000211B0000}"/>
    <cellStyle name="SAPBEXHLevel2 3 3 5 4" xfId="9088" xr:uid="{00000000-0005-0000-0000-0000221B0000}"/>
    <cellStyle name="SAPBEXHLevel2 3 3 6" xfId="4320" xr:uid="{00000000-0005-0000-0000-0000231B0000}"/>
    <cellStyle name="SAPBEXHLevel2 3 3 7" xfId="6091" xr:uid="{00000000-0005-0000-0000-0000241B0000}"/>
    <cellStyle name="SAPBEXHLevel2 3 3 8" xfId="4810" xr:uid="{00000000-0005-0000-0000-0000251B0000}"/>
    <cellStyle name="SAPBEXHLevel2 4" xfId="702" xr:uid="{00000000-0005-0000-0000-0000261B0000}"/>
    <cellStyle name="SAPBEXHLevel2 4 2" xfId="1056" xr:uid="{00000000-0005-0000-0000-0000271B0000}"/>
    <cellStyle name="SAPBEXHLevel2 4 2 2" xfId="1504" xr:uid="{00000000-0005-0000-0000-0000281B0000}"/>
    <cellStyle name="SAPBEXHLevel2 4 2 2 2" xfId="2664" xr:uid="{00000000-0005-0000-0000-0000291B0000}"/>
    <cellStyle name="SAPBEXHLevel2 4 2 2 2 2" xfId="4418" xr:uid="{00000000-0005-0000-0000-00002A1B0000}"/>
    <cellStyle name="SAPBEXHLevel2 4 2 2 2 3" xfId="6969" xr:uid="{00000000-0005-0000-0000-00002B1B0000}"/>
    <cellStyle name="SAPBEXHLevel2 4 2 2 2 4" xfId="8396" xr:uid="{00000000-0005-0000-0000-00002C1B0000}"/>
    <cellStyle name="SAPBEXHLevel2 4 2 2 3" xfId="3201" xr:uid="{00000000-0005-0000-0000-00002D1B0000}"/>
    <cellStyle name="SAPBEXHLevel2 4 2 2 3 2" xfId="3978" xr:uid="{00000000-0005-0000-0000-00002E1B0000}"/>
    <cellStyle name="SAPBEXHLevel2 4 2 2 3 3" xfId="7422" xr:uid="{00000000-0005-0000-0000-00002F1B0000}"/>
    <cellStyle name="SAPBEXHLevel2 4 2 2 3 4" xfId="8834" xr:uid="{00000000-0005-0000-0000-0000301B0000}"/>
    <cellStyle name="SAPBEXHLevel2 4 2 2 4" xfId="3379" xr:uid="{00000000-0005-0000-0000-0000311B0000}"/>
    <cellStyle name="SAPBEXHLevel2 4 2 2 4 2" xfId="3720" xr:uid="{00000000-0005-0000-0000-0000321B0000}"/>
    <cellStyle name="SAPBEXHLevel2 4 2 2 4 3" xfId="7600" xr:uid="{00000000-0005-0000-0000-0000331B0000}"/>
    <cellStyle name="SAPBEXHLevel2 4 2 2 4 4" xfId="9012" xr:uid="{00000000-0005-0000-0000-0000341B0000}"/>
    <cellStyle name="SAPBEXHLevel2 4 2 2 5" xfId="3541" xr:uid="{00000000-0005-0000-0000-0000351B0000}"/>
    <cellStyle name="SAPBEXHLevel2 4 2 2 5 2" xfId="1228" xr:uid="{00000000-0005-0000-0000-0000361B0000}"/>
    <cellStyle name="SAPBEXHLevel2 4 2 2 5 3" xfId="7762" xr:uid="{00000000-0005-0000-0000-0000371B0000}"/>
    <cellStyle name="SAPBEXHLevel2 4 2 2 5 4" xfId="9174" xr:uid="{00000000-0005-0000-0000-0000381B0000}"/>
    <cellStyle name="SAPBEXHLevel2 4 2 2 6" xfId="4119" xr:uid="{00000000-0005-0000-0000-0000391B0000}"/>
    <cellStyle name="SAPBEXHLevel2 4 2 2 7" xfId="6198" xr:uid="{00000000-0005-0000-0000-00003A1B0000}"/>
    <cellStyle name="SAPBEXHLevel2 4 2 2 8" xfId="4037" xr:uid="{00000000-0005-0000-0000-00003B1B0000}"/>
    <cellStyle name="SAPBEXHLevel2 4 2 3" xfId="2216" xr:uid="{00000000-0005-0000-0000-00003C1B0000}"/>
    <cellStyle name="SAPBEXHLevel2 4 2 3 2" xfId="4859" xr:uid="{00000000-0005-0000-0000-00003D1B0000}"/>
    <cellStyle name="SAPBEXHLevel2 4 2 3 3" xfId="6710" xr:uid="{00000000-0005-0000-0000-00003E1B0000}"/>
    <cellStyle name="SAPBEXHLevel2 4 2 3 4" xfId="8173" xr:uid="{00000000-0005-0000-0000-00003F1B0000}"/>
    <cellStyle name="SAPBEXHLevel2 4 2 4" xfId="2941" xr:uid="{00000000-0005-0000-0000-0000401B0000}"/>
    <cellStyle name="SAPBEXHLevel2 4 2 4 2" xfId="6273" xr:uid="{00000000-0005-0000-0000-0000411B0000}"/>
    <cellStyle name="SAPBEXHLevel2 4 2 4 3" xfId="7162" xr:uid="{00000000-0005-0000-0000-0000421B0000}"/>
    <cellStyle name="SAPBEXHLevel2 4 2 4 4" xfId="8574" xr:uid="{00000000-0005-0000-0000-0000431B0000}"/>
    <cellStyle name="SAPBEXHLevel2 4 2 5" xfId="2002" xr:uid="{00000000-0005-0000-0000-0000441B0000}"/>
    <cellStyle name="SAPBEXHLevel2 4 2 5 2" xfId="4536" xr:uid="{00000000-0005-0000-0000-0000451B0000}"/>
    <cellStyle name="SAPBEXHLevel2 4 2 5 3" xfId="6590" xr:uid="{00000000-0005-0000-0000-0000461B0000}"/>
    <cellStyle name="SAPBEXHLevel2 4 2 5 4" xfId="8071" xr:uid="{00000000-0005-0000-0000-0000471B0000}"/>
    <cellStyle name="SAPBEXHLevel2 4 2 6" xfId="1835" xr:uid="{00000000-0005-0000-0000-0000481B0000}"/>
    <cellStyle name="SAPBEXHLevel2 4 2 6 2" xfId="4737" xr:uid="{00000000-0005-0000-0000-0000491B0000}"/>
    <cellStyle name="SAPBEXHLevel2 4 2 6 3" xfId="6430" xr:uid="{00000000-0005-0000-0000-00004A1B0000}"/>
    <cellStyle name="SAPBEXHLevel2 4 2 6 4" xfId="7913" xr:uid="{00000000-0005-0000-0000-00004B1B0000}"/>
    <cellStyle name="SAPBEXHLevel2 4 2 7" xfId="6031" xr:uid="{00000000-0005-0000-0000-00004C1B0000}"/>
    <cellStyle name="SAPBEXHLevel2 4 2 8" xfId="5342" xr:uid="{00000000-0005-0000-0000-00004D1B0000}"/>
    <cellStyle name="SAPBEXHLevel2 4 2 9" xfId="5226" xr:uid="{00000000-0005-0000-0000-00004E1B0000}"/>
    <cellStyle name="SAPBEXHLevel2 4 3" xfId="1296" xr:uid="{00000000-0005-0000-0000-00004F1B0000}"/>
    <cellStyle name="SAPBEXHLevel2 4 3 2" xfId="2456" xr:uid="{00000000-0005-0000-0000-0000501B0000}"/>
    <cellStyle name="SAPBEXHLevel2 4 3 2 2" xfId="5830" xr:uid="{00000000-0005-0000-0000-0000511B0000}"/>
    <cellStyle name="SAPBEXHLevel2 4 3 2 3" xfId="6855" xr:uid="{00000000-0005-0000-0000-0000521B0000}"/>
    <cellStyle name="SAPBEXHLevel2 4 3 2 4" xfId="8300" xr:uid="{00000000-0005-0000-0000-0000531B0000}"/>
    <cellStyle name="SAPBEXHLevel2 4 3 3" xfId="3085" xr:uid="{00000000-0005-0000-0000-0000541B0000}"/>
    <cellStyle name="SAPBEXHLevel2 4 3 3 2" xfId="3847" xr:uid="{00000000-0005-0000-0000-0000551B0000}"/>
    <cellStyle name="SAPBEXHLevel2 4 3 3 3" xfId="7306" xr:uid="{00000000-0005-0000-0000-0000561B0000}"/>
    <cellStyle name="SAPBEXHLevel2 4 3 3 4" xfId="8718" xr:uid="{00000000-0005-0000-0000-0000571B0000}"/>
    <cellStyle name="SAPBEXHLevel2 4 3 4" xfId="1703" xr:uid="{00000000-0005-0000-0000-0000581B0000}"/>
    <cellStyle name="SAPBEXHLevel2 4 3 4 2" xfId="5075" xr:uid="{00000000-0005-0000-0000-0000591B0000}"/>
    <cellStyle name="SAPBEXHLevel2 4 3 4 3" xfId="3952" xr:uid="{00000000-0005-0000-0000-00005A1B0000}"/>
    <cellStyle name="SAPBEXHLevel2 4 3 4 4" xfId="5486" xr:uid="{00000000-0005-0000-0000-00005B1B0000}"/>
    <cellStyle name="SAPBEXHLevel2 4 3 5" xfId="1830" xr:uid="{00000000-0005-0000-0000-00005C1B0000}"/>
    <cellStyle name="SAPBEXHLevel2 4 3 5 2" xfId="5077" xr:uid="{00000000-0005-0000-0000-00005D1B0000}"/>
    <cellStyle name="SAPBEXHLevel2 4 3 5 3" xfId="6425" xr:uid="{00000000-0005-0000-0000-00005E1B0000}"/>
    <cellStyle name="SAPBEXHLevel2 4 3 5 4" xfId="7908" xr:uid="{00000000-0005-0000-0000-00005F1B0000}"/>
    <cellStyle name="SAPBEXHLevel2 4 3 6" xfId="5578" xr:uid="{00000000-0005-0000-0000-0000601B0000}"/>
    <cellStyle name="SAPBEXHLevel2 4 3 7" xfId="6231" xr:uid="{00000000-0005-0000-0000-0000611B0000}"/>
    <cellStyle name="SAPBEXHLevel2 4 3 8" xfId="3905" xr:uid="{00000000-0005-0000-0000-0000621B0000}"/>
    <cellStyle name="SAPBEXHLevel2 5" xfId="983" xr:uid="{00000000-0005-0000-0000-0000631B0000}"/>
    <cellStyle name="SAPBEXHLevel2 5 2" xfId="1431" xr:uid="{00000000-0005-0000-0000-0000641B0000}"/>
    <cellStyle name="SAPBEXHLevel2 5 2 2" xfId="2591" xr:uid="{00000000-0005-0000-0000-0000651B0000}"/>
    <cellStyle name="SAPBEXHLevel2 5 2 2 2" xfId="5034" xr:uid="{00000000-0005-0000-0000-0000661B0000}"/>
    <cellStyle name="SAPBEXHLevel2 5 2 2 3" xfId="6908" xr:uid="{00000000-0005-0000-0000-0000671B0000}"/>
    <cellStyle name="SAPBEXHLevel2 5 2 2 4" xfId="8337" xr:uid="{00000000-0005-0000-0000-0000681B0000}"/>
    <cellStyle name="SAPBEXHLevel2 5 2 3" xfId="3139" xr:uid="{00000000-0005-0000-0000-0000691B0000}"/>
    <cellStyle name="SAPBEXHLevel2 5 2 3 2" xfId="5325" xr:uid="{00000000-0005-0000-0000-00006A1B0000}"/>
    <cellStyle name="SAPBEXHLevel2 5 2 3 3" xfId="7360" xr:uid="{00000000-0005-0000-0000-00006B1B0000}"/>
    <cellStyle name="SAPBEXHLevel2 5 2 3 4" xfId="8772" xr:uid="{00000000-0005-0000-0000-00006C1B0000}"/>
    <cellStyle name="SAPBEXHLevel2 5 2 4" xfId="3320" xr:uid="{00000000-0005-0000-0000-00006D1B0000}"/>
    <cellStyle name="SAPBEXHLevel2 5 2 4 2" xfId="3761" xr:uid="{00000000-0005-0000-0000-00006E1B0000}"/>
    <cellStyle name="SAPBEXHLevel2 5 2 4 3" xfId="7541" xr:uid="{00000000-0005-0000-0000-00006F1B0000}"/>
    <cellStyle name="SAPBEXHLevel2 5 2 4 4" xfId="8953" xr:uid="{00000000-0005-0000-0000-0000701B0000}"/>
    <cellStyle name="SAPBEXHLevel2 5 2 5" xfId="3482" xr:uid="{00000000-0005-0000-0000-0000711B0000}"/>
    <cellStyle name="SAPBEXHLevel2 5 2 5 2" xfId="3648" xr:uid="{00000000-0005-0000-0000-0000721B0000}"/>
    <cellStyle name="SAPBEXHLevel2 5 2 5 3" xfId="7703" xr:uid="{00000000-0005-0000-0000-0000731B0000}"/>
    <cellStyle name="SAPBEXHLevel2 5 2 5 4" xfId="9115" xr:uid="{00000000-0005-0000-0000-0000741B0000}"/>
    <cellStyle name="SAPBEXHLevel2 5 2 6" xfId="4058" xr:uid="{00000000-0005-0000-0000-0000751B0000}"/>
    <cellStyle name="SAPBEXHLevel2 5 2 7" xfId="5434" xr:uid="{00000000-0005-0000-0000-0000761B0000}"/>
    <cellStyle name="SAPBEXHLevel2 5 2 8" xfId="5374" xr:uid="{00000000-0005-0000-0000-0000771B0000}"/>
    <cellStyle name="SAPBEXHLevel2 5 3" xfId="2145" xr:uid="{00000000-0005-0000-0000-0000781B0000}"/>
    <cellStyle name="SAPBEXHLevel2 5 3 2" xfId="4357" xr:uid="{00000000-0005-0000-0000-0000791B0000}"/>
    <cellStyle name="SAPBEXHLevel2 5 3 3" xfId="6651" xr:uid="{00000000-0005-0000-0000-00007A1B0000}"/>
    <cellStyle name="SAPBEXHLevel2 5 3 4" xfId="8116" xr:uid="{00000000-0005-0000-0000-00007B1B0000}"/>
    <cellStyle name="SAPBEXHLevel2 5 4" xfId="2880" xr:uid="{00000000-0005-0000-0000-00007C1B0000}"/>
    <cellStyle name="SAPBEXHLevel2 5 4 2" xfId="5989" xr:uid="{00000000-0005-0000-0000-00007D1B0000}"/>
    <cellStyle name="SAPBEXHLevel2 5 4 3" xfId="7101" xr:uid="{00000000-0005-0000-0000-00007E1B0000}"/>
    <cellStyle name="SAPBEXHLevel2 5 4 4" xfId="8513" xr:uid="{00000000-0005-0000-0000-00007F1B0000}"/>
    <cellStyle name="SAPBEXHLevel2 5 5" xfId="1872" xr:uid="{00000000-0005-0000-0000-0000801B0000}"/>
    <cellStyle name="SAPBEXHLevel2 5 5 2" xfId="5716" xr:uid="{00000000-0005-0000-0000-0000811B0000}"/>
    <cellStyle name="SAPBEXHLevel2 5 5 3" xfId="6467" xr:uid="{00000000-0005-0000-0000-0000821B0000}"/>
    <cellStyle name="SAPBEXHLevel2 5 5 4" xfId="7950" xr:uid="{00000000-0005-0000-0000-0000831B0000}"/>
    <cellStyle name="SAPBEXHLevel2 5 6" xfId="1992" xr:uid="{00000000-0005-0000-0000-0000841B0000}"/>
    <cellStyle name="SAPBEXHLevel2 5 6 2" xfId="5339" xr:uid="{00000000-0005-0000-0000-0000851B0000}"/>
    <cellStyle name="SAPBEXHLevel2 5 6 3" xfId="6580" xr:uid="{00000000-0005-0000-0000-0000861B0000}"/>
    <cellStyle name="SAPBEXHLevel2 5 6 4" xfId="8061" xr:uid="{00000000-0005-0000-0000-0000871B0000}"/>
    <cellStyle name="SAPBEXHLevel2 5 7" xfId="5070" xr:uid="{00000000-0005-0000-0000-0000881B0000}"/>
    <cellStyle name="SAPBEXHLevel2 5 8" xfId="5088" xr:uid="{00000000-0005-0000-0000-0000891B0000}"/>
    <cellStyle name="SAPBEXHLevel2 5 9" xfId="6883" xr:uid="{00000000-0005-0000-0000-00008A1B0000}"/>
    <cellStyle name="SAPBEXHLevel2 6" xfId="358" xr:uid="{00000000-0005-0000-0000-00008B1B0000}"/>
    <cellStyle name="SAPBEXHLevel2 6 2" xfId="1000" xr:uid="{00000000-0005-0000-0000-00008C1B0000}"/>
    <cellStyle name="SAPBEXHLevel2 6 2 2" xfId="1448" xr:uid="{00000000-0005-0000-0000-00008D1B0000}"/>
    <cellStyle name="SAPBEXHLevel2 6 2 2 2" xfId="2608" xr:uid="{00000000-0005-0000-0000-00008E1B0000}"/>
    <cellStyle name="SAPBEXHLevel2 6 2 2 2 2" xfId="4780" xr:uid="{00000000-0005-0000-0000-00008F1B0000}"/>
    <cellStyle name="SAPBEXHLevel2 6 2 2 2 3" xfId="6925" xr:uid="{00000000-0005-0000-0000-0000901B0000}"/>
    <cellStyle name="SAPBEXHLevel2 6 2 2 2 4" xfId="8354" xr:uid="{00000000-0005-0000-0000-0000911B0000}"/>
    <cellStyle name="SAPBEXHLevel2 6 2 2 3" xfId="3156" xr:uid="{00000000-0005-0000-0000-0000921B0000}"/>
    <cellStyle name="SAPBEXHLevel2 6 2 2 3 2" xfId="5104" xr:uid="{00000000-0005-0000-0000-0000931B0000}"/>
    <cellStyle name="SAPBEXHLevel2 6 2 2 3 3" xfId="7377" xr:uid="{00000000-0005-0000-0000-0000941B0000}"/>
    <cellStyle name="SAPBEXHLevel2 6 2 2 3 4" xfId="8789" xr:uid="{00000000-0005-0000-0000-0000951B0000}"/>
    <cellStyle name="SAPBEXHLevel2 6 2 2 4" xfId="3337" xr:uid="{00000000-0005-0000-0000-0000961B0000}"/>
    <cellStyle name="SAPBEXHLevel2 6 2 2 4 2" xfId="4256" xr:uid="{00000000-0005-0000-0000-0000971B0000}"/>
    <cellStyle name="SAPBEXHLevel2 6 2 2 4 3" xfId="7558" xr:uid="{00000000-0005-0000-0000-0000981B0000}"/>
    <cellStyle name="SAPBEXHLevel2 6 2 2 4 4" xfId="8970" xr:uid="{00000000-0005-0000-0000-0000991B0000}"/>
    <cellStyle name="SAPBEXHLevel2 6 2 2 5" xfId="3499" xr:uid="{00000000-0005-0000-0000-00009A1B0000}"/>
    <cellStyle name="SAPBEXHLevel2 6 2 2 5 2" xfId="3636" xr:uid="{00000000-0005-0000-0000-00009B1B0000}"/>
    <cellStyle name="SAPBEXHLevel2 6 2 2 5 3" xfId="7720" xr:uid="{00000000-0005-0000-0000-00009C1B0000}"/>
    <cellStyle name="SAPBEXHLevel2 6 2 2 5 4" xfId="9132" xr:uid="{00000000-0005-0000-0000-00009D1B0000}"/>
    <cellStyle name="SAPBEXHLevel2 6 2 2 6" xfId="4731" xr:uid="{00000000-0005-0000-0000-00009E1B0000}"/>
    <cellStyle name="SAPBEXHLevel2 6 2 2 7" xfId="5952" xr:uid="{00000000-0005-0000-0000-00009F1B0000}"/>
    <cellStyle name="SAPBEXHLevel2 6 2 2 8" xfId="5749" xr:uid="{00000000-0005-0000-0000-0000A01B0000}"/>
    <cellStyle name="SAPBEXHLevel2 6 2 3" xfId="2161" xr:uid="{00000000-0005-0000-0000-0000A11B0000}"/>
    <cellStyle name="SAPBEXHLevel2 6 2 3 2" xfId="4115" xr:uid="{00000000-0005-0000-0000-0000A21B0000}"/>
    <cellStyle name="SAPBEXHLevel2 6 2 3 3" xfId="6667" xr:uid="{00000000-0005-0000-0000-0000A31B0000}"/>
    <cellStyle name="SAPBEXHLevel2 6 2 3 4" xfId="8132" xr:uid="{00000000-0005-0000-0000-0000A41B0000}"/>
    <cellStyle name="SAPBEXHLevel2 6 2 4" xfId="2896" xr:uid="{00000000-0005-0000-0000-0000A51B0000}"/>
    <cellStyle name="SAPBEXHLevel2 6 2 4 2" xfId="3902" xr:uid="{00000000-0005-0000-0000-0000A61B0000}"/>
    <cellStyle name="SAPBEXHLevel2 6 2 4 3" xfId="7117" xr:uid="{00000000-0005-0000-0000-0000A71B0000}"/>
    <cellStyle name="SAPBEXHLevel2 6 2 4 4" xfId="8529" xr:uid="{00000000-0005-0000-0000-0000A81B0000}"/>
    <cellStyle name="SAPBEXHLevel2 6 2 5" xfId="1878" xr:uid="{00000000-0005-0000-0000-0000A91B0000}"/>
    <cellStyle name="SAPBEXHLevel2 6 2 5 2" xfId="4646" xr:uid="{00000000-0005-0000-0000-0000AA1B0000}"/>
    <cellStyle name="SAPBEXHLevel2 6 2 5 3" xfId="6473" xr:uid="{00000000-0005-0000-0000-0000AB1B0000}"/>
    <cellStyle name="SAPBEXHLevel2 6 2 5 4" xfId="7956" xr:uid="{00000000-0005-0000-0000-0000AC1B0000}"/>
    <cellStyle name="SAPBEXHLevel2 6 2 6" xfId="3290" xr:uid="{00000000-0005-0000-0000-0000AD1B0000}"/>
    <cellStyle name="SAPBEXHLevel2 6 2 6 2" xfId="4268" xr:uid="{00000000-0005-0000-0000-0000AE1B0000}"/>
    <cellStyle name="SAPBEXHLevel2 6 2 6 3" xfId="7511" xr:uid="{00000000-0005-0000-0000-0000AF1B0000}"/>
    <cellStyle name="SAPBEXHLevel2 6 2 6 4" xfId="8923" xr:uid="{00000000-0005-0000-0000-0000B01B0000}"/>
    <cellStyle name="SAPBEXHLevel2 6 2 7" xfId="5913" xr:uid="{00000000-0005-0000-0000-0000B11B0000}"/>
    <cellStyle name="SAPBEXHLevel2 6 2 8" xfId="4898" xr:uid="{00000000-0005-0000-0000-0000B21B0000}"/>
    <cellStyle name="SAPBEXHLevel2 6 2 9" xfId="6799" xr:uid="{00000000-0005-0000-0000-0000B31B0000}"/>
    <cellStyle name="SAPBEXHLevel2 6 3" xfId="367" xr:uid="{00000000-0005-0000-0000-0000B41B0000}"/>
    <cellStyle name="SAPBEXHLevel2 6 3 2" xfId="1008" xr:uid="{00000000-0005-0000-0000-0000B51B0000}"/>
    <cellStyle name="SAPBEXHLevel2 6 3 2 2" xfId="1456" xr:uid="{00000000-0005-0000-0000-0000B61B0000}"/>
    <cellStyle name="SAPBEXHLevel2 6 3 2 2 2" xfId="2616" xr:uid="{00000000-0005-0000-0000-0000B71B0000}"/>
    <cellStyle name="SAPBEXHLevel2 6 3 2 2 2 2" xfId="6172" xr:uid="{00000000-0005-0000-0000-0000B81B0000}"/>
    <cellStyle name="SAPBEXHLevel2 6 3 2 2 2 3" xfId="6933" xr:uid="{00000000-0005-0000-0000-0000B91B0000}"/>
    <cellStyle name="SAPBEXHLevel2 6 3 2 2 2 4" xfId="8362" xr:uid="{00000000-0005-0000-0000-0000BA1B0000}"/>
    <cellStyle name="SAPBEXHLevel2 6 3 2 2 3" xfId="3164" xr:uid="{00000000-0005-0000-0000-0000BB1B0000}"/>
    <cellStyle name="SAPBEXHLevel2 6 3 2 2 3 2" xfId="4805" xr:uid="{00000000-0005-0000-0000-0000BC1B0000}"/>
    <cellStyle name="SAPBEXHLevel2 6 3 2 2 3 3" xfId="7385" xr:uid="{00000000-0005-0000-0000-0000BD1B0000}"/>
    <cellStyle name="SAPBEXHLevel2 6 3 2 2 3 4" xfId="8797" xr:uid="{00000000-0005-0000-0000-0000BE1B0000}"/>
    <cellStyle name="SAPBEXHLevel2 6 3 2 2 4" xfId="3345" xr:uid="{00000000-0005-0000-0000-0000BF1B0000}"/>
    <cellStyle name="SAPBEXHLevel2 6 3 2 2 4 2" xfId="4254" xr:uid="{00000000-0005-0000-0000-0000C01B0000}"/>
    <cellStyle name="SAPBEXHLevel2 6 3 2 2 4 3" xfId="7566" xr:uid="{00000000-0005-0000-0000-0000C11B0000}"/>
    <cellStyle name="SAPBEXHLevel2 6 3 2 2 4 4" xfId="8978" xr:uid="{00000000-0005-0000-0000-0000C21B0000}"/>
    <cellStyle name="SAPBEXHLevel2 6 3 2 2 5" xfId="3507" xr:uid="{00000000-0005-0000-0000-0000C31B0000}"/>
    <cellStyle name="SAPBEXHLevel2 6 3 2 2 5 2" xfId="4208" xr:uid="{00000000-0005-0000-0000-0000C41B0000}"/>
    <cellStyle name="SAPBEXHLevel2 6 3 2 2 5 3" xfId="7728" xr:uid="{00000000-0005-0000-0000-0000C51B0000}"/>
    <cellStyle name="SAPBEXHLevel2 6 3 2 2 5 4" xfId="9140" xr:uid="{00000000-0005-0000-0000-0000C61B0000}"/>
    <cellStyle name="SAPBEXHLevel2 6 3 2 2 6" xfId="5986" xr:uid="{00000000-0005-0000-0000-0000C71B0000}"/>
    <cellStyle name="SAPBEXHLevel2 6 3 2 2 7" xfId="5027" xr:uid="{00000000-0005-0000-0000-0000C81B0000}"/>
    <cellStyle name="SAPBEXHLevel2 6 3 2 2 8" xfId="5516" xr:uid="{00000000-0005-0000-0000-0000C91B0000}"/>
    <cellStyle name="SAPBEXHLevel2 6 3 2 3" xfId="2169" xr:uid="{00000000-0005-0000-0000-0000CA1B0000}"/>
    <cellStyle name="SAPBEXHLevel2 6 3 2 3 2" xfId="4101" xr:uid="{00000000-0005-0000-0000-0000CB1B0000}"/>
    <cellStyle name="SAPBEXHLevel2 6 3 2 3 3" xfId="6675" xr:uid="{00000000-0005-0000-0000-0000CC1B0000}"/>
    <cellStyle name="SAPBEXHLevel2 6 3 2 3 4" xfId="8140" xr:uid="{00000000-0005-0000-0000-0000CD1B0000}"/>
    <cellStyle name="SAPBEXHLevel2 6 3 2 4" xfId="2904" xr:uid="{00000000-0005-0000-0000-0000CE1B0000}"/>
    <cellStyle name="SAPBEXHLevel2 6 3 2 4 2" xfId="5601" xr:uid="{00000000-0005-0000-0000-0000CF1B0000}"/>
    <cellStyle name="SAPBEXHLevel2 6 3 2 4 3" xfId="7125" xr:uid="{00000000-0005-0000-0000-0000D01B0000}"/>
    <cellStyle name="SAPBEXHLevel2 6 3 2 4 4" xfId="8537" xr:uid="{00000000-0005-0000-0000-0000D11B0000}"/>
    <cellStyle name="SAPBEXHLevel2 6 3 2 5" xfId="1809" xr:uid="{00000000-0005-0000-0000-0000D21B0000}"/>
    <cellStyle name="SAPBEXHLevel2 6 3 2 5 2" xfId="5710" xr:uid="{00000000-0005-0000-0000-0000D31B0000}"/>
    <cellStyle name="SAPBEXHLevel2 6 3 2 5 3" xfId="6408" xr:uid="{00000000-0005-0000-0000-0000D41B0000}"/>
    <cellStyle name="SAPBEXHLevel2 6 3 2 5 4" xfId="7892" xr:uid="{00000000-0005-0000-0000-0000D51B0000}"/>
    <cellStyle name="SAPBEXHLevel2 6 3 2 6" xfId="3025" xr:uid="{00000000-0005-0000-0000-0000D61B0000}"/>
    <cellStyle name="SAPBEXHLevel2 6 3 2 6 2" xfId="6037" xr:uid="{00000000-0005-0000-0000-0000D71B0000}"/>
    <cellStyle name="SAPBEXHLevel2 6 3 2 6 3" xfId="7246" xr:uid="{00000000-0005-0000-0000-0000D81B0000}"/>
    <cellStyle name="SAPBEXHLevel2 6 3 2 6 4" xfId="8658" xr:uid="{00000000-0005-0000-0000-0000D91B0000}"/>
    <cellStyle name="SAPBEXHLevel2 6 3 2 7" xfId="6149" xr:uid="{00000000-0005-0000-0000-0000DA1B0000}"/>
    <cellStyle name="SAPBEXHLevel2 6 3 2 8" xfId="5426" xr:uid="{00000000-0005-0000-0000-0000DB1B0000}"/>
    <cellStyle name="SAPBEXHLevel2 6 3 2 9" xfId="4023" xr:uid="{00000000-0005-0000-0000-0000DC1B0000}"/>
    <cellStyle name="SAPBEXHLevel2 6 3 3" xfId="1272" xr:uid="{00000000-0005-0000-0000-0000DD1B0000}"/>
    <cellStyle name="SAPBEXHLevel2 6 3 3 2" xfId="2432" xr:uid="{00000000-0005-0000-0000-0000DE1B0000}"/>
    <cellStyle name="SAPBEXHLevel2 6 3 3 2 2" xfId="4763" xr:uid="{00000000-0005-0000-0000-0000DF1B0000}"/>
    <cellStyle name="SAPBEXHLevel2 6 3 3 2 3" xfId="6843" xr:uid="{00000000-0005-0000-0000-0000E01B0000}"/>
    <cellStyle name="SAPBEXHLevel2 6 3 3 2 4" xfId="8290" xr:uid="{00000000-0005-0000-0000-0000E11B0000}"/>
    <cellStyle name="SAPBEXHLevel2 6 3 3 3" xfId="3072" xr:uid="{00000000-0005-0000-0000-0000E21B0000}"/>
    <cellStyle name="SAPBEXHLevel2 6 3 3 3 2" xfId="5848" xr:uid="{00000000-0005-0000-0000-0000E31B0000}"/>
    <cellStyle name="SAPBEXHLevel2 6 3 3 3 3" xfId="7293" xr:uid="{00000000-0005-0000-0000-0000E41B0000}"/>
    <cellStyle name="SAPBEXHLevel2 6 3 3 3 4" xfId="8705" xr:uid="{00000000-0005-0000-0000-0000E51B0000}"/>
    <cellStyle name="SAPBEXHLevel2 6 3 3 4" xfId="1936" xr:uid="{00000000-0005-0000-0000-0000E61B0000}"/>
    <cellStyle name="SAPBEXHLevel2 6 3 3 4 2" xfId="5378" xr:uid="{00000000-0005-0000-0000-0000E71B0000}"/>
    <cellStyle name="SAPBEXHLevel2 6 3 3 4 3" xfId="6531" xr:uid="{00000000-0005-0000-0000-0000E81B0000}"/>
    <cellStyle name="SAPBEXHLevel2 6 3 3 4 4" xfId="8014" xr:uid="{00000000-0005-0000-0000-0000E91B0000}"/>
    <cellStyle name="SAPBEXHLevel2 6 3 3 5" xfId="1716" xr:uid="{00000000-0005-0000-0000-0000EA1B0000}"/>
    <cellStyle name="SAPBEXHLevel2 6 3 3 5 2" xfId="4521" xr:uid="{00000000-0005-0000-0000-0000EB1B0000}"/>
    <cellStyle name="SAPBEXHLevel2 6 3 3 5 3" xfId="6025" xr:uid="{00000000-0005-0000-0000-0000EC1B0000}"/>
    <cellStyle name="SAPBEXHLevel2 6 3 3 5 4" xfId="5920" xr:uid="{00000000-0005-0000-0000-0000ED1B0000}"/>
    <cellStyle name="SAPBEXHLevel2 6 3 3 6" xfId="5539" xr:uid="{00000000-0005-0000-0000-0000EE1B0000}"/>
    <cellStyle name="SAPBEXHLevel2 6 3 3 7" xfId="4386" xr:uid="{00000000-0005-0000-0000-0000EF1B0000}"/>
    <cellStyle name="SAPBEXHLevel2 6 3 3 8" xfId="3904" xr:uid="{00000000-0005-0000-0000-0000F01B0000}"/>
    <cellStyle name="SAPBEXHLevel2 6 4" xfId="1264" xr:uid="{00000000-0005-0000-0000-0000F11B0000}"/>
    <cellStyle name="SAPBEXHLevel2 6 4 2" xfId="2424" xr:uid="{00000000-0005-0000-0000-0000F21B0000}"/>
    <cellStyle name="SAPBEXHLevel2 6 4 2 2" xfId="5917" xr:uid="{00000000-0005-0000-0000-0000F31B0000}"/>
    <cellStyle name="SAPBEXHLevel2 6 4 2 3" xfId="6835" xr:uid="{00000000-0005-0000-0000-0000F41B0000}"/>
    <cellStyle name="SAPBEXHLevel2 6 4 2 4" xfId="8282" xr:uid="{00000000-0005-0000-0000-0000F51B0000}"/>
    <cellStyle name="SAPBEXHLevel2 6 4 3" xfId="3064" xr:uid="{00000000-0005-0000-0000-0000F61B0000}"/>
    <cellStyle name="SAPBEXHLevel2 6 4 3 2" xfId="6241" xr:uid="{00000000-0005-0000-0000-0000F71B0000}"/>
    <cellStyle name="SAPBEXHLevel2 6 4 3 3" xfId="7285" xr:uid="{00000000-0005-0000-0000-0000F81B0000}"/>
    <cellStyle name="SAPBEXHLevel2 6 4 3 4" xfId="8697" xr:uid="{00000000-0005-0000-0000-0000F91B0000}"/>
    <cellStyle name="SAPBEXHLevel2 6 4 4" xfId="1699" xr:uid="{00000000-0005-0000-0000-0000FA1B0000}"/>
    <cellStyle name="SAPBEXHLevel2 6 4 4 2" xfId="4551" xr:uid="{00000000-0005-0000-0000-0000FB1B0000}"/>
    <cellStyle name="SAPBEXHLevel2 6 4 4 3" xfId="3953" xr:uid="{00000000-0005-0000-0000-0000FC1B0000}"/>
    <cellStyle name="SAPBEXHLevel2 6 4 4 4" xfId="4028" xr:uid="{00000000-0005-0000-0000-0000FD1B0000}"/>
    <cellStyle name="SAPBEXHLevel2 6 4 5" xfId="1784" xr:uid="{00000000-0005-0000-0000-0000FE1B0000}"/>
    <cellStyle name="SAPBEXHLevel2 6 4 5 2" xfId="4627" xr:uid="{00000000-0005-0000-0000-0000FF1B0000}"/>
    <cellStyle name="SAPBEXHLevel2 6 4 5 3" xfId="6383" xr:uid="{00000000-0005-0000-0000-0000001C0000}"/>
    <cellStyle name="SAPBEXHLevel2 6 4 5 4" xfId="7867" xr:uid="{00000000-0005-0000-0000-0000011C0000}"/>
    <cellStyle name="SAPBEXHLevel2 6 4 6" xfId="4565" xr:uid="{00000000-0005-0000-0000-0000021C0000}"/>
    <cellStyle name="SAPBEXHLevel2 6 4 7" xfId="5607" xr:uid="{00000000-0005-0000-0000-0000031C0000}"/>
    <cellStyle name="SAPBEXHLevel2 6 4 8" xfId="4943" xr:uid="{00000000-0005-0000-0000-0000041C0000}"/>
    <cellStyle name="SAPBEXHLevel2 7" xfId="1248" xr:uid="{00000000-0005-0000-0000-0000051C0000}"/>
    <cellStyle name="SAPBEXHLevel2 7 2" xfId="2408" xr:uid="{00000000-0005-0000-0000-0000061C0000}"/>
    <cellStyle name="SAPBEXHLevel2 7 2 2" xfId="6124" xr:uid="{00000000-0005-0000-0000-0000071C0000}"/>
    <cellStyle name="SAPBEXHLevel2 7 2 3" xfId="6819" xr:uid="{00000000-0005-0000-0000-0000081C0000}"/>
    <cellStyle name="SAPBEXHLevel2 7 2 4" xfId="8266" xr:uid="{00000000-0005-0000-0000-0000091C0000}"/>
    <cellStyle name="SAPBEXHLevel2 7 3" xfId="3048" xr:uid="{00000000-0005-0000-0000-00000A1C0000}"/>
    <cellStyle name="SAPBEXHLevel2 7 3 2" xfId="4475" xr:uid="{00000000-0005-0000-0000-00000B1C0000}"/>
    <cellStyle name="SAPBEXHLevel2 7 3 3" xfId="7269" xr:uid="{00000000-0005-0000-0000-00000C1C0000}"/>
    <cellStyle name="SAPBEXHLevel2 7 3 4" xfId="8681" xr:uid="{00000000-0005-0000-0000-00000D1C0000}"/>
    <cellStyle name="SAPBEXHLevel2 7 4" xfId="1921" xr:uid="{00000000-0005-0000-0000-00000E1C0000}"/>
    <cellStyle name="SAPBEXHLevel2 7 4 2" xfId="5720" xr:uid="{00000000-0005-0000-0000-00000F1C0000}"/>
    <cellStyle name="SAPBEXHLevel2 7 4 3" xfId="6516" xr:uid="{00000000-0005-0000-0000-0000101C0000}"/>
    <cellStyle name="SAPBEXHLevel2 7 4 4" xfId="7999" xr:uid="{00000000-0005-0000-0000-0000111C0000}"/>
    <cellStyle name="SAPBEXHLevel2 7 5" xfId="1987" xr:uid="{00000000-0005-0000-0000-0000121C0000}"/>
    <cellStyle name="SAPBEXHLevel2 7 5 2" xfId="4342" xr:uid="{00000000-0005-0000-0000-0000131C0000}"/>
    <cellStyle name="SAPBEXHLevel2 7 5 3" xfId="6575" xr:uid="{00000000-0005-0000-0000-0000141C0000}"/>
    <cellStyle name="SAPBEXHLevel2 7 5 4" xfId="8056" xr:uid="{00000000-0005-0000-0000-0000151C0000}"/>
    <cellStyle name="SAPBEXHLevel2 7 6" xfId="4566" xr:uid="{00000000-0005-0000-0000-0000161C0000}"/>
    <cellStyle name="SAPBEXHLevel2 7 7" xfId="6076" xr:uid="{00000000-0005-0000-0000-0000171C0000}"/>
    <cellStyle name="SAPBEXHLevel2 7 8" xfId="4553" xr:uid="{00000000-0005-0000-0000-0000181C0000}"/>
    <cellStyle name="SAPBEXHLevel2X" xfId="337" xr:uid="{00000000-0005-0000-0000-0000191C0000}"/>
    <cellStyle name="SAPBEXHLevel2X 2" xfId="984" xr:uid="{00000000-0005-0000-0000-00001A1C0000}"/>
    <cellStyle name="SAPBEXHLevel2X 2 2" xfId="1432" xr:uid="{00000000-0005-0000-0000-00001B1C0000}"/>
    <cellStyle name="SAPBEXHLevel2X 2 2 2" xfId="2592" xr:uid="{00000000-0005-0000-0000-00001C1C0000}"/>
    <cellStyle name="SAPBEXHLevel2X 2 2 2 2" xfId="5799" xr:uid="{00000000-0005-0000-0000-00001D1C0000}"/>
    <cellStyle name="SAPBEXHLevel2X 2 2 2 3" xfId="6909" xr:uid="{00000000-0005-0000-0000-00001E1C0000}"/>
    <cellStyle name="SAPBEXHLevel2X 2 2 2 4" xfId="8338" xr:uid="{00000000-0005-0000-0000-00001F1C0000}"/>
    <cellStyle name="SAPBEXHLevel2X 2 2 3" xfId="3140" xr:uid="{00000000-0005-0000-0000-0000201C0000}"/>
    <cellStyle name="SAPBEXHLevel2X 2 2 3 2" xfId="6280" xr:uid="{00000000-0005-0000-0000-0000211C0000}"/>
    <cellStyle name="SAPBEXHLevel2X 2 2 3 3" xfId="7361" xr:uid="{00000000-0005-0000-0000-0000221C0000}"/>
    <cellStyle name="SAPBEXHLevel2X 2 2 3 4" xfId="8773" xr:uid="{00000000-0005-0000-0000-0000231C0000}"/>
    <cellStyle name="SAPBEXHLevel2X 2 2 4" xfId="3321" xr:uid="{00000000-0005-0000-0000-0000241C0000}"/>
    <cellStyle name="SAPBEXHLevel2X 2 2 4 2" xfId="4260" xr:uid="{00000000-0005-0000-0000-0000251C0000}"/>
    <cellStyle name="SAPBEXHLevel2X 2 2 4 3" xfId="7542" xr:uid="{00000000-0005-0000-0000-0000261C0000}"/>
    <cellStyle name="SAPBEXHLevel2X 2 2 4 4" xfId="8954" xr:uid="{00000000-0005-0000-0000-0000271C0000}"/>
    <cellStyle name="SAPBEXHLevel2X 2 2 5" xfId="3483" xr:uid="{00000000-0005-0000-0000-0000281C0000}"/>
    <cellStyle name="SAPBEXHLevel2X 2 2 5 2" xfId="3647" xr:uid="{00000000-0005-0000-0000-0000291C0000}"/>
    <cellStyle name="SAPBEXHLevel2X 2 2 5 3" xfId="7704" xr:uid="{00000000-0005-0000-0000-00002A1C0000}"/>
    <cellStyle name="SAPBEXHLevel2X 2 2 5 4" xfId="9116" xr:uid="{00000000-0005-0000-0000-00002B1C0000}"/>
    <cellStyle name="SAPBEXHLevel2X 2 2 6" xfId="4057" xr:uid="{00000000-0005-0000-0000-00002C1C0000}"/>
    <cellStyle name="SAPBEXHLevel2X 2 2 7" xfId="5425" xr:uid="{00000000-0005-0000-0000-00002D1C0000}"/>
    <cellStyle name="SAPBEXHLevel2X 2 2 8" xfId="4552" xr:uid="{00000000-0005-0000-0000-00002E1C0000}"/>
    <cellStyle name="SAPBEXHLevel2X 2 3" xfId="2146" xr:uid="{00000000-0005-0000-0000-00002F1C0000}"/>
    <cellStyle name="SAPBEXHLevel2X 2 3 2" xfId="4312" xr:uid="{00000000-0005-0000-0000-0000301C0000}"/>
    <cellStyle name="SAPBEXHLevel2X 2 3 3" xfId="6652" xr:uid="{00000000-0005-0000-0000-0000311C0000}"/>
    <cellStyle name="SAPBEXHLevel2X 2 3 4" xfId="8117" xr:uid="{00000000-0005-0000-0000-0000321C0000}"/>
    <cellStyle name="SAPBEXHLevel2X 2 4" xfId="2881" xr:uid="{00000000-0005-0000-0000-0000331C0000}"/>
    <cellStyle name="SAPBEXHLevel2X 2 4 2" xfId="5614" xr:uid="{00000000-0005-0000-0000-0000341C0000}"/>
    <cellStyle name="SAPBEXHLevel2X 2 4 3" xfId="7102" xr:uid="{00000000-0005-0000-0000-0000351C0000}"/>
    <cellStyle name="SAPBEXHLevel2X 2 4 4" xfId="8514" xr:uid="{00000000-0005-0000-0000-0000361C0000}"/>
    <cellStyle name="SAPBEXHLevel2X 2 5" xfId="1950" xr:uid="{00000000-0005-0000-0000-0000371C0000}"/>
    <cellStyle name="SAPBEXHLevel2X 2 5 2" xfId="4683" xr:uid="{00000000-0005-0000-0000-0000381C0000}"/>
    <cellStyle name="SAPBEXHLevel2X 2 5 3" xfId="6540" xr:uid="{00000000-0005-0000-0000-0000391C0000}"/>
    <cellStyle name="SAPBEXHLevel2X 2 5 4" xfId="8022" xr:uid="{00000000-0005-0000-0000-00003A1C0000}"/>
    <cellStyle name="SAPBEXHLevel2X 2 6" xfId="3282" xr:uid="{00000000-0005-0000-0000-00003B1C0000}"/>
    <cellStyle name="SAPBEXHLevel2X 2 6 2" xfId="3789" xr:uid="{00000000-0005-0000-0000-00003C1C0000}"/>
    <cellStyle name="SAPBEXHLevel2X 2 6 3" xfId="7503" xr:uid="{00000000-0005-0000-0000-00003D1C0000}"/>
    <cellStyle name="SAPBEXHLevel2X 2 6 4" xfId="8915" xr:uid="{00000000-0005-0000-0000-00003E1C0000}"/>
    <cellStyle name="SAPBEXHLevel2X 2 7" xfId="5909" xr:uid="{00000000-0005-0000-0000-00003F1C0000}"/>
    <cellStyle name="SAPBEXHLevel2X 2 8" xfId="5400" xr:uid="{00000000-0005-0000-0000-0000401C0000}"/>
    <cellStyle name="SAPBEXHLevel2X 2 9" xfId="5424" xr:uid="{00000000-0005-0000-0000-0000411C0000}"/>
    <cellStyle name="SAPBEXHLevel2X 3" xfId="1249" xr:uid="{00000000-0005-0000-0000-0000421C0000}"/>
    <cellStyle name="SAPBEXHLevel2X 3 2" xfId="2409" xr:uid="{00000000-0005-0000-0000-0000431C0000}"/>
    <cellStyle name="SAPBEXHLevel2X 3 2 2" xfId="5990" xr:uid="{00000000-0005-0000-0000-0000441C0000}"/>
    <cellStyle name="SAPBEXHLevel2X 3 2 3" xfId="6820" xr:uid="{00000000-0005-0000-0000-0000451C0000}"/>
    <cellStyle name="SAPBEXHLevel2X 3 2 4" xfId="8267" xr:uid="{00000000-0005-0000-0000-0000461C0000}"/>
    <cellStyle name="SAPBEXHLevel2X 3 3" xfId="3049" xr:uid="{00000000-0005-0000-0000-0000471C0000}"/>
    <cellStyle name="SAPBEXHLevel2X 3 3 2" xfId="4112" xr:uid="{00000000-0005-0000-0000-0000481C0000}"/>
    <cellStyle name="SAPBEXHLevel2X 3 3 3" xfId="7270" xr:uid="{00000000-0005-0000-0000-0000491C0000}"/>
    <cellStyle name="SAPBEXHLevel2X 3 3 4" xfId="8682" xr:uid="{00000000-0005-0000-0000-00004A1C0000}"/>
    <cellStyle name="SAPBEXHLevel2X 3 4" xfId="1922" xr:uid="{00000000-0005-0000-0000-00004B1C0000}"/>
    <cellStyle name="SAPBEXHLevel2X 3 4 2" xfId="4867" xr:uid="{00000000-0005-0000-0000-00004C1C0000}"/>
    <cellStyle name="SAPBEXHLevel2X 3 4 3" xfId="6517" xr:uid="{00000000-0005-0000-0000-00004D1C0000}"/>
    <cellStyle name="SAPBEXHLevel2X 3 4 4" xfId="8000" xr:uid="{00000000-0005-0000-0000-00004E1C0000}"/>
    <cellStyle name="SAPBEXHLevel2X 3 5" xfId="1726" xr:uid="{00000000-0005-0000-0000-00004F1C0000}"/>
    <cellStyle name="SAPBEXHLevel2X 3 5 2" xfId="5524" xr:uid="{00000000-0005-0000-0000-0000501C0000}"/>
    <cellStyle name="SAPBEXHLevel2X 3 5 3" xfId="4437" xr:uid="{00000000-0005-0000-0000-0000511C0000}"/>
    <cellStyle name="SAPBEXHLevel2X 3 5 4" xfId="5523" xr:uid="{00000000-0005-0000-0000-0000521C0000}"/>
    <cellStyle name="SAPBEXHLevel2X 3 6" xfId="5924" xr:uid="{00000000-0005-0000-0000-0000531C0000}"/>
    <cellStyle name="SAPBEXHLevel2X 3 7" xfId="6092" xr:uid="{00000000-0005-0000-0000-0000541C0000}"/>
    <cellStyle name="SAPBEXHLevel2X 3 8" xfId="5255" xr:uid="{00000000-0005-0000-0000-0000551C0000}"/>
    <cellStyle name="SAPBEXHLevel3" xfId="338" xr:uid="{00000000-0005-0000-0000-0000561C0000}"/>
    <cellStyle name="SAPBEXHLevel3 2" xfId="678" xr:uid="{00000000-0005-0000-0000-0000571C0000}"/>
    <cellStyle name="SAPBEXHLevel3 2 2" xfId="766" xr:uid="{00000000-0005-0000-0000-0000581C0000}"/>
    <cellStyle name="SAPBEXHLevel3 2 2 2" xfId="1119" xr:uid="{00000000-0005-0000-0000-0000591C0000}"/>
    <cellStyle name="SAPBEXHLevel3 2 2 2 2" xfId="1567" xr:uid="{00000000-0005-0000-0000-00005A1C0000}"/>
    <cellStyle name="SAPBEXHLevel3 2 2 2 2 2" xfId="2727" xr:uid="{00000000-0005-0000-0000-00005B1C0000}"/>
    <cellStyle name="SAPBEXHLevel3 2 2 2 2 2 2" xfId="4001" xr:uid="{00000000-0005-0000-0000-00005C1C0000}"/>
    <cellStyle name="SAPBEXHLevel3 2 2 2 2 2 3" xfId="7032" xr:uid="{00000000-0005-0000-0000-00005D1C0000}"/>
    <cellStyle name="SAPBEXHLevel3 2 2 2 2 2 4" xfId="8459" xr:uid="{00000000-0005-0000-0000-00005E1C0000}"/>
    <cellStyle name="SAPBEXHLevel3 2 2 2 2 3" xfId="3264" xr:uid="{00000000-0005-0000-0000-00005F1C0000}"/>
    <cellStyle name="SAPBEXHLevel3 2 2 2 2 3 2" xfId="3801" xr:uid="{00000000-0005-0000-0000-0000601C0000}"/>
    <cellStyle name="SAPBEXHLevel3 2 2 2 2 3 3" xfId="7485" xr:uid="{00000000-0005-0000-0000-0000611C0000}"/>
    <cellStyle name="SAPBEXHLevel3 2 2 2 2 3 4" xfId="8897" xr:uid="{00000000-0005-0000-0000-0000621C0000}"/>
    <cellStyle name="SAPBEXHLevel3 2 2 2 2 4" xfId="3442" xr:uid="{00000000-0005-0000-0000-0000631C0000}"/>
    <cellStyle name="SAPBEXHLevel3 2 2 2 2 4 2" xfId="3676" xr:uid="{00000000-0005-0000-0000-0000641C0000}"/>
    <cellStyle name="SAPBEXHLevel3 2 2 2 2 4 3" xfId="7663" xr:uid="{00000000-0005-0000-0000-0000651C0000}"/>
    <cellStyle name="SAPBEXHLevel3 2 2 2 2 4 4" xfId="9075" xr:uid="{00000000-0005-0000-0000-0000661C0000}"/>
    <cellStyle name="SAPBEXHLevel3 2 2 2 2 5" xfId="3604" xr:uid="{00000000-0005-0000-0000-0000671C0000}"/>
    <cellStyle name="SAPBEXHLevel3 2 2 2 2 5 2" xfId="6342" xr:uid="{00000000-0005-0000-0000-0000681C0000}"/>
    <cellStyle name="SAPBEXHLevel3 2 2 2 2 5 3" xfId="7825" xr:uid="{00000000-0005-0000-0000-0000691C0000}"/>
    <cellStyle name="SAPBEXHLevel3 2 2 2 2 5 4" xfId="9237" xr:uid="{00000000-0005-0000-0000-00006A1C0000}"/>
    <cellStyle name="SAPBEXHLevel3 2 2 2 2 6" xfId="5733" xr:uid="{00000000-0005-0000-0000-00006B1C0000}"/>
    <cellStyle name="SAPBEXHLevel3 2 2 2 2 7" xfId="5949" xr:uid="{00000000-0005-0000-0000-00006C1C0000}"/>
    <cellStyle name="SAPBEXHLevel3 2 2 2 2 8" xfId="4543" xr:uid="{00000000-0005-0000-0000-00006D1C0000}"/>
    <cellStyle name="SAPBEXHLevel3 2 2 2 3" xfId="2279" xr:uid="{00000000-0005-0000-0000-00006E1C0000}"/>
    <cellStyle name="SAPBEXHLevel3 2 2 2 3 2" xfId="4865" xr:uid="{00000000-0005-0000-0000-00006F1C0000}"/>
    <cellStyle name="SAPBEXHLevel3 2 2 2 3 3" xfId="6773" xr:uid="{00000000-0005-0000-0000-0000701C0000}"/>
    <cellStyle name="SAPBEXHLevel3 2 2 2 3 4" xfId="8236" xr:uid="{00000000-0005-0000-0000-0000711C0000}"/>
    <cellStyle name="SAPBEXHLevel3 2 2 2 4" xfId="3004" xr:uid="{00000000-0005-0000-0000-0000721C0000}"/>
    <cellStyle name="SAPBEXHLevel3 2 2 2 4 2" xfId="6104" xr:uid="{00000000-0005-0000-0000-0000731C0000}"/>
    <cellStyle name="SAPBEXHLevel3 2 2 2 4 3" xfId="7225" xr:uid="{00000000-0005-0000-0000-0000741C0000}"/>
    <cellStyle name="SAPBEXHLevel3 2 2 2 4 4" xfId="8637" xr:uid="{00000000-0005-0000-0000-0000751C0000}"/>
    <cellStyle name="SAPBEXHLevel3 2 2 2 5" xfId="1772" xr:uid="{00000000-0005-0000-0000-0000761C0000}"/>
    <cellStyle name="SAPBEXHLevel3 2 2 2 5 2" xfId="4726" xr:uid="{00000000-0005-0000-0000-0000771C0000}"/>
    <cellStyle name="SAPBEXHLevel3 2 2 2 5 3" xfId="6371" xr:uid="{00000000-0005-0000-0000-0000781C0000}"/>
    <cellStyle name="SAPBEXHLevel3 2 2 2 5 4" xfId="7855" xr:uid="{00000000-0005-0000-0000-0000791C0000}"/>
    <cellStyle name="SAPBEXHLevel3 2 2 2 6" xfId="1967" xr:uid="{00000000-0005-0000-0000-00007A1C0000}"/>
    <cellStyle name="SAPBEXHLevel3 2 2 2 6 2" xfId="4657" xr:uid="{00000000-0005-0000-0000-00007B1C0000}"/>
    <cellStyle name="SAPBEXHLevel3 2 2 2 6 3" xfId="6555" xr:uid="{00000000-0005-0000-0000-00007C1C0000}"/>
    <cellStyle name="SAPBEXHLevel3 2 2 2 6 4" xfId="8036" xr:uid="{00000000-0005-0000-0000-00007D1C0000}"/>
    <cellStyle name="SAPBEXHLevel3 2 2 2 7" xfId="5752" xr:uid="{00000000-0005-0000-0000-00007E1C0000}"/>
    <cellStyle name="SAPBEXHLevel3 2 2 2 8" xfId="5388" xr:uid="{00000000-0005-0000-0000-00007F1C0000}"/>
    <cellStyle name="SAPBEXHLevel3 2 2 2 9" xfId="5550" xr:uid="{00000000-0005-0000-0000-0000801C0000}"/>
    <cellStyle name="SAPBEXHLevel3 2 2 3" xfId="1313" xr:uid="{00000000-0005-0000-0000-0000811C0000}"/>
    <cellStyle name="SAPBEXHLevel3 2 2 3 2" xfId="2473" xr:uid="{00000000-0005-0000-0000-0000821C0000}"/>
    <cellStyle name="SAPBEXHLevel3 2 2 3 2 2" xfId="4478" xr:uid="{00000000-0005-0000-0000-0000831C0000}"/>
    <cellStyle name="SAPBEXHLevel3 2 2 3 2 3" xfId="6872" xr:uid="{00000000-0005-0000-0000-0000841C0000}"/>
    <cellStyle name="SAPBEXHLevel3 2 2 3 2 4" xfId="8317" xr:uid="{00000000-0005-0000-0000-0000851C0000}"/>
    <cellStyle name="SAPBEXHLevel3 2 2 3 3" xfId="3102" xr:uid="{00000000-0005-0000-0000-0000861C0000}"/>
    <cellStyle name="SAPBEXHLevel3 2 2 3 3 2" xfId="5758" xr:uid="{00000000-0005-0000-0000-0000871C0000}"/>
    <cellStyle name="SAPBEXHLevel3 2 2 3 3 3" xfId="7323" xr:uid="{00000000-0005-0000-0000-0000881C0000}"/>
    <cellStyle name="SAPBEXHLevel3 2 2 3 3 4" xfId="8735" xr:uid="{00000000-0005-0000-0000-0000891C0000}"/>
    <cellStyle name="SAPBEXHLevel3 2 2 3 4" xfId="3300" xr:uid="{00000000-0005-0000-0000-00008A1C0000}"/>
    <cellStyle name="SAPBEXHLevel3 2 2 3 4 2" xfId="3776" xr:uid="{00000000-0005-0000-0000-00008B1C0000}"/>
    <cellStyle name="SAPBEXHLevel3 2 2 3 4 3" xfId="7521" xr:uid="{00000000-0005-0000-0000-00008C1C0000}"/>
    <cellStyle name="SAPBEXHLevel3 2 2 3 4 4" xfId="8933" xr:uid="{00000000-0005-0000-0000-00008D1C0000}"/>
    <cellStyle name="SAPBEXHLevel3 2 2 3 5" xfId="3462" xr:uid="{00000000-0005-0000-0000-00008E1C0000}"/>
    <cellStyle name="SAPBEXHLevel3 2 2 3 5 2" xfId="4220" xr:uid="{00000000-0005-0000-0000-00008F1C0000}"/>
    <cellStyle name="SAPBEXHLevel3 2 2 3 5 3" xfId="7683" xr:uid="{00000000-0005-0000-0000-0000901C0000}"/>
    <cellStyle name="SAPBEXHLevel3 2 2 3 5 4" xfId="9095" xr:uid="{00000000-0005-0000-0000-0000911C0000}"/>
    <cellStyle name="SAPBEXHLevel3 2 2 3 6" xfId="4499" xr:uid="{00000000-0005-0000-0000-0000921C0000}"/>
    <cellStyle name="SAPBEXHLevel3 2 2 3 7" xfId="5438" xr:uid="{00000000-0005-0000-0000-0000931C0000}"/>
    <cellStyle name="SAPBEXHLevel3 2 2 3 8" xfId="5293" xr:uid="{00000000-0005-0000-0000-0000941C0000}"/>
    <cellStyle name="SAPBEXHLevel3 2 3" xfId="725" xr:uid="{00000000-0005-0000-0000-0000951C0000}"/>
    <cellStyle name="SAPBEXHLevel3 2 3 2" xfId="1078" xr:uid="{00000000-0005-0000-0000-0000961C0000}"/>
    <cellStyle name="SAPBEXHLevel3 2 3 2 2" xfId="1526" xr:uid="{00000000-0005-0000-0000-0000971C0000}"/>
    <cellStyle name="SAPBEXHLevel3 2 3 2 2 2" xfId="2686" xr:uid="{00000000-0005-0000-0000-0000981C0000}"/>
    <cellStyle name="SAPBEXHLevel3 2 3 2 2 2 2" xfId="4189" xr:uid="{00000000-0005-0000-0000-0000991C0000}"/>
    <cellStyle name="SAPBEXHLevel3 2 3 2 2 2 3" xfId="6991" xr:uid="{00000000-0005-0000-0000-00009A1C0000}"/>
    <cellStyle name="SAPBEXHLevel3 2 3 2 2 2 4" xfId="8418" xr:uid="{00000000-0005-0000-0000-00009B1C0000}"/>
    <cellStyle name="SAPBEXHLevel3 2 3 2 2 3" xfId="3223" xr:uid="{00000000-0005-0000-0000-00009C1C0000}"/>
    <cellStyle name="SAPBEXHLevel3 2 3 2 2 3 2" xfId="3823" xr:uid="{00000000-0005-0000-0000-00009D1C0000}"/>
    <cellStyle name="SAPBEXHLevel3 2 3 2 2 3 3" xfId="7444" xr:uid="{00000000-0005-0000-0000-00009E1C0000}"/>
    <cellStyle name="SAPBEXHLevel3 2 3 2 2 3 4" xfId="8856" xr:uid="{00000000-0005-0000-0000-00009F1C0000}"/>
    <cellStyle name="SAPBEXHLevel3 2 3 2 2 4" xfId="3401" xr:uid="{00000000-0005-0000-0000-0000A01C0000}"/>
    <cellStyle name="SAPBEXHLevel3 2 3 2 2 4 2" xfId="3706" xr:uid="{00000000-0005-0000-0000-0000A11C0000}"/>
    <cellStyle name="SAPBEXHLevel3 2 3 2 2 4 3" xfId="7622" xr:uid="{00000000-0005-0000-0000-0000A21C0000}"/>
    <cellStyle name="SAPBEXHLevel3 2 3 2 2 4 4" xfId="9034" xr:uid="{00000000-0005-0000-0000-0000A31C0000}"/>
    <cellStyle name="SAPBEXHLevel3 2 3 2 2 5" xfId="3563" xr:uid="{00000000-0005-0000-0000-0000A41C0000}"/>
    <cellStyle name="SAPBEXHLevel3 2 3 2 2 5 2" xfId="6301" xr:uid="{00000000-0005-0000-0000-0000A51C0000}"/>
    <cellStyle name="SAPBEXHLevel3 2 3 2 2 5 3" xfId="7784" xr:uid="{00000000-0005-0000-0000-0000A61C0000}"/>
    <cellStyle name="SAPBEXHLevel3 2 3 2 2 5 4" xfId="9196" xr:uid="{00000000-0005-0000-0000-0000A71C0000}"/>
    <cellStyle name="SAPBEXHLevel3 2 3 2 2 6" xfId="5478" xr:uid="{00000000-0005-0000-0000-0000A81C0000}"/>
    <cellStyle name="SAPBEXHLevel3 2 3 2 2 7" xfId="6089" xr:uid="{00000000-0005-0000-0000-0000A91C0000}"/>
    <cellStyle name="SAPBEXHLevel3 2 3 2 2 8" xfId="4068" xr:uid="{00000000-0005-0000-0000-0000AA1C0000}"/>
    <cellStyle name="SAPBEXHLevel3 2 3 2 3" xfId="2238" xr:uid="{00000000-0005-0000-0000-0000AB1C0000}"/>
    <cellStyle name="SAPBEXHLevel3 2 3 2 3 2" xfId="4603" xr:uid="{00000000-0005-0000-0000-0000AC1C0000}"/>
    <cellStyle name="SAPBEXHLevel3 2 3 2 3 3" xfId="6732" xr:uid="{00000000-0005-0000-0000-0000AD1C0000}"/>
    <cellStyle name="SAPBEXHLevel3 2 3 2 3 4" xfId="8195" xr:uid="{00000000-0005-0000-0000-0000AE1C0000}"/>
    <cellStyle name="SAPBEXHLevel3 2 3 2 4" xfId="2963" xr:uid="{00000000-0005-0000-0000-0000AF1C0000}"/>
    <cellStyle name="SAPBEXHLevel3 2 3 2 4 2" xfId="6020" xr:uid="{00000000-0005-0000-0000-0000B01C0000}"/>
    <cellStyle name="SAPBEXHLevel3 2 3 2 4 3" xfId="7184" xr:uid="{00000000-0005-0000-0000-0000B11C0000}"/>
    <cellStyle name="SAPBEXHLevel3 2 3 2 4 4" xfId="8596" xr:uid="{00000000-0005-0000-0000-0000B21C0000}"/>
    <cellStyle name="SAPBEXHLevel3 2 3 2 5" xfId="1781" xr:uid="{00000000-0005-0000-0000-0000B31C0000}"/>
    <cellStyle name="SAPBEXHLevel3 2 3 2 5 2" xfId="4316" xr:uid="{00000000-0005-0000-0000-0000B41C0000}"/>
    <cellStyle name="SAPBEXHLevel3 2 3 2 5 3" xfId="6380" xr:uid="{00000000-0005-0000-0000-0000B51C0000}"/>
    <cellStyle name="SAPBEXHLevel3 2 3 2 5 4" xfId="7864" xr:uid="{00000000-0005-0000-0000-0000B61C0000}"/>
    <cellStyle name="SAPBEXHLevel3 2 3 2 6" xfId="2911" xr:uid="{00000000-0005-0000-0000-0000B71C0000}"/>
    <cellStyle name="SAPBEXHLevel3 2 3 2 6 2" xfId="6256" xr:uid="{00000000-0005-0000-0000-0000B81C0000}"/>
    <cellStyle name="SAPBEXHLevel3 2 3 2 6 3" xfId="7132" xr:uid="{00000000-0005-0000-0000-0000B91C0000}"/>
    <cellStyle name="SAPBEXHLevel3 2 3 2 6 4" xfId="8544" xr:uid="{00000000-0005-0000-0000-0000BA1C0000}"/>
    <cellStyle name="SAPBEXHLevel3 2 3 2 7" xfId="5547" xr:uid="{00000000-0005-0000-0000-0000BB1C0000}"/>
    <cellStyle name="SAPBEXHLevel3 2 3 2 8" xfId="5510" xr:uid="{00000000-0005-0000-0000-0000BC1C0000}"/>
    <cellStyle name="SAPBEXHLevel3 2 3 2 9" xfId="6621" xr:uid="{00000000-0005-0000-0000-0000BD1C0000}"/>
    <cellStyle name="SAPBEXHLevel3 2 3 3" xfId="1303" xr:uid="{00000000-0005-0000-0000-0000BE1C0000}"/>
    <cellStyle name="SAPBEXHLevel3 2 3 3 2" xfId="2463" xr:uid="{00000000-0005-0000-0000-0000BF1C0000}"/>
    <cellStyle name="SAPBEXHLevel3 2 3 3 2 2" xfId="4446" xr:uid="{00000000-0005-0000-0000-0000C01C0000}"/>
    <cellStyle name="SAPBEXHLevel3 2 3 3 2 3" xfId="6862" xr:uid="{00000000-0005-0000-0000-0000C11C0000}"/>
    <cellStyle name="SAPBEXHLevel3 2 3 3 2 4" xfId="8307" xr:uid="{00000000-0005-0000-0000-0000C21C0000}"/>
    <cellStyle name="SAPBEXHLevel3 2 3 3 3" xfId="3092" xr:uid="{00000000-0005-0000-0000-0000C31C0000}"/>
    <cellStyle name="SAPBEXHLevel3 2 3 3 3 2" xfId="3843" xr:uid="{00000000-0005-0000-0000-0000C41C0000}"/>
    <cellStyle name="SAPBEXHLevel3 2 3 3 3 3" xfId="7313" xr:uid="{00000000-0005-0000-0000-0000C51C0000}"/>
    <cellStyle name="SAPBEXHLevel3 2 3 3 3 4" xfId="8725" xr:uid="{00000000-0005-0000-0000-0000C61C0000}"/>
    <cellStyle name="SAPBEXHLevel3 2 3 3 4" xfId="1975" xr:uid="{00000000-0005-0000-0000-0000C71C0000}"/>
    <cellStyle name="SAPBEXHLevel3 2 3 3 4 2" xfId="4633" xr:uid="{00000000-0005-0000-0000-0000C81C0000}"/>
    <cellStyle name="SAPBEXHLevel3 2 3 3 4 3" xfId="6563" xr:uid="{00000000-0005-0000-0000-0000C91C0000}"/>
    <cellStyle name="SAPBEXHLevel3 2 3 3 4 4" xfId="8044" xr:uid="{00000000-0005-0000-0000-0000CA1C0000}"/>
    <cellStyle name="SAPBEXHLevel3 2 3 3 5" xfId="1707" xr:uid="{00000000-0005-0000-0000-0000CB1C0000}"/>
    <cellStyle name="SAPBEXHLevel3 2 3 3 5 2" xfId="5580" xr:uid="{00000000-0005-0000-0000-0000CC1C0000}"/>
    <cellStyle name="SAPBEXHLevel3 2 3 3 5 3" xfId="3891" xr:uid="{00000000-0005-0000-0000-0000CD1C0000}"/>
    <cellStyle name="SAPBEXHLevel3 2 3 3 5 4" xfId="5837" xr:uid="{00000000-0005-0000-0000-0000CE1C0000}"/>
    <cellStyle name="SAPBEXHLevel3 2 3 3 6" xfId="5703" xr:uid="{00000000-0005-0000-0000-0000CF1C0000}"/>
    <cellStyle name="SAPBEXHLevel3 2 3 3 7" xfId="4722" xr:uid="{00000000-0005-0000-0000-0000D01C0000}"/>
    <cellStyle name="SAPBEXHLevel3 2 3 3 8" xfId="4640" xr:uid="{00000000-0005-0000-0000-0000D11C0000}"/>
    <cellStyle name="SAPBEXHLevel3 2 4" xfId="1039" xr:uid="{00000000-0005-0000-0000-0000D21C0000}"/>
    <cellStyle name="SAPBEXHLevel3 2 4 2" xfId="1487" xr:uid="{00000000-0005-0000-0000-0000D31C0000}"/>
    <cellStyle name="SAPBEXHLevel3 2 4 2 2" xfId="2647" xr:uid="{00000000-0005-0000-0000-0000D41C0000}"/>
    <cellStyle name="SAPBEXHLevel3 2 4 2 2 2" xfId="5310" xr:uid="{00000000-0005-0000-0000-0000D51C0000}"/>
    <cellStyle name="SAPBEXHLevel3 2 4 2 2 3" xfId="6952" xr:uid="{00000000-0005-0000-0000-0000D61C0000}"/>
    <cellStyle name="SAPBEXHLevel3 2 4 2 2 4" xfId="8379" xr:uid="{00000000-0005-0000-0000-0000D71C0000}"/>
    <cellStyle name="SAPBEXHLevel3 2 4 2 3" xfId="3184" xr:uid="{00000000-0005-0000-0000-0000D81C0000}"/>
    <cellStyle name="SAPBEXHLevel3 2 4 2 3 2" xfId="5616" xr:uid="{00000000-0005-0000-0000-0000D91C0000}"/>
    <cellStyle name="SAPBEXHLevel3 2 4 2 3 3" xfId="7405" xr:uid="{00000000-0005-0000-0000-0000DA1C0000}"/>
    <cellStyle name="SAPBEXHLevel3 2 4 2 3 4" xfId="8817" xr:uid="{00000000-0005-0000-0000-0000DB1C0000}"/>
    <cellStyle name="SAPBEXHLevel3 2 4 2 4" xfId="3362" xr:uid="{00000000-0005-0000-0000-0000DC1C0000}"/>
    <cellStyle name="SAPBEXHLevel3 2 4 2 4 2" xfId="3731" xr:uid="{00000000-0005-0000-0000-0000DD1C0000}"/>
    <cellStyle name="SAPBEXHLevel3 2 4 2 4 3" xfId="7583" xr:uid="{00000000-0005-0000-0000-0000DE1C0000}"/>
    <cellStyle name="SAPBEXHLevel3 2 4 2 4 4" xfId="8995" xr:uid="{00000000-0005-0000-0000-0000DF1C0000}"/>
    <cellStyle name="SAPBEXHLevel3 2 4 2 5" xfId="3524" xr:uid="{00000000-0005-0000-0000-0000E01C0000}"/>
    <cellStyle name="SAPBEXHLevel3 2 4 2 5 2" xfId="3619" xr:uid="{00000000-0005-0000-0000-0000E11C0000}"/>
    <cellStyle name="SAPBEXHLevel3 2 4 2 5 3" xfId="7745" xr:uid="{00000000-0005-0000-0000-0000E21C0000}"/>
    <cellStyle name="SAPBEXHLevel3 2 4 2 5 4" xfId="9157" xr:uid="{00000000-0005-0000-0000-0000E31C0000}"/>
    <cellStyle name="SAPBEXHLevel3 2 4 2 6" xfId="6141" xr:uid="{00000000-0005-0000-0000-0000E41C0000}"/>
    <cellStyle name="SAPBEXHLevel3 2 4 2 7" xfId="5128" xr:uid="{00000000-0005-0000-0000-0000E51C0000}"/>
    <cellStyle name="SAPBEXHLevel3 2 4 2 8" xfId="5212" xr:uid="{00000000-0005-0000-0000-0000E61C0000}"/>
    <cellStyle name="SAPBEXHLevel3 2 4 3" xfId="2199" xr:uid="{00000000-0005-0000-0000-0000E71C0000}"/>
    <cellStyle name="SAPBEXHLevel3 2 4 3 2" xfId="5724" xr:uid="{00000000-0005-0000-0000-0000E81C0000}"/>
    <cellStyle name="SAPBEXHLevel3 2 4 3 3" xfId="6693" xr:uid="{00000000-0005-0000-0000-0000E91C0000}"/>
    <cellStyle name="SAPBEXHLevel3 2 4 3 4" xfId="8156" xr:uid="{00000000-0005-0000-0000-0000EA1C0000}"/>
    <cellStyle name="SAPBEXHLevel3 2 4 4" xfId="2924" xr:uid="{00000000-0005-0000-0000-0000EB1C0000}"/>
    <cellStyle name="SAPBEXHLevel3 2 4 4 2" xfId="5591" xr:uid="{00000000-0005-0000-0000-0000EC1C0000}"/>
    <cellStyle name="SAPBEXHLevel3 2 4 4 3" xfId="7145" xr:uid="{00000000-0005-0000-0000-0000ED1C0000}"/>
    <cellStyle name="SAPBEXHLevel3 2 4 4 4" xfId="8557" xr:uid="{00000000-0005-0000-0000-0000EE1C0000}"/>
    <cellStyle name="SAPBEXHLevel3 2 4 5" xfId="1885" xr:uid="{00000000-0005-0000-0000-0000EF1C0000}"/>
    <cellStyle name="SAPBEXHLevel3 2 4 5 2" xfId="4689" xr:uid="{00000000-0005-0000-0000-0000F01C0000}"/>
    <cellStyle name="SAPBEXHLevel3 2 4 5 3" xfId="6480" xr:uid="{00000000-0005-0000-0000-0000F11C0000}"/>
    <cellStyle name="SAPBEXHLevel3 2 4 5 4" xfId="7963" xr:uid="{00000000-0005-0000-0000-0000F21C0000}"/>
    <cellStyle name="SAPBEXHLevel3 2 4 6" xfId="3077" xr:uid="{00000000-0005-0000-0000-0000F31C0000}"/>
    <cellStyle name="SAPBEXHLevel3 2 4 6 2" xfId="5647" xr:uid="{00000000-0005-0000-0000-0000F41C0000}"/>
    <cellStyle name="SAPBEXHLevel3 2 4 6 3" xfId="7298" xr:uid="{00000000-0005-0000-0000-0000F51C0000}"/>
    <cellStyle name="SAPBEXHLevel3 2 4 6 4" xfId="8710" xr:uid="{00000000-0005-0000-0000-0000F61C0000}"/>
    <cellStyle name="SAPBEXHLevel3 2 4 7" xfId="6132" xr:uid="{00000000-0005-0000-0000-0000F71C0000}"/>
    <cellStyle name="SAPBEXHLevel3 2 4 8" xfId="5196" xr:uid="{00000000-0005-0000-0000-0000F81C0000}"/>
    <cellStyle name="SAPBEXHLevel3 2 4 9" xfId="6623" xr:uid="{00000000-0005-0000-0000-0000F91C0000}"/>
    <cellStyle name="SAPBEXHLevel3 2 5" xfId="1293" xr:uid="{00000000-0005-0000-0000-0000FA1C0000}"/>
    <cellStyle name="SAPBEXHLevel3 2 5 2" xfId="2453" xr:uid="{00000000-0005-0000-0000-0000FB1C0000}"/>
    <cellStyle name="SAPBEXHLevel3 2 5 2 2" xfId="4416" xr:uid="{00000000-0005-0000-0000-0000FC1C0000}"/>
    <cellStyle name="SAPBEXHLevel3 2 5 2 3" xfId="6852" xr:uid="{00000000-0005-0000-0000-0000FD1C0000}"/>
    <cellStyle name="SAPBEXHLevel3 2 5 2 4" xfId="8297" xr:uid="{00000000-0005-0000-0000-0000FE1C0000}"/>
    <cellStyle name="SAPBEXHLevel3 2 5 3" xfId="3082" xr:uid="{00000000-0005-0000-0000-0000FF1C0000}"/>
    <cellStyle name="SAPBEXHLevel3 2 5 3 2" xfId="3899" xr:uid="{00000000-0005-0000-0000-0000001D0000}"/>
    <cellStyle name="SAPBEXHLevel3 2 5 3 3" xfId="7303" xr:uid="{00000000-0005-0000-0000-0000011D0000}"/>
    <cellStyle name="SAPBEXHLevel3 2 5 3 4" xfId="8715" xr:uid="{00000000-0005-0000-0000-0000021D0000}"/>
    <cellStyle name="SAPBEXHLevel3 2 5 4" xfId="2014" xr:uid="{00000000-0005-0000-0000-0000031D0000}"/>
    <cellStyle name="SAPBEXHLevel3 2 5 4 2" xfId="5406" xr:uid="{00000000-0005-0000-0000-0000041D0000}"/>
    <cellStyle name="SAPBEXHLevel3 2 5 4 3" xfId="6602" xr:uid="{00000000-0005-0000-0000-0000051D0000}"/>
    <cellStyle name="SAPBEXHLevel3 2 5 4 4" xfId="8083" xr:uid="{00000000-0005-0000-0000-0000061D0000}"/>
    <cellStyle name="SAPBEXHLevel3 2 5 5" xfId="1745" xr:uid="{00000000-0005-0000-0000-0000071D0000}"/>
    <cellStyle name="SAPBEXHLevel3 2 5 5 2" xfId="5714" xr:uid="{00000000-0005-0000-0000-0000081D0000}"/>
    <cellStyle name="SAPBEXHLevel3 2 5 5 3" xfId="5600" xr:uid="{00000000-0005-0000-0000-0000091D0000}"/>
    <cellStyle name="SAPBEXHLevel3 2 5 5 4" xfId="5988" xr:uid="{00000000-0005-0000-0000-00000A1D0000}"/>
    <cellStyle name="SAPBEXHLevel3 2 5 6" xfId="5443" xr:uid="{00000000-0005-0000-0000-00000B1D0000}"/>
    <cellStyle name="SAPBEXHLevel3 2 5 7" xfId="6197" xr:uid="{00000000-0005-0000-0000-00000C1D0000}"/>
    <cellStyle name="SAPBEXHLevel3 2 5 8" xfId="5885" xr:uid="{00000000-0005-0000-0000-00000D1D0000}"/>
    <cellStyle name="SAPBEXHLevel3 3" xfId="745" xr:uid="{00000000-0005-0000-0000-00000E1D0000}"/>
    <cellStyle name="SAPBEXHLevel3 3 2" xfId="1098" xr:uid="{00000000-0005-0000-0000-00000F1D0000}"/>
    <cellStyle name="SAPBEXHLevel3 3 2 2" xfId="1546" xr:uid="{00000000-0005-0000-0000-0000101D0000}"/>
    <cellStyle name="SAPBEXHLevel3 3 2 2 2" xfId="2706" xr:uid="{00000000-0005-0000-0000-0000111D0000}"/>
    <cellStyle name="SAPBEXHLevel3 3 2 2 2 2" xfId="3915" xr:uid="{00000000-0005-0000-0000-0000121D0000}"/>
    <cellStyle name="SAPBEXHLevel3 3 2 2 2 3" xfId="7011" xr:uid="{00000000-0005-0000-0000-0000131D0000}"/>
    <cellStyle name="SAPBEXHLevel3 3 2 2 2 4" xfId="8438" xr:uid="{00000000-0005-0000-0000-0000141D0000}"/>
    <cellStyle name="SAPBEXHLevel3 3 2 2 3" xfId="3243" xr:uid="{00000000-0005-0000-0000-0000151D0000}"/>
    <cellStyle name="SAPBEXHLevel3 3 2 2 3 2" xfId="3961" xr:uid="{00000000-0005-0000-0000-0000161D0000}"/>
    <cellStyle name="SAPBEXHLevel3 3 2 2 3 3" xfId="7464" xr:uid="{00000000-0005-0000-0000-0000171D0000}"/>
    <cellStyle name="SAPBEXHLevel3 3 2 2 3 4" xfId="8876" xr:uid="{00000000-0005-0000-0000-0000181D0000}"/>
    <cellStyle name="SAPBEXHLevel3 3 2 2 4" xfId="3421" xr:uid="{00000000-0005-0000-0000-0000191D0000}"/>
    <cellStyle name="SAPBEXHLevel3 3 2 2 4 2" xfId="4230" xr:uid="{00000000-0005-0000-0000-00001A1D0000}"/>
    <cellStyle name="SAPBEXHLevel3 3 2 2 4 3" xfId="7642" xr:uid="{00000000-0005-0000-0000-00001B1D0000}"/>
    <cellStyle name="SAPBEXHLevel3 3 2 2 4 4" xfId="9054" xr:uid="{00000000-0005-0000-0000-00001C1D0000}"/>
    <cellStyle name="SAPBEXHLevel3 3 2 2 5" xfId="3583" xr:uid="{00000000-0005-0000-0000-00001D1D0000}"/>
    <cellStyle name="SAPBEXHLevel3 3 2 2 5 2" xfId="6321" xr:uid="{00000000-0005-0000-0000-00001E1D0000}"/>
    <cellStyle name="SAPBEXHLevel3 3 2 2 5 3" xfId="7804" xr:uid="{00000000-0005-0000-0000-00001F1D0000}"/>
    <cellStyle name="SAPBEXHLevel3 3 2 2 5 4" xfId="9216" xr:uid="{00000000-0005-0000-0000-0000201D0000}"/>
    <cellStyle name="SAPBEXHLevel3 3 2 2 6" xfId="4818" xr:uid="{00000000-0005-0000-0000-0000211D0000}"/>
    <cellStyle name="SAPBEXHLevel3 3 2 2 7" xfId="6086" xr:uid="{00000000-0005-0000-0000-0000221D0000}"/>
    <cellStyle name="SAPBEXHLevel3 3 2 2 8" xfId="5423" xr:uid="{00000000-0005-0000-0000-0000231D0000}"/>
    <cellStyle name="SAPBEXHLevel3 3 2 3" xfId="2258" xr:uid="{00000000-0005-0000-0000-0000241D0000}"/>
    <cellStyle name="SAPBEXHLevel3 3 2 3 2" xfId="5193" xr:uid="{00000000-0005-0000-0000-0000251D0000}"/>
    <cellStyle name="SAPBEXHLevel3 3 2 3 3" xfId="6752" xr:uid="{00000000-0005-0000-0000-0000261D0000}"/>
    <cellStyle name="SAPBEXHLevel3 3 2 3 4" xfId="8215" xr:uid="{00000000-0005-0000-0000-0000271D0000}"/>
    <cellStyle name="SAPBEXHLevel3 3 2 4" xfId="2983" xr:uid="{00000000-0005-0000-0000-0000281D0000}"/>
    <cellStyle name="SAPBEXHLevel3 3 2 4 2" xfId="6243" xr:uid="{00000000-0005-0000-0000-0000291D0000}"/>
    <cellStyle name="SAPBEXHLevel3 3 2 4 3" xfId="7204" xr:uid="{00000000-0005-0000-0000-00002A1D0000}"/>
    <cellStyle name="SAPBEXHLevel3 3 2 4 4" xfId="8616" xr:uid="{00000000-0005-0000-0000-00002B1D0000}"/>
    <cellStyle name="SAPBEXHLevel3 3 2 5" xfId="1915" xr:uid="{00000000-0005-0000-0000-00002C1D0000}"/>
    <cellStyle name="SAPBEXHLevel3 3 2 5 2" xfId="4826" xr:uid="{00000000-0005-0000-0000-00002D1D0000}"/>
    <cellStyle name="SAPBEXHLevel3 3 2 5 3" xfId="6510" xr:uid="{00000000-0005-0000-0000-00002E1D0000}"/>
    <cellStyle name="SAPBEXHLevel3 3 2 5 4" xfId="7993" xr:uid="{00000000-0005-0000-0000-00002F1D0000}"/>
    <cellStyle name="SAPBEXHLevel3 3 2 6" xfId="2024" xr:uid="{00000000-0005-0000-0000-0000301D0000}"/>
    <cellStyle name="SAPBEXHLevel3 3 2 6 2" xfId="4596" xr:uid="{00000000-0005-0000-0000-0000311D0000}"/>
    <cellStyle name="SAPBEXHLevel3 3 2 6 3" xfId="6612" xr:uid="{00000000-0005-0000-0000-0000321D0000}"/>
    <cellStyle name="SAPBEXHLevel3 3 2 6 4" xfId="8093" xr:uid="{00000000-0005-0000-0000-0000331D0000}"/>
    <cellStyle name="SAPBEXHLevel3 3 2 7" xfId="4942" xr:uid="{00000000-0005-0000-0000-0000341D0000}"/>
    <cellStyle name="SAPBEXHLevel3 3 2 8" xfId="5479" xr:uid="{00000000-0005-0000-0000-0000351D0000}"/>
    <cellStyle name="SAPBEXHLevel3 3 2 9" xfId="6684" xr:uid="{00000000-0005-0000-0000-0000361D0000}"/>
    <cellStyle name="SAPBEXHLevel3 3 3" xfId="1308" xr:uid="{00000000-0005-0000-0000-0000371D0000}"/>
    <cellStyle name="SAPBEXHLevel3 3 3 2" xfId="2468" xr:uid="{00000000-0005-0000-0000-0000381D0000}"/>
    <cellStyle name="SAPBEXHLevel3 3 3 2 2" xfId="6282" xr:uid="{00000000-0005-0000-0000-0000391D0000}"/>
    <cellStyle name="SAPBEXHLevel3 3 3 2 3" xfId="6867" xr:uid="{00000000-0005-0000-0000-00003A1D0000}"/>
    <cellStyle name="SAPBEXHLevel3 3 3 2 4" xfId="8312" xr:uid="{00000000-0005-0000-0000-00003B1D0000}"/>
    <cellStyle name="SAPBEXHLevel3 3 3 3" xfId="3097" xr:uid="{00000000-0005-0000-0000-00003C1D0000}"/>
    <cellStyle name="SAPBEXHLevel3 3 3 3 2" xfId="3840" xr:uid="{00000000-0005-0000-0000-00003D1D0000}"/>
    <cellStyle name="SAPBEXHLevel3 3 3 3 3" xfId="7318" xr:uid="{00000000-0005-0000-0000-00003E1D0000}"/>
    <cellStyle name="SAPBEXHLevel3 3 3 3 4" xfId="8730" xr:uid="{00000000-0005-0000-0000-00003F1D0000}"/>
    <cellStyle name="SAPBEXHLevel3 3 3 4" xfId="3295" xr:uid="{00000000-0005-0000-0000-0000401D0000}"/>
    <cellStyle name="SAPBEXHLevel3 3 3 4 2" xfId="3780" xr:uid="{00000000-0005-0000-0000-0000411D0000}"/>
    <cellStyle name="SAPBEXHLevel3 3 3 4 3" xfId="7516" xr:uid="{00000000-0005-0000-0000-0000421D0000}"/>
    <cellStyle name="SAPBEXHLevel3 3 3 4 4" xfId="8928" xr:uid="{00000000-0005-0000-0000-0000431D0000}"/>
    <cellStyle name="SAPBEXHLevel3 3 3 5" xfId="3457" xr:uid="{00000000-0005-0000-0000-0000441D0000}"/>
    <cellStyle name="SAPBEXHLevel3 3 3 5 2" xfId="3665" xr:uid="{00000000-0005-0000-0000-0000451D0000}"/>
    <cellStyle name="SAPBEXHLevel3 3 3 5 3" xfId="7678" xr:uid="{00000000-0005-0000-0000-0000461D0000}"/>
    <cellStyle name="SAPBEXHLevel3 3 3 5 4" xfId="9090" xr:uid="{00000000-0005-0000-0000-0000471D0000}"/>
    <cellStyle name="SAPBEXHLevel3 3 3 6" xfId="5480" xr:uid="{00000000-0005-0000-0000-0000481D0000}"/>
    <cellStyle name="SAPBEXHLevel3 3 3 7" xfId="5240" xr:uid="{00000000-0005-0000-0000-0000491D0000}"/>
    <cellStyle name="SAPBEXHLevel3 3 3 8" xfId="3855" xr:uid="{00000000-0005-0000-0000-00004A1D0000}"/>
    <cellStyle name="SAPBEXHLevel3 4" xfId="704" xr:uid="{00000000-0005-0000-0000-00004B1D0000}"/>
    <cellStyle name="SAPBEXHLevel3 4 2" xfId="1058" xr:uid="{00000000-0005-0000-0000-00004C1D0000}"/>
    <cellStyle name="SAPBEXHLevel3 4 2 2" xfId="1506" xr:uid="{00000000-0005-0000-0000-00004D1D0000}"/>
    <cellStyle name="SAPBEXHLevel3 4 2 2 2" xfId="2666" xr:uid="{00000000-0005-0000-0000-00004E1D0000}"/>
    <cellStyle name="SAPBEXHLevel3 4 2 2 2 2" xfId="5046" xr:uid="{00000000-0005-0000-0000-00004F1D0000}"/>
    <cellStyle name="SAPBEXHLevel3 4 2 2 2 3" xfId="6971" xr:uid="{00000000-0005-0000-0000-0000501D0000}"/>
    <cellStyle name="SAPBEXHLevel3 4 2 2 2 4" xfId="8398" xr:uid="{00000000-0005-0000-0000-0000511D0000}"/>
    <cellStyle name="SAPBEXHLevel3 4 2 2 3" xfId="3203" xr:uid="{00000000-0005-0000-0000-0000521D0000}"/>
    <cellStyle name="SAPBEXHLevel3 4 2 2 3 2" xfId="3977" xr:uid="{00000000-0005-0000-0000-0000531D0000}"/>
    <cellStyle name="SAPBEXHLevel3 4 2 2 3 3" xfId="7424" xr:uid="{00000000-0005-0000-0000-0000541D0000}"/>
    <cellStyle name="SAPBEXHLevel3 4 2 2 3 4" xfId="8836" xr:uid="{00000000-0005-0000-0000-0000551D0000}"/>
    <cellStyle name="SAPBEXHLevel3 4 2 2 4" xfId="3381" xr:uid="{00000000-0005-0000-0000-0000561D0000}"/>
    <cellStyle name="SAPBEXHLevel3 4 2 2 4 2" xfId="3719" xr:uid="{00000000-0005-0000-0000-0000571D0000}"/>
    <cellStyle name="SAPBEXHLevel3 4 2 2 4 3" xfId="7602" xr:uid="{00000000-0005-0000-0000-0000581D0000}"/>
    <cellStyle name="SAPBEXHLevel3 4 2 2 4 4" xfId="9014" xr:uid="{00000000-0005-0000-0000-0000591D0000}"/>
    <cellStyle name="SAPBEXHLevel3 4 2 2 5" xfId="3543" xr:uid="{00000000-0005-0000-0000-00005A1D0000}"/>
    <cellStyle name="SAPBEXHLevel3 4 2 2 5 2" xfId="311" xr:uid="{00000000-0005-0000-0000-00005B1D0000}"/>
    <cellStyle name="SAPBEXHLevel3 4 2 2 5 3" xfId="7764" xr:uid="{00000000-0005-0000-0000-00005C1D0000}"/>
    <cellStyle name="SAPBEXHLevel3 4 2 2 5 4" xfId="9176" xr:uid="{00000000-0005-0000-0000-00005D1D0000}"/>
    <cellStyle name="SAPBEXHLevel3 4 2 2 6" xfId="4048" xr:uid="{00000000-0005-0000-0000-00005E1D0000}"/>
    <cellStyle name="SAPBEXHLevel3 4 2 2 7" xfId="4132" xr:uid="{00000000-0005-0000-0000-00005F1D0000}"/>
    <cellStyle name="SAPBEXHLevel3 4 2 2 8" xfId="5713" xr:uid="{00000000-0005-0000-0000-0000601D0000}"/>
    <cellStyle name="SAPBEXHLevel3 4 2 3" xfId="2218" xr:uid="{00000000-0005-0000-0000-0000611D0000}"/>
    <cellStyle name="SAPBEXHLevel3 4 2 3 2" xfId="4330" xr:uid="{00000000-0005-0000-0000-0000621D0000}"/>
    <cellStyle name="SAPBEXHLevel3 4 2 3 3" xfId="6712" xr:uid="{00000000-0005-0000-0000-0000631D0000}"/>
    <cellStyle name="SAPBEXHLevel3 4 2 3 4" xfId="8175" xr:uid="{00000000-0005-0000-0000-0000641D0000}"/>
    <cellStyle name="SAPBEXHLevel3 4 2 4" xfId="2943" xr:uid="{00000000-0005-0000-0000-0000651D0000}"/>
    <cellStyle name="SAPBEXHLevel3 4 2 4 2" xfId="6029" xr:uid="{00000000-0005-0000-0000-0000661D0000}"/>
    <cellStyle name="SAPBEXHLevel3 4 2 4 3" xfId="7164" xr:uid="{00000000-0005-0000-0000-0000671D0000}"/>
    <cellStyle name="SAPBEXHLevel3 4 2 4 4" xfId="8576" xr:uid="{00000000-0005-0000-0000-0000681D0000}"/>
    <cellStyle name="SAPBEXHLevel3 4 2 5" xfId="1894" xr:uid="{00000000-0005-0000-0000-0000691D0000}"/>
    <cellStyle name="SAPBEXHLevel3 4 2 5 2" xfId="3948" xr:uid="{00000000-0005-0000-0000-00006A1D0000}"/>
    <cellStyle name="SAPBEXHLevel3 4 2 5 3" xfId="6489" xr:uid="{00000000-0005-0000-0000-00006B1D0000}"/>
    <cellStyle name="SAPBEXHLevel3 4 2 5 4" xfId="7972" xr:uid="{00000000-0005-0000-0000-00006C1D0000}"/>
    <cellStyle name="SAPBEXHLevel3 4 2 6" xfId="3015" xr:uid="{00000000-0005-0000-0000-00006D1D0000}"/>
    <cellStyle name="SAPBEXHLevel3 4 2 6 2" xfId="6003" xr:uid="{00000000-0005-0000-0000-00006E1D0000}"/>
    <cellStyle name="SAPBEXHLevel3 4 2 6 3" xfId="7236" xr:uid="{00000000-0005-0000-0000-00006F1D0000}"/>
    <cellStyle name="SAPBEXHLevel3 4 2 6 4" xfId="8648" xr:uid="{00000000-0005-0000-0000-0000701D0000}"/>
    <cellStyle name="SAPBEXHLevel3 4 2 7" xfId="4802" xr:uid="{00000000-0005-0000-0000-0000711D0000}"/>
    <cellStyle name="SAPBEXHLevel3 4 2 8" xfId="5014" xr:uid="{00000000-0005-0000-0000-0000721D0000}"/>
    <cellStyle name="SAPBEXHLevel3 4 2 9" xfId="7053" xr:uid="{00000000-0005-0000-0000-0000731D0000}"/>
    <cellStyle name="SAPBEXHLevel3 4 3" xfId="1298" xr:uid="{00000000-0005-0000-0000-0000741D0000}"/>
    <cellStyle name="SAPBEXHLevel3 4 3 2" xfId="2458" xr:uid="{00000000-0005-0000-0000-0000751D0000}"/>
    <cellStyle name="SAPBEXHLevel3 4 3 2 2" xfId="6251" xr:uid="{00000000-0005-0000-0000-0000761D0000}"/>
    <cellStyle name="SAPBEXHLevel3 4 3 2 3" xfId="6857" xr:uid="{00000000-0005-0000-0000-0000771D0000}"/>
    <cellStyle name="SAPBEXHLevel3 4 3 2 4" xfId="8302" xr:uid="{00000000-0005-0000-0000-0000781D0000}"/>
    <cellStyle name="SAPBEXHLevel3 4 3 3" xfId="3087" xr:uid="{00000000-0005-0000-0000-0000791D0000}"/>
    <cellStyle name="SAPBEXHLevel3 4 3 3 2" xfId="3846" xr:uid="{00000000-0005-0000-0000-00007A1D0000}"/>
    <cellStyle name="SAPBEXHLevel3 4 3 3 3" xfId="7308" xr:uid="{00000000-0005-0000-0000-00007B1D0000}"/>
    <cellStyle name="SAPBEXHLevel3 4 3 3 4" xfId="8720" xr:uid="{00000000-0005-0000-0000-00007C1D0000}"/>
    <cellStyle name="SAPBEXHLevel3 4 3 4" xfId="1783" xr:uid="{00000000-0005-0000-0000-00007D1D0000}"/>
    <cellStyle name="SAPBEXHLevel3 4 3 4 2" xfId="5476" xr:uid="{00000000-0005-0000-0000-00007E1D0000}"/>
    <cellStyle name="SAPBEXHLevel3 4 3 4 3" xfId="6382" xr:uid="{00000000-0005-0000-0000-00007F1D0000}"/>
    <cellStyle name="SAPBEXHLevel3 4 3 4 4" xfId="7866" xr:uid="{00000000-0005-0000-0000-0000801D0000}"/>
    <cellStyle name="SAPBEXHLevel3 4 3 5" xfId="1787" xr:uid="{00000000-0005-0000-0000-0000811D0000}"/>
    <cellStyle name="SAPBEXHLevel3 4 3 5 2" xfId="4827" xr:uid="{00000000-0005-0000-0000-0000821D0000}"/>
    <cellStyle name="SAPBEXHLevel3 4 3 5 3" xfId="6386" xr:uid="{00000000-0005-0000-0000-0000831D0000}"/>
    <cellStyle name="SAPBEXHLevel3 4 3 5 4" xfId="7870" xr:uid="{00000000-0005-0000-0000-0000841D0000}"/>
    <cellStyle name="SAPBEXHLevel3 4 3 6" xfId="4402" xr:uid="{00000000-0005-0000-0000-0000851D0000}"/>
    <cellStyle name="SAPBEXHLevel3 4 3 7" xfId="5777" xr:uid="{00000000-0005-0000-0000-0000861D0000}"/>
    <cellStyle name="SAPBEXHLevel3 4 3 8" xfId="5495" xr:uid="{00000000-0005-0000-0000-0000871D0000}"/>
    <cellStyle name="SAPBEXHLevel3 5" xfId="985" xr:uid="{00000000-0005-0000-0000-0000881D0000}"/>
    <cellStyle name="SAPBEXHLevel3 5 2" xfId="1433" xr:uid="{00000000-0005-0000-0000-0000891D0000}"/>
    <cellStyle name="SAPBEXHLevel3 5 2 2" xfId="2593" xr:uid="{00000000-0005-0000-0000-00008A1D0000}"/>
    <cellStyle name="SAPBEXHLevel3 5 2 2 2" xfId="5267" xr:uid="{00000000-0005-0000-0000-00008B1D0000}"/>
    <cellStyle name="SAPBEXHLevel3 5 2 2 3" xfId="6910" xr:uid="{00000000-0005-0000-0000-00008C1D0000}"/>
    <cellStyle name="SAPBEXHLevel3 5 2 2 4" xfId="8339" xr:uid="{00000000-0005-0000-0000-00008D1D0000}"/>
    <cellStyle name="SAPBEXHLevel3 5 2 3" xfId="3141" xr:uid="{00000000-0005-0000-0000-00008E1D0000}"/>
    <cellStyle name="SAPBEXHLevel3 5 2 3 2" xfId="6169" xr:uid="{00000000-0005-0000-0000-00008F1D0000}"/>
    <cellStyle name="SAPBEXHLevel3 5 2 3 3" xfId="7362" xr:uid="{00000000-0005-0000-0000-0000901D0000}"/>
    <cellStyle name="SAPBEXHLevel3 5 2 3 4" xfId="8774" xr:uid="{00000000-0005-0000-0000-0000911D0000}"/>
    <cellStyle name="SAPBEXHLevel3 5 2 4" xfId="3322" xr:uid="{00000000-0005-0000-0000-0000921D0000}"/>
    <cellStyle name="SAPBEXHLevel3 5 2 4 2" xfId="3760" xr:uid="{00000000-0005-0000-0000-0000931D0000}"/>
    <cellStyle name="SAPBEXHLevel3 5 2 4 3" xfId="7543" xr:uid="{00000000-0005-0000-0000-0000941D0000}"/>
    <cellStyle name="SAPBEXHLevel3 5 2 4 4" xfId="8955" xr:uid="{00000000-0005-0000-0000-0000951D0000}"/>
    <cellStyle name="SAPBEXHLevel3 5 2 5" xfId="3484" xr:uid="{00000000-0005-0000-0000-0000961D0000}"/>
    <cellStyle name="SAPBEXHLevel3 5 2 5 2" xfId="3646" xr:uid="{00000000-0005-0000-0000-0000971D0000}"/>
    <cellStyle name="SAPBEXHLevel3 5 2 5 3" xfId="7705" xr:uid="{00000000-0005-0000-0000-0000981D0000}"/>
    <cellStyle name="SAPBEXHLevel3 5 2 5 4" xfId="9117" xr:uid="{00000000-0005-0000-0000-0000991D0000}"/>
    <cellStyle name="SAPBEXHLevel3 5 2 6" xfId="4056" xr:uid="{00000000-0005-0000-0000-00009A1D0000}"/>
    <cellStyle name="SAPBEXHLevel3 5 2 7" xfId="5902" xr:uid="{00000000-0005-0000-0000-00009B1D0000}"/>
    <cellStyle name="SAPBEXHLevel3 5 2 8" xfId="5933" xr:uid="{00000000-0005-0000-0000-00009C1D0000}"/>
    <cellStyle name="SAPBEXHLevel3 5 3" xfId="2147" xr:uid="{00000000-0005-0000-0000-00009D1D0000}"/>
    <cellStyle name="SAPBEXHLevel3 5 3 2" xfId="4289" xr:uid="{00000000-0005-0000-0000-00009E1D0000}"/>
    <cellStyle name="SAPBEXHLevel3 5 3 3" xfId="6653" xr:uid="{00000000-0005-0000-0000-00009F1D0000}"/>
    <cellStyle name="SAPBEXHLevel3 5 3 4" xfId="8118" xr:uid="{00000000-0005-0000-0000-0000A01D0000}"/>
    <cellStyle name="SAPBEXHLevel3 5 4" xfId="2882" xr:uid="{00000000-0005-0000-0000-0000A11D0000}"/>
    <cellStyle name="SAPBEXHLevel3 5 4 2" xfId="4766" xr:uid="{00000000-0005-0000-0000-0000A21D0000}"/>
    <cellStyle name="SAPBEXHLevel3 5 4 3" xfId="7103" xr:uid="{00000000-0005-0000-0000-0000A31D0000}"/>
    <cellStyle name="SAPBEXHLevel3 5 4 4" xfId="8515" xr:uid="{00000000-0005-0000-0000-0000A41D0000}"/>
    <cellStyle name="SAPBEXHLevel3 5 5" xfId="1873" xr:uid="{00000000-0005-0000-0000-0000A51D0000}"/>
    <cellStyle name="SAPBEXHLevel3 5 5 2" xfId="4862" xr:uid="{00000000-0005-0000-0000-0000A61D0000}"/>
    <cellStyle name="SAPBEXHLevel3 5 5 3" xfId="6468" xr:uid="{00000000-0005-0000-0000-0000A71D0000}"/>
    <cellStyle name="SAPBEXHLevel3 5 5 4" xfId="7951" xr:uid="{00000000-0005-0000-0000-0000A81D0000}"/>
    <cellStyle name="SAPBEXHLevel3 5 6" xfId="1713" xr:uid="{00000000-0005-0000-0000-0000A91D0000}"/>
    <cellStyle name="SAPBEXHLevel3 5 6 2" xfId="5371" xr:uid="{00000000-0005-0000-0000-0000AA1D0000}"/>
    <cellStyle name="SAPBEXHLevel3 5 6 3" xfId="4798" xr:uid="{00000000-0005-0000-0000-0000AB1D0000}"/>
    <cellStyle name="SAPBEXHLevel3 5 6 4" xfId="4976" xr:uid="{00000000-0005-0000-0000-0000AC1D0000}"/>
    <cellStyle name="SAPBEXHLevel3 5 7" xfId="5452" xr:uid="{00000000-0005-0000-0000-0000AD1D0000}"/>
    <cellStyle name="SAPBEXHLevel3 5 8" xfId="5274" xr:uid="{00000000-0005-0000-0000-0000AE1D0000}"/>
    <cellStyle name="SAPBEXHLevel3 5 9" xfId="6794" xr:uid="{00000000-0005-0000-0000-0000AF1D0000}"/>
    <cellStyle name="SAPBEXHLevel3 6" xfId="359" xr:uid="{00000000-0005-0000-0000-0000B01D0000}"/>
    <cellStyle name="SAPBEXHLevel3 6 2" xfId="1001" xr:uid="{00000000-0005-0000-0000-0000B11D0000}"/>
    <cellStyle name="SAPBEXHLevel3 6 2 2" xfId="1449" xr:uid="{00000000-0005-0000-0000-0000B21D0000}"/>
    <cellStyle name="SAPBEXHLevel3 6 2 2 2" xfId="2609" xr:uid="{00000000-0005-0000-0000-0000B31D0000}"/>
    <cellStyle name="SAPBEXHLevel3 6 2 2 2 2" xfId="4447" xr:uid="{00000000-0005-0000-0000-0000B41D0000}"/>
    <cellStyle name="SAPBEXHLevel3 6 2 2 2 3" xfId="6926" xr:uid="{00000000-0005-0000-0000-0000B51D0000}"/>
    <cellStyle name="SAPBEXHLevel3 6 2 2 2 4" xfId="8355" xr:uid="{00000000-0005-0000-0000-0000B61D0000}"/>
    <cellStyle name="SAPBEXHLevel3 6 2 2 3" xfId="3157" xr:uid="{00000000-0005-0000-0000-0000B71D0000}"/>
    <cellStyle name="SAPBEXHLevel3 6 2 2 3 2" xfId="4952" xr:uid="{00000000-0005-0000-0000-0000B81D0000}"/>
    <cellStyle name="SAPBEXHLevel3 6 2 2 3 3" xfId="7378" xr:uid="{00000000-0005-0000-0000-0000B91D0000}"/>
    <cellStyle name="SAPBEXHLevel3 6 2 2 3 4" xfId="8790" xr:uid="{00000000-0005-0000-0000-0000BA1D0000}"/>
    <cellStyle name="SAPBEXHLevel3 6 2 2 4" xfId="3338" xr:uid="{00000000-0005-0000-0000-0000BB1D0000}"/>
    <cellStyle name="SAPBEXHLevel3 6 2 2 4 2" xfId="3748" xr:uid="{00000000-0005-0000-0000-0000BC1D0000}"/>
    <cellStyle name="SAPBEXHLevel3 6 2 2 4 3" xfId="7559" xr:uid="{00000000-0005-0000-0000-0000BD1D0000}"/>
    <cellStyle name="SAPBEXHLevel3 6 2 2 4 4" xfId="8971" xr:uid="{00000000-0005-0000-0000-0000BE1D0000}"/>
    <cellStyle name="SAPBEXHLevel3 6 2 2 5" xfId="3500" xr:uid="{00000000-0005-0000-0000-0000BF1D0000}"/>
    <cellStyle name="SAPBEXHLevel3 6 2 2 5 2" xfId="4210" xr:uid="{00000000-0005-0000-0000-0000C01D0000}"/>
    <cellStyle name="SAPBEXHLevel3 6 2 2 5 3" xfId="7721" xr:uid="{00000000-0005-0000-0000-0000C11D0000}"/>
    <cellStyle name="SAPBEXHLevel3 6 2 2 5 4" xfId="9133" xr:uid="{00000000-0005-0000-0000-0000C21D0000}"/>
    <cellStyle name="SAPBEXHLevel3 6 2 2 6" xfId="4400" xr:uid="{00000000-0005-0000-0000-0000C31D0000}"/>
    <cellStyle name="SAPBEXHLevel3 6 2 2 7" xfId="6166" xr:uid="{00000000-0005-0000-0000-0000C41D0000}"/>
    <cellStyle name="SAPBEXHLevel3 6 2 2 8" xfId="5598" xr:uid="{00000000-0005-0000-0000-0000C51D0000}"/>
    <cellStyle name="SAPBEXHLevel3 6 2 3" xfId="2162" xr:uid="{00000000-0005-0000-0000-0000C61D0000}"/>
    <cellStyle name="SAPBEXHLevel3 6 2 3 2" xfId="4121" xr:uid="{00000000-0005-0000-0000-0000C71D0000}"/>
    <cellStyle name="SAPBEXHLevel3 6 2 3 3" xfId="6668" xr:uid="{00000000-0005-0000-0000-0000C81D0000}"/>
    <cellStyle name="SAPBEXHLevel3 6 2 3 4" xfId="8133" xr:uid="{00000000-0005-0000-0000-0000C91D0000}"/>
    <cellStyle name="SAPBEXHLevel3 6 2 4" xfId="2897" xr:uid="{00000000-0005-0000-0000-0000CA1D0000}"/>
    <cellStyle name="SAPBEXHLevel3 6 2 4 2" xfId="5869" xr:uid="{00000000-0005-0000-0000-0000CB1D0000}"/>
    <cellStyle name="SAPBEXHLevel3 6 2 4 3" xfId="7118" xr:uid="{00000000-0005-0000-0000-0000CC1D0000}"/>
    <cellStyle name="SAPBEXHLevel3 6 2 4 4" xfId="8530" xr:uid="{00000000-0005-0000-0000-0000CD1D0000}"/>
    <cellStyle name="SAPBEXHLevel3 6 2 5" xfId="2842" xr:uid="{00000000-0005-0000-0000-0000CE1D0000}"/>
    <cellStyle name="SAPBEXHLevel3 6 2 5 2" xfId="4787" xr:uid="{00000000-0005-0000-0000-0000CF1D0000}"/>
    <cellStyle name="SAPBEXHLevel3 6 2 5 3" xfId="7063" xr:uid="{00000000-0005-0000-0000-0000D01D0000}"/>
    <cellStyle name="SAPBEXHLevel3 6 2 5 4" xfId="8475" xr:uid="{00000000-0005-0000-0000-0000D11D0000}"/>
    <cellStyle name="SAPBEXHLevel3 6 2 6" xfId="1957" xr:uid="{00000000-0005-0000-0000-0000D21D0000}"/>
    <cellStyle name="SAPBEXHLevel3 6 2 6 2" xfId="4282" xr:uid="{00000000-0005-0000-0000-0000D31D0000}"/>
    <cellStyle name="SAPBEXHLevel3 6 2 6 3" xfId="6545" xr:uid="{00000000-0005-0000-0000-0000D41D0000}"/>
    <cellStyle name="SAPBEXHLevel3 6 2 6 4" xfId="8026" xr:uid="{00000000-0005-0000-0000-0000D51D0000}"/>
    <cellStyle name="SAPBEXHLevel3 6 2 7" xfId="5456" xr:uid="{00000000-0005-0000-0000-0000D61D0000}"/>
    <cellStyle name="SAPBEXHLevel3 6 2 8" xfId="4755" xr:uid="{00000000-0005-0000-0000-0000D71D0000}"/>
    <cellStyle name="SAPBEXHLevel3 6 2 9" xfId="7057" xr:uid="{00000000-0005-0000-0000-0000D81D0000}"/>
    <cellStyle name="SAPBEXHLevel3 6 3" xfId="368" xr:uid="{00000000-0005-0000-0000-0000D91D0000}"/>
    <cellStyle name="SAPBEXHLevel3 6 3 2" xfId="1009" xr:uid="{00000000-0005-0000-0000-0000DA1D0000}"/>
    <cellStyle name="SAPBEXHLevel3 6 3 2 2" xfId="1457" xr:uid="{00000000-0005-0000-0000-0000DB1D0000}"/>
    <cellStyle name="SAPBEXHLevel3 6 3 2 2 2" xfId="2617" xr:uid="{00000000-0005-0000-0000-0000DC1D0000}"/>
    <cellStyle name="SAPBEXHLevel3 6 3 2 2 2 2" xfId="6039" xr:uid="{00000000-0005-0000-0000-0000DD1D0000}"/>
    <cellStyle name="SAPBEXHLevel3 6 3 2 2 2 3" xfId="6934" xr:uid="{00000000-0005-0000-0000-0000DE1D0000}"/>
    <cellStyle name="SAPBEXHLevel3 6 3 2 2 2 4" xfId="8363" xr:uid="{00000000-0005-0000-0000-0000DF1D0000}"/>
    <cellStyle name="SAPBEXHLevel3 6 3 2 2 3" xfId="3165" xr:uid="{00000000-0005-0000-0000-0000E01D0000}"/>
    <cellStyle name="SAPBEXHLevel3 6 3 2 2 3 2" xfId="4474" xr:uid="{00000000-0005-0000-0000-0000E11D0000}"/>
    <cellStyle name="SAPBEXHLevel3 6 3 2 2 3 3" xfId="7386" xr:uid="{00000000-0005-0000-0000-0000E21D0000}"/>
    <cellStyle name="SAPBEXHLevel3 6 3 2 2 3 4" xfId="8798" xr:uid="{00000000-0005-0000-0000-0000E31D0000}"/>
    <cellStyle name="SAPBEXHLevel3 6 3 2 2 4" xfId="3346" xr:uid="{00000000-0005-0000-0000-0000E41D0000}"/>
    <cellStyle name="SAPBEXHLevel3 6 3 2 2 4 2" xfId="3742" xr:uid="{00000000-0005-0000-0000-0000E51D0000}"/>
    <cellStyle name="SAPBEXHLevel3 6 3 2 2 4 3" xfId="7567" xr:uid="{00000000-0005-0000-0000-0000E61D0000}"/>
    <cellStyle name="SAPBEXHLevel3 6 3 2 2 4 4" xfId="8979" xr:uid="{00000000-0005-0000-0000-0000E71D0000}"/>
    <cellStyle name="SAPBEXHLevel3 6 3 2 2 5" xfId="3508" xr:uid="{00000000-0005-0000-0000-0000E81D0000}"/>
    <cellStyle name="SAPBEXHLevel3 6 3 2 2 5 2" xfId="3630" xr:uid="{00000000-0005-0000-0000-0000E91D0000}"/>
    <cellStyle name="SAPBEXHLevel3 6 3 2 2 5 3" xfId="7729" xr:uid="{00000000-0005-0000-0000-0000EA1D0000}"/>
    <cellStyle name="SAPBEXHLevel3 6 3 2 2 5 4" xfId="9141" xr:uid="{00000000-0005-0000-0000-0000EB1D0000}"/>
    <cellStyle name="SAPBEXHLevel3 6 3 2 2 6" xfId="5612" xr:uid="{00000000-0005-0000-0000-0000EC1D0000}"/>
    <cellStyle name="SAPBEXHLevel3 6 3 2 2 7" xfId="5927" xr:uid="{00000000-0005-0000-0000-0000ED1D0000}"/>
    <cellStyle name="SAPBEXHLevel3 6 3 2 2 8" xfId="4453" xr:uid="{00000000-0005-0000-0000-0000EE1D0000}"/>
    <cellStyle name="SAPBEXHLevel3 6 3 2 3" xfId="2170" xr:uid="{00000000-0005-0000-0000-0000EF1D0000}"/>
    <cellStyle name="SAPBEXHLevel3 6 3 2 3 2" xfId="4100" xr:uid="{00000000-0005-0000-0000-0000F01D0000}"/>
    <cellStyle name="SAPBEXHLevel3 6 3 2 3 3" xfId="6676" xr:uid="{00000000-0005-0000-0000-0000F11D0000}"/>
    <cellStyle name="SAPBEXHLevel3 6 3 2 3 4" xfId="8141" xr:uid="{00000000-0005-0000-0000-0000F21D0000}"/>
    <cellStyle name="SAPBEXHLevel3 6 3 2 4" xfId="2905" xr:uid="{00000000-0005-0000-0000-0000F31D0000}"/>
    <cellStyle name="SAPBEXHLevel3 6 3 2 4 2" xfId="4754" xr:uid="{00000000-0005-0000-0000-0000F41D0000}"/>
    <cellStyle name="SAPBEXHLevel3 6 3 2 4 3" xfId="7126" xr:uid="{00000000-0005-0000-0000-0000F51D0000}"/>
    <cellStyle name="SAPBEXHLevel3 6 3 2 4 4" xfId="8538" xr:uid="{00000000-0005-0000-0000-0000F61D0000}"/>
    <cellStyle name="SAPBEXHLevel3 6 3 2 5" xfId="1996" xr:uid="{00000000-0005-0000-0000-0000F71D0000}"/>
    <cellStyle name="SAPBEXHLevel3 6 3 2 5 2" xfId="5181" xr:uid="{00000000-0005-0000-0000-0000F81D0000}"/>
    <cellStyle name="SAPBEXHLevel3 6 3 2 5 3" xfId="6584" xr:uid="{00000000-0005-0000-0000-0000F91D0000}"/>
    <cellStyle name="SAPBEXHLevel3 6 3 2 5 4" xfId="8065" xr:uid="{00000000-0005-0000-0000-0000FA1D0000}"/>
    <cellStyle name="SAPBEXHLevel3 6 3 2 6" xfId="2858" xr:uid="{00000000-0005-0000-0000-0000FB1D0000}"/>
    <cellStyle name="SAPBEXHLevel3 6 3 2 6 2" xfId="6255" xr:uid="{00000000-0005-0000-0000-0000FC1D0000}"/>
    <cellStyle name="SAPBEXHLevel3 6 3 2 6 3" xfId="7079" xr:uid="{00000000-0005-0000-0000-0000FD1D0000}"/>
    <cellStyle name="SAPBEXHLevel3 6 3 2 6 4" xfId="8491" xr:uid="{00000000-0005-0000-0000-0000FE1D0000}"/>
    <cellStyle name="SAPBEXHLevel3 6 3 2 7" xfId="6013" xr:uid="{00000000-0005-0000-0000-0000FF1D0000}"/>
    <cellStyle name="SAPBEXHLevel3 6 3 2 8" xfId="5224" xr:uid="{00000000-0005-0000-0000-0000001E0000}"/>
    <cellStyle name="SAPBEXHLevel3 6 3 2 9" xfId="6221" xr:uid="{00000000-0005-0000-0000-0000011E0000}"/>
    <cellStyle name="SAPBEXHLevel3 6 3 3" xfId="1273" xr:uid="{00000000-0005-0000-0000-0000021E0000}"/>
    <cellStyle name="SAPBEXHLevel3 6 3 3 2" xfId="2433" xr:uid="{00000000-0005-0000-0000-0000031E0000}"/>
    <cellStyle name="SAPBEXHLevel3 6 3 3 2 2" xfId="4430" xr:uid="{00000000-0005-0000-0000-0000041E0000}"/>
    <cellStyle name="SAPBEXHLevel3 6 3 3 2 3" xfId="6844" xr:uid="{00000000-0005-0000-0000-0000051E0000}"/>
    <cellStyle name="SAPBEXHLevel3 6 3 3 2 4" xfId="8291" xr:uid="{00000000-0005-0000-0000-0000061E0000}"/>
    <cellStyle name="SAPBEXHLevel3 6 3 3 3" xfId="3073" xr:uid="{00000000-0005-0000-0000-0000071E0000}"/>
    <cellStyle name="SAPBEXHLevel3 6 3 3 3 2" xfId="5317" xr:uid="{00000000-0005-0000-0000-0000081E0000}"/>
    <cellStyle name="SAPBEXHLevel3 6 3 3 3 3" xfId="7294" xr:uid="{00000000-0005-0000-0000-0000091E0000}"/>
    <cellStyle name="SAPBEXHLevel3 6 3 3 3 4" xfId="8706" xr:uid="{00000000-0005-0000-0000-00000A1E0000}"/>
    <cellStyle name="SAPBEXHLevel3 6 3 3 4" xfId="1937" xr:uid="{00000000-0005-0000-0000-00000B1E0000}"/>
    <cellStyle name="SAPBEXHLevel3 6 3 3 4 2" xfId="5709" xr:uid="{00000000-0005-0000-0000-00000C1E0000}"/>
    <cellStyle name="SAPBEXHLevel3 6 3 3 4 3" xfId="6532" xr:uid="{00000000-0005-0000-0000-00000D1E0000}"/>
    <cellStyle name="SAPBEXHLevel3 6 3 3 4 4" xfId="8015" xr:uid="{00000000-0005-0000-0000-00000E1E0000}"/>
    <cellStyle name="SAPBEXHLevel3 6 3 3 5" xfId="1715" xr:uid="{00000000-0005-0000-0000-00000F1E0000}"/>
    <cellStyle name="SAPBEXHLevel3 6 3 3 5 2" xfId="4851" xr:uid="{00000000-0005-0000-0000-0000101E0000}"/>
    <cellStyle name="SAPBEXHLevel3 6 3 3 5 3" xfId="5648" xr:uid="{00000000-0005-0000-0000-0000111E0000}"/>
    <cellStyle name="SAPBEXHLevel3 6 3 3 5 4" xfId="4584" xr:uid="{00000000-0005-0000-0000-0000121E0000}"/>
    <cellStyle name="SAPBEXHLevel3 6 3 3 6" xfId="4694" xr:uid="{00000000-0005-0000-0000-0000131E0000}"/>
    <cellStyle name="SAPBEXHLevel3 6 3 3 7" xfId="4716" xr:uid="{00000000-0005-0000-0000-0000141E0000}"/>
    <cellStyle name="SAPBEXHLevel3 6 3 3 8" xfId="4041" xr:uid="{00000000-0005-0000-0000-0000151E0000}"/>
    <cellStyle name="SAPBEXHLevel3 6 4" xfId="1265" xr:uid="{00000000-0005-0000-0000-0000161E0000}"/>
    <cellStyle name="SAPBEXHLevel3 6 4 2" xfId="2425" xr:uid="{00000000-0005-0000-0000-0000171E0000}"/>
    <cellStyle name="SAPBEXHLevel3 6 4 2 2" xfId="5038" xr:uid="{00000000-0005-0000-0000-0000181E0000}"/>
    <cellStyle name="SAPBEXHLevel3 6 4 2 3" xfId="6836" xr:uid="{00000000-0005-0000-0000-0000191E0000}"/>
    <cellStyle name="SAPBEXHLevel3 6 4 2 4" xfId="8283" xr:uid="{00000000-0005-0000-0000-00001A1E0000}"/>
    <cellStyle name="SAPBEXHLevel3 6 4 3" xfId="3065" xr:uid="{00000000-0005-0000-0000-00001B1E0000}"/>
    <cellStyle name="SAPBEXHLevel3 6 4 3 2" xfId="6126" xr:uid="{00000000-0005-0000-0000-00001C1E0000}"/>
    <cellStyle name="SAPBEXHLevel3 6 4 3 3" xfId="7286" xr:uid="{00000000-0005-0000-0000-00001D1E0000}"/>
    <cellStyle name="SAPBEXHLevel3 6 4 3 4" xfId="8698" xr:uid="{00000000-0005-0000-0000-00001E1E0000}"/>
    <cellStyle name="SAPBEXHLevel3 6 4 4" xfId="1806" xr:uid="{00000000-0005-0000-0000-00001F1E0000}"/>
    <cellStyle name="SAPBEXHLevel3 6 4 4 2" xfId="5509" xr:uid="{00000000-0005-0000-0000-0000201E0000}"/>
    <cellStyle name="SAPBEXHLevel3 6 4 4 3" xfId="6405" xr:uid="{00000000-0005-0000-0000-0000211E0000}"/>
    <cellStyle name="SAPBEXHLevel3 6 4 4 4" xfId="7889" xr:uid="{00000000-0005-0000-0000-0000221E0000}"/>
    <cellStyle name="SAPBEXHLevel3 6 4 5" xfId="1718" xr:uid="{00000000-0005-0000-0000-0000231E0000}"/>
    <cellStyle name="SAPBEXHLevel3 6 4 5 2" xfId="5148" xr:uid="{00000000-0005-0000-0000-0000241E0000}"/>
    <cellStyle name="SAPBEXHLevel3 6 4 5 3" xfId="4392" xr:uid="{00000000-0005-0000-0000-0000251E0000}"/>
    <cellStyle name="SAPBEXHLevel3 6 4 5 4" xfId="4914" xr:uid="{00000000-0005-0000-0000-0000261E0000}"/>
    <cellStyle name="SAPBEXHLevel3 6 4 6" xfId="5002" xr:uid="{00000000-0005-0000-0000-0000271E0000}"/>
    <cellStyle name="SAPBEXHLevel3 6 4 7" xfId="6075" xr:uid="{00000000-0005-0000-0000-0000281E0000}"/>
    <cellStyle name="SAPBEXHLevel3 6 4 8" xfId="6122" xr:uid="{00000000-0005-0000-0000-0000291E0000}"/>
    <cellStyle name="SAPBEXHLevel3 7" xfId="1250" xr:uid="{00000000-0005-0000-0000-00002A1E0000}"/>
    <cellStyle name="SAPBEXHLevel3 7 2" xfId="2410" xr:uid="{00000000-0005-0000-0000-00002B1E0000}"/>
    <cellStyle name="SAPBEXHLevel3 7 2 2" xfId="5615" xr:uid="{00000000-0005-0000-0000-00002C1E0000}"/>
    <cellStyle name="SAPBEXHLevel3 7 2 3" xfId="6821" xr:uid="{00000000-0005-0000-0000-00002D1E0000}"/>
    <cellStyle name="SAPBEXHLevel3 7 2 4" xfId="8268" xr:uid="{00000000-0005-0000-0000-00002E1E0000}"/>
    <cellStyle name="SAPBEXHLevel3 7 3" xfId="3050" xr:uid="{00000000-0005-0000-0000-00002F1E0000}"/>
    <cellStyle name="SAPBEXHLevel3 7 3 2" xfId="4939" xr:uid="{00000000-0005-0000-0000-0000301E0000}"/>
    <cellStyle name="SAPBEXHLevel3 7 3 3" xfId="7271" xr:uid="{00000000-0005-0000-0000-0000311E0000}"/>
    <cellStyle name="SAPBEXHLevel3 7 3 4" xfId="8683" xr:uid="{00000000-0005-0000-0000-0000321E0000}"/>
    <cellStyle name="SAPBEXHLevel3 7 4" xfId="1697" xr:uid="{00000000-0005-0000-0000-0000331E0000}"/>
    <cellStyle name="SAPBEXHLevel3 7 4 2" xfId="5730" xr:uid="{00000000-0005-0000-0000-0000341E0000}"/>
    <cellStyle name="SAPBEXHLevel3 7 4 3" xfId="3886" xr:uid="{00000000-0005-0000-0000-0000351E0000}"/>
    <cellStyle name="SAPBEXHLevel3 7 4 4" xfId="4706" xr:uid="{00000000-0005-0000-0000-0000361E0000}"/>
    <cellStyle name="SAPBEXHLevel3 7 5" xfId="1709" xr:uid="{00000000-0005-0000-0000-0000371E0000}"/>
    <cellStyle name="SAPBEXHLevel3 7 5 2" xfId="4404" xr:uid="{00000000-0005-0000-0000-0000381E0000}"/>
    <cellStyle name="SAPBEXHLevel3 7 5 3" xfId="4082" xr:uid="{00000000-0005-0000-0000-0000391E0000}"/>
    <cellStyle name="SAPBEXHLevel3 7 5 4" xfId="4908" xr:uid="{00000000-0005-0000-0000-00003A1E0000}"/>
    <cellStyle name="SAPBEXHLevel3 7 6" xfId="4940" xr:uid="{00000000-0005-0000-0000-00003B1E0000}"/>
    <cellStyle name="SAPBEXHLevel3 7 7" xfId="6208" xr:uid="{00000000-0005-0000-0000-00003C1E0000}"/>
    <cellStyle name="SAPBEXHLevel3 7 8" xfId="4570" xr:uid="{00000000-0005-0000-0000-00003D1E0000}"/>
    <cellStyle name="SAPBEXHLevel3X" xfId="339" xr:uid="{00000000-0005-0000-0000-00003E1E0000}"/>
    <cellStyle name="SAPBEXHLevel3X 2" xfId="986" xr:uid="{00000000-0005-0000-0000-00003F1E0000}"/>
    <cellStyle name="SAPBEXHLevel3X 2 2" xfId="1434" xr:uid="{00000000-0005-0000-0000-0000401E0000}"/>
    <cellStyle name="SAPBEXHLevel3X 2 2 2" xfId="2594" xr:uid="{00000000-0005-0000-0000-0000411E0000}"/>
    <cellStyle name="SAPBEXHLevel3X 2 2 2 2" xfId="6219" xr:uid="{00000000-0005-0000-0000-0000421E0000}"/>
    <cellStyle name="SAPBEXHLevel3X 2 2 2 3" xfId="6911" xr:uid="{00000000-0005-0000-0000-0000431E0000}"/>
    <cellStyle name="SAPBEXHLevel3X 2 2 2 4" xfId="8340" xr:uid="{00000000-0005-0000-0000-0000441E0000}"/>
    <cellStyle name="SAPBEXHLevel3X 2 2 3" xfId="3142" xr:uid="{00000000-0005-0000-0000-0000451E0000}"/>
    <cellStyle name="SAPBEXHLevel3X 2 2 3 2" xfId="6036" xr:uid="{00000000-0005-0000-0000-0000461E0000}"/>
    <cellStyle name="SAPBEXHLevel3X 2 2 3 3" xfId="7363" xr:uid="{00000000-0005-0000-0000-0000471E0000}"/>
    <cellStyle name="SAPBEXHLevel3X 2 2 3 4" xfId="8775" xr:uid="{00000000-0005-0000-0000-0000481E0000}"/>
    <cellStyle name="SAPBEXHLevel3X 2 2 4" xfId="3323" xr:uid="{00000000-0005-0000-0000-0000491E0000}"/>
    <cellStyle name="SAPBEXHLevel3X 2 2 4 2" xfId="3759" xr:uid="{00000000-0005-0000-0000-00004A1E0000}"/>
    <cellStyle name="SAPBEXHLevel3X 2 2 4 3" xfId="7544" xr:uid="{00000000-0005-0000-0000-00004B1E0000}"/>
    <cellStyle name="SAPBEXHLevel3X 2 2 4 4" xfId="8956" xr:uid="{00000000-0005-0000-0000-00004C1E0000}"/>
    <cellStyle name="SAPBEXHLevel3X 2 2 5" xfId="3485" xr:uid="{00000000-0005-0000-0000-00004D1E0000}"/>
    <cellStyle name="SAPBEXHLevel3X 2 2 5 2" xfId="4214" xr:uid="{00000000-0005-0000-0000-00004E1E0000}"/>
    <cellStyle name="SAPBEXHLevel3X 2 2 5 3" xfId="7706" xr:uid="{00000000-0005-0000-0000-00004F1E0000}"/>
    <cellStyle name="SAPBEXHLevel3X 2 2 5 4" xfId="9118" xr:uid="{00000000-0005-0000-0000-0000501E0000}"/>
    <cellStyle name="SAPBEXHLevel3X 2 2 6" xfId="4055" xr:uid="{00000000-0005-0000-0000-0000511E0000}"/>
    <cellStyle name="SAPBEXHLevel3X 2 2 7" xfId="5894" xr:uid="{00000000-0005-0000-0000-0000521E0000}"/>
    <cellStyle name="SAPBEXHLevel3X 2 2 8" xfId="5031" xr:uid="{00000000-0005-0000-0000-0000531E0000}"/>
    <cellStyle name="SAPBEXHLevel3X 2 3" xfId="2148" xr:uid="{00000000-0005-0000-0000-0000541E0000}"/>
    <cellStyle name="SAPBEXHLevel3X 2 3 2" xfId="4094" xr:uid="{00000000-0005-0000-0000-0000551E0000}"/>
    <cellStyle name="SAPBEXHLevel3X 2 3 3" xfId="6654" xr:uid="{00000000-0005-0000-0000-0000561E0000}"/>
    <cellStyle name="SAPBEXHLevel3X 2 3 4" xfId="8119" xr:uid="{00000000-0005-0000-0000-0000571E0000}"/>
    <cellStyle name="SAPBEXHLevel3X 2 4" xfId="2883" xr:uid="{00000000-0005-0000-0000-0000581E0000}"/>
    <cellStyle name="SAPBEXHLevel3X 2 4 2" xfId="4433" xr:uid="{00000000-0005-0000-0000-0000591E0000}"/>
    <cellStyle name="SAPBEXHLevel3X 2 4 3" xfId="7104" xr:uid="{00000000-0005-0000-0000-00005A1E0000}"/>
    <cellStyle name="SAPBEXHLevel3X 2 4 4" xfId="8516" xr:uid="{00000000-0005-0000-0000-00005B1E0000}"/>
    <cellStyle name="SAPBEXHLevel3X 2 5" xfId="1989" xr:uid="{00000000-0005-0000-0000-00005C1E0000}"/>
    <cellStyle name="SAPBEXHLevel3X 2 5 2" xfId="5140" xr:uid="{00000000-0005-0000-0000-00005D1E0000}"/>
    <cellStyle name="SAPBEXHLevel3X 2 5 3" xfId="6577" xr:uid="{00000000-0005-0000-0000-00005E1E0000}"/>
    <cellStyle name="SAPBEXHLevel3X 2 5 4" xfId="8058" xr:uid="{00000000-0005-0000-0000-00005F1E0000}"/>
    <cellStyle name="SAPBEXHLevel3X 2 6" xfId="3112" xr:uid="{00000000-0005-0000-0000-0000601E0000}"/>
    <cellStyle name="SAPBEXHLevel3X 2 6 2" xfId="5960" xr:uid="{00000000-0005-0000-0000-0000611E0000}"/>
    <cellStyle name="SAPBEXHLevel3X 2 6 3" xfId="7333" xr:uid="{00000000-0005-0000-0000-0000621E0000}"/>
    <cellStyle name="SAPBEXHLevel3X 2 6 4" xfId="8745" xr:uid="{00000000-0005-0000-0000-0000631E0000}"/>
    <cellStyle name="SAPBEXHLevel3X 2 7" xfId="4606" xr:uid="{00000000-0005-0000-0000-0000641E0000}"/>
    <cellStyle name="SAPBEXHLevel3X 2 8" xfId="4894" xr:uid="{00000000-0005-0000-0000-0000651E0000}"/>
    <cellStyle name="SAPBEXHLevel3X 2 9" xfId="7052" xr:uid="{00000000-0005-0000-0000-0000661E0000}"/>
    <cellStyle name="SAPBEXHLevel3X 3" xfId="1251" xr:uid="{00000000-0005-0000-0000-0000671E0000}"/>
    <cellStyle name="SAPBEXHLevel3X 3 2" xfId="2411" xr:uid="{00000000-0005-0000-0000-0000681E0000}"/>
    <cellStyle name="SAPBEXHLevel3X 3 2 2" xfId="4767" xr:uid="{00000000-0005-0000-0000-0000691E0000}"/>
    <cellStyle name="SAPBEXHLevel3X 3 2 3" xfId="6822" xr:uid="{00000000-0005-0000-0000-00006A1E0000}"/>
    <cellStyle name="SAPBEXHLevel3X 3 2 4" xfId="8269" xr:uid="{00000000-0005-0000-0000-00006B1E0000}"/>
    <cellStyle name="SAPBEXHLevel3X 3 3" xfId="3051" xr:uid="{00000000-0005-0000-0000-00006C1E0000}"/>
    <cellStyle name="SAPBEXHLevel3X 3 3 2" xfId="5742" xr:uid="{00000000-0005-0000-0000-00006D1E0000}"/>
    <cellStyle name="SAPBEXHLevel3X 3 3 3" xfId="7272" xr:uid="{00000000-0005-0000-0000-00006E1E0000}"/>
    <cellStyle name="SAPBEXHLevel3X 3 3 4" xfId="8684" xr:uid="{00000000-0005-0000-0000-00006F1E0000}"/>
    <cellStyle name="SAPBEXHLevel3X 3 4" xfId="1923" xr:uid="{00000000-0005-0000-0000-0000701E0000}"/>
    <cellStyle name="SAPBEXHLevel3X 3 4 2" xfId="4541" xr:uid="{00000000-0005-0000-0000-0000711E0000}"/>
    <cellStyle name="SAPBEXHLevel3X 3 4 3" xfId="6518" xr:uid="{00000000-0005-0000-0000-0000721E0000}"/>
    <cellStyle name="SAPBEXHLevel3X 3 4 4" xfId="8001" xr:uid="{00000000-0005-0000-0000-0000731E0000}"/>
    <cellStyle name="SAPBEXHLevel3X 3 5" xfId="2022" xr:uid="{00000000-0005-0000-0000-0000741E0000}"/>
    <cellStyle name="SAPBEXHLevel3X 3 5 2" xfId="4988" xr:uid="{00000000-0005-0000-0000-0000751E0000}"/>
    <cellStyle name="SAPBEXHLevel3X 3 5 3" xfId="6610" xr:uid="{00000000-0005-0000-0000-0000761E0000}"/>
    <cellStyle name="SAPBEXHLevel3X 3 5 4" xfId="8091" xr:uid="{00000000-0005-0000-0000-0000771E0000}"/>
    <cellStyle name="SAPBEXHLevel3X 3 6" xfId="5760" xr:uid="{00000000-0005-0000-0000-0000781E0000}"/>
    <cellStyle name="SAPBEXHLevel3X 3 7" xfId="5241" xr:uid="{00000000-0005-0000-0000-0000791E0000}"/>
    <cellStyle name="SAPBEXHLevel3X 3 8" xfId="4660" xr:uid="{00000000-0005-0000-0000-00007A1E0000}"/>
    <cellStyle name="SAPBEXinputData" xfId="340" xr:uid="{00000000-0005-0000-0000-00007B1E0000}"/>
    <cellStyle name="SAPBEXinputData 2" xfId="987" xr:uid="{00000000-0005-0000-0000-00007C1E0000}"/>
    <cellStyle name="SAPBEXinputData 2 2" xfId="1435" xr:uid="{00000000-0005-0000-0000-00007D1E0000}"/>
    <cellStyle name="SAPBEXinputData 2 2 2" xfId="2595" xr:uid="{00000000-0005-0000-0000-00007E1E0000}"/>
    <cellStyle name="SAPBEXinputData 2 2 2 2" xfId="6106" xr:uid="{00000000-0005-0000-0000-00007F1E0000}"/>
    <cellStyle name="SAPBEXinputData 2 2 2 3" xfId="6912" xr:uid="{00000000-0005-0000-0000-0000801E0000}"/>
    <cellStyle name="SAPBEXinputData 2 2 2 4" xfId="8341" xr:uid="{00000000-0005-0000-0000-0000811E0000}"/>
    <cellStyle name="SAPBEXinputData 2 2 3" xfId="3143" xr:uid="{00000000-0005-0000-0000-0000821E0000}"/>
    <cellStyle name="SAPBEXinputData 2 2 3 2" xfId="5658" xr:uid="{00000000-0005-0000-0000-0000831E0000}"/>
    <cellStyle name="SAPBEXinputData 2 2 3 3" xfId="7364" xr:uid="{00000000-0005-0000-0000-0000841E0000}"/>
    <cellStyle name="SAPBEXinputData 2 2 3 4" xfId="8776" xr:uid="{00000000-0005-0000-0000-0000851E0000}"/>
    <cellStyle name="SAPBEXinputData 2 2 4" xfId="3324" xr:uid="{00000000-0005-0000-0000-0000861E0000}"/>
    <cellStyle name="SAPBEXinputData 2 2 4 2" xfId="3758" xr:uid="{00000000-0005-0000-0000-0000871E0000}"/>
    <cellStyle name="SAPBEXinputData 2 2 4 3" xfId="7545" xr:uid="{00000000-0005-0000-0000-0000881E0000}"/>
    <cellStyle name="SAPBEXinputData 2 2 4 4" xfId="8957" xr:uid="{00000000-0005-0000-0000-0000891E0000}"/>
    <cellStyle name="SAPBEXinputData 2 2 5" xfId="3486" xr:uid="{00000000-0005-0000-0000-00008A1E0000}"/>
    <cellStyle name="SAPBEXinputData 2 2 5 2" xfId="3645" xr:uid="{00000000-0005-0000-0000-00008B1E0000}"/>
    <cellStyle name="SAPBEXinputData 2 2 5 3" xfId="7707" xr:uid="{00000000-0005-0000-0000-00008C1E0000}"/>
    <cellStyle name="SAPBEXinputData 2 2 5 4" xfId="9119" xr:uid="{00000000-0005-0000-0000-00008D1E0000}"/>
    <cellStyle name="SAPBEXinputData 2 2 6" xfId="4054" xr:uid="{00000000-0005-0000-0000-00008E1E0000}"/>
    <cellStyle name="SAPBEXinputData 2 2 7" xfId="5067" xr:uid="{00000000-0005-0000-0000-00008F1E0000}"/>
    <cellStyle name="SAPBEXinputData 2 2 8" xfId="5484" xr:uid="{00000000-0005-0000-0000-0000901E0000}"/>
    <cellStyle name="SAPBEXinputData 2 3" xfId="4377" xr:uid="{00000000-0005-0000-0000-0000911E0000}"/>
    <cellStyle name="SAPBEXresData" xfId="341" xr:uid="{00000000-0005-0000-0000-0000921E0000}"/>
    <cellStyle name="SAPBEXresData 2" xfId="988" xr:uid="{00000000-0005-0000-0000-0000931E0000}"/>
    <cellStyle name="SAPBEXresData 2 2" xfId="1436" xr:uid="{00000000-0005-0000-0000-0000941E0000}"/>
    <cellStyle name="SAPBEXresData 2 2 2" xfId="2596" xr:uid="{00000000-0005-0000-0000-0000951E0000}"/>
    <cellStyle name="SAPBEXresData 2 2 2 2" xfId="5973" xr:uid="{00000000-0005-0000-0000-0000961E0000}"/>
    <cellStyle name="SAPBEXresData 2 2 2 3" xfId="6913" xr:uid="{00000000-0005-0000-0000-0000971E0000}"/>
    <cellStyle name="SAPBEXresData 2 2 2 4" xfId="8342" xr:uid="{00000000-0005-0000-0000-0000981E0000}"/>
    <cellStyle name="SAPBEXresData 2 2 3" xfId="3144" xr:uid="{00000000-0005-0000-0000-0000991E0000}"/>
    <cellStyle name="SAPBEXresData 2 2 3 2" xfId="4807" xr:uid="{00000000-0005-0000-0000-00009A1E0000}"/>
    <cellStyle name="SAPBEXresData 2 2 3 3" xfId="7365" xr:uid="{00000000-0005-0000-0000-00009B1E0000}"/>
    <cellStyle name="SAPBEXresData 2 2 3 4" xfId="8777" xr:uid="{00000000-0005-0000-0000-00009C1E0000}"/>
    <cellStyle name="SAPBEXresData 2 2 4" xfId="3325" xr:uid="{00000000-0005-0000-0000-00009D1E0000}"/>
    <cellStyle name="SAPBEXresData 2 2 4 2" xfId="4259" xr:uid="{00000000-0005-0000-0000-00009E1E0000}"/>
    <cellStyle name="SAPBEXresData 2 2 4 3" xfId="7546" xr:uid="{00000000-0005-0000-0000-00009F1E0000}"/>
    <cellStyle name="SAPBEXresData 2 2 4 4" xfId="8958" xr:uid="{00000000-0005-0000-0000-0000A01E0000}"/>
    <cellStyle name="SAPBEXresData 2 2 5" xfId="3487" xr:uid="{00000000-0005-0000-0000-0000A11E0000}"/>
    <cellStyle name="SAPBEXresData 2 2 5 2" xfId="3644" xr:uid="{00000000-0005-0000-0000-0000A21E0000}"/>
    <cellStyle name="SAPBEXresData 2 2 5 3" xfId="7708" xr:uid="{00000000-0005-0000-0000-0000A31E0000}"/>
    <cellStyle name="SAPBEXresData 2 2 5 4" xfId="9120" xr:uid="{00000000-0005-0000-0000-0000A41E0000}"/>
    <cellStyle name="SAPBEXresData 2 2 6" xfId="4053" xr:uid="{00000000-0005-0000-0000-0000A51E0000}"/>
    <cellStyle name="SAPBEXresData 2 2 7" xfId="5060" xr:uid="{00000000-0005-0000-0000-0000A61E0000}"/>
    <cellStyle name="SAPBEXresData 2 2 8" xfId="5459" xr:uid="{00000000-0005-0000-0000-0000A71E0000}"/>
    <cellStyle name="SAPBEXresData 2 3" xfId="2149" xr:uid="{00000000-0005-0000-0000-0000A81E0000}"/>
    <cellStyle name="SAPBEXresData 2 3 2" xfId="3949" xr:uid="{00000000-0005-0000-0000-0000A91E0000}"/>
    <cellStyle name="SAPBEXresData 2 3 3" xfId="6655" xr:uid="{00000000-0005-0000-0000-0000AA1E0000}"/>
    <cellStyle name="SAPBEXresData 2 3 4" xfId="8120" xr:uid="{00000000-0005-0000-0000-0000AB1E0000}"/>
    <cellStyle name="SAPBEXresData 2 4" xfId="2884" xr:uid="{00000000-0005-0000-0000-0000AC1E0000}"/>
    <cellStyle name="SAPBEXresData 2 4 2" xfId="5092" xr:uid="{00000000-0005-0000-0000-0000AD1E0000}"/>
    <cellStyle name="SAPBEXresData 2 4 3" xfId="7105" xr:uid="{00000000-0005-0000-0000-0000AE1E0000}"/>
    <cellStyle name="SAPBEXresData 2 4 4" xfId="8517" xr:uid="{00000000-0005-0000-0000-0000AF1E0000}"/>
    <cellStyle name="SAPBEXresData 2 5" xfId="1794" xr:uid="{00000000-0005-0000-0000-0000B01E0000}"/>
    <cellStyle name="SAPBEXresData 2 5 2" xfId="4868" xr:uid="{00000000-0005-0000-0000-0000B11E0000}"/>
    <cellStyle name="SAPBEXresData 2 5 3" xfId="6393" xr:uid="{00000000-0005-0000-0000-0000B21E0000}"/>
    <cellStyle name="SAPBEXresData 2 5 4" xfId="7877" xr:uid="{00000000-0005-0000-0000-0000B31E0000}"/>
    <cellStyle name="SAPBEXresData 2 6" xfId="3280" xr:uid="{00000000-0005-0000-0000-0000B41E0000}"/>
    <cellStyle name="SAPBEXresData 2 6 2" xfId="4271" xr:uid="{00000000-0005-0000-0000-0000B51E0000}"/>
    <cellStyle name="SAPBEXresData 2 6 3" xfId="7501" xr:uid="{00000000-0005-0000-0000-0000B61E0000}"/>
    <cellStyle name="SAPBEXresData 2 6 4" xfId="8913" xr:uid="{00000000-0005-0000-0000-0000B71E0000}"/>
    <cellStyle name="SAPBEXresData 2 7" xfId="5036" xr:uid="{00000000-0005-0000-0000-0000B81E0000}"/>
    <cellStyle name="SAPBEXresData 2 8" xfId="5882" xr:uid="{00000000-0005-0000-0000-0000B91E0000}"/>
    <cellStyle name="SAPBEXresData 2 9" xfId="5053" xr:uid="{00000000-0005-0000-0000-0000BA1E0000}"/>
    <cellStyle name="SAPBEXresData 3" xfId="1252" xr:uid="{00000000-0005-0000-0000-0000BB1E0000}"/>
    <cellStyle name="SAPBEXresData 3 2" xfId="2412" xr:uid="{00000000-0005-0000-0000-0000BC1E0000}"/>
    <cellStyle name="SAPBEXresData 3 2 2" xfId="4434" xr:uid="{00000000-0005-0000-0000-0000BD1E0000}"/>
    <cellStyle name="SAPBEXresData 3 2 3" xfId="6823" xr:uid="{00000000-0005-0000-0000-0000BE1E0000}"/>
    <cellStyle name="SAPBEXresData 3 2 4" xfId="8270" xr:uid="{00000000-0005-0000-0000-0000BF1E0000}"/>
    <cellStyle name="SAPBEXresData 3 3" xfId="3052" xr:uid="{00000000-0005-0000-0000-0000C01E0000}"/>
    <cellStyle name="SAPBEXresData 3 3 2" xfId="5791" xr:uid="{00000000-0005-0000-0000-0000C11E0000}"/>
    <cellStyle name="SAPBEXresData 3 3 3" xfId="7273" xr:uid="{00000000-0005-0000-0000-0000C21E0000}"/>
    <cellStyle name="SAPBEXresData 3 3 4" xfId="8685" xr:uid="{00000000-0005-0000-0000-0000C31E0000}"/>
    <cellStyle name="SAPBEXresData 3 4" xfId="1924" xr:uid="{00000000-0005-0000-0000-0000C41E0000}"/>
    <cellStyle name="SAPBEXresData 3 4 2" xfId="4337" xr:uid="{00000000-0005-0000-0000-0000C51E0000}"/>
    <cellStyle name="SAPBEXresData 3 4 3" xfId="6519" xr:uid="{00000000-0005-0000-0000-0000C61E0000}"/>
    <cellStyle name="SAPBEXresData 3 4 4" xfId="8002" xr:uid="{00000000-0005-0000-0000-0000C71E0000}"/>
    <cellStyle name="SAPBEXresData 3 5" xfId="1725" xr:uid="{00000000-0005-0000-0000-0000C81E0000}"/>
    <cellStyle name="SAPBEXresData 3 5 2" xfId="5190" xr:uid="{00000000-0005-0000-0000-0000C91E0000}"/>
    <cellStyle name="SAPBEXresData 3 5 3" xfId="5114" xr:uid="{00000000-0005-0000-0000-0000CA1E0000}"/>
    <cellStyle name="SAPBEXresData 3 5 4" xfId="4591" xr:uid="{00000000-0005-0000-0000-0000CB1E0000}"/>
    <cellStyle name="SAPBEXresData 3 6" xfId="5208" xr:uid="{00000000-0005-0000-0000-0000CC1E0000}"/>
    <cellStyle name="SAPBEXresData 3 7" xfId="5553" xr:uid="{00000000-0005-0000-0000-0000CD1E0000}"/>
    <cellStyle name="SAPBEXresData 3 8" xfId="5020" xr:uid="{00000000-0005-0000-0000-0000CE1E0000}"/>
    <cellStyle name="SAPBEXresDataEmph" xfId="342" xr:uid="{00000000-0005-0000-0000-0000CF1E0000}"/>
    <cellStyle name="SAPBEXresDataEmph 2" xfId="989" xr:uid="{00000000-0005-0000-0000-0000D01E0000}"/>
    <cellStyle name="SAPBEXresDataEmph 2 2" xfId="1437" xr:uid="{00000000-0005-0000-0000-0000D11E0000}"/>
    <cellStyle name="SAPBEXresDataEmph 2 2 2" xfId="2597" xr:uid="{00000000-0005-0000-0000-0000D21E0000}"/>
    <cellStyle name="SAPBEXresDataEmph 2 2 2 2" xfId="5595" xr:uid="{00000000-0005-0000-0000-0000D31E0000}"/>
    <cellStyle name="SAPBEXresDataEmph 2 2 2 3" xfId="6914" xr:uid="{00000000-0005-0000-0000-0000D41E0000}"/>
    <cellStyle name="SAPBEXresDataEmph 2 2 2 4" xfId="8343" xr:uid="{00000000-0005-0000-0000-0000D51E0000}"/>
    <cellStyle name="SAPBEXresDataEmph 2 2 3" xfId="3145" xr:uid="{00000000-0005-0000-0000-0000D61E0000}"/>
    <cellStyle name="SAPBEXresDataEmph 2 2 3 2" xfId="4476" xr:uid="{00000000-0005-0000-0000-0000D71E0000}"/>
    <cellStyle name="SAPBEXresDataEmph 2 2 3 3" xfId="7366" xr:uid="{00000000-0005-0000-0000-0000D81E0000}"/>
    <cellStyle name="SAPBEXresDataEmph 2 2 3 4" xfId="8778" xr:uid="{00000000-0005-0000-0000-0000D91E0000}"/>
    <cellStyle name="SAPBEXresDataEmph 2 2 4" xfId="3326" xr:uid="{00000000-0005-0000-0000-0000DA1E0000}"/>
    <cellStyle name="SAPBEXresDataEmph 2 2 4 2" xfId="3757" xr:uid="{00000000-0005-0000-0000-0000DB1E0000}"/>
    <cellStyle name="SAPBEXresDataEmph 2 2 4 3" xfId="7547" xr:uid="{00000000-0005-0000-0000-0000DC1E0000}"/>
    <cellStyle name="SAPBEXresDataEmph 2 2 4 4" xfId="8959" xr:uid="{00000000-0005-0000-0000-0000DD1E0000}"/>
    <cellStyle name="SAPBEXresDataEmph 2 2 5" xfId="3488" xr:uid="{00000000-0005-0000-0000-0000DE1E0000}"/>
    <cellStyle name="SAPBEXresDataEmph 2 2 5 2" xfId="4213" xr:uid="{00000000-0005-0000-0000-0000DF1E0000}"/>
    <cellStyle name="SAPBEXresDataEmph 2 2 5 3" xfId="7709" xr:uid="{00000000-0005-0000-0000-0000E01E0000}"/>
    <cellStyle name="SAPBEXresDataEmph 2 2 5 4" xfId="9121" xr:uid="{00000000-0005-0000-0000-0000E11E0000}"/>
    <cellStyle name="SAPBEXresDataEmph 2 2 6" xfId="4052" xr:uid="{00000000-0005-0000-0000-0000E21E0000}"/>
    <cellStyle name="SAPBEXresDataEmph 2 2 7" xfId="4969" xr:uid="{00000000-0005-0000-0000-0000E31E0000}"/>
    <cellStyle name="SAPBEXresDataEmph 2 2 8" xfId="4909" xr:uid="{00000000-0005-0000-0000-0000E41E0000}"/>
    <cellStyle name="SAPBEXresDataEmph 2 3" xfId="2150" xr:uid="{00000000-0005-0000-0000-0000E51E0000}"/>
    <cellStyle name="SAPBEXresDataEmph 2 3 2" xfId="3944" xr:uid="{00000000-0005-0000-0000-0000E61E0000}"/>
    <cellStyle name="SAPBEXresDataEmph 2 3 3" xfId="6656" xr:uid="{00000000-0005-0000-0000-0000E71E0000}"/>
    <cellStyle name="SAPBEXresDataEmph 2 3 4" xfId="8121" xr:uid="{00000000-0005-0000-0000-0000E81E0000}"/>
    <cellStyle name="SAPBEXresDataEmph 2 4" xfId="2885" xr:uid="{00000000-0005-0000-0000-0000E91E0000}"/>
    <cellStyle name="SAPBEXresDataEmph 2 4 2" xfId="4946" xr:uid="{00000000-0005-0000-0000-0000EA1E0000}"/>
    <cellStyle name="SAPBEXresDataEmph 2 4 3" xfId="7106" xr:uid="{00000000-0005-0000-0000-0000EB1E0000}"/>
    <cellStyle name="SAPBEXresDataEmph 2 4 4" xfId="8518" xr:uid="{00000000-0005-0000-0000-0000EC1E0000}"/>
    <cellStyle name="SAPBEXresDataEmph 2 5" xfId="1973" xr:uid="{00000000-0005-0000-0000-0000ED1E0000}"/>
    <cellStyle name="SAPBEXresDataEmph 2 5 2" xfId="5149" xr:uid="{00000000-0005-0000-0000-0000EE1E0000}"/>
    <cellStyle name="SAPBEXresDataEmph 2 5 3" xfId="6561" xr:uid="{00000000-0005-0000-0000-0000EF1E0000}"/>
    <cellStyle name="SAPBEXresDataEmph 2 5 4" xfId="8042" xr:uid="{00000000-0005-0000-0000-0000F01E0000}"/>
    <cellStyle name="SAPBEXresDataEmph 2 6" xfId="2913" xr:uid="{00000000-0005-0000-0000-0000F11E0000}"/>
    <cellStyle name="SAPBEXresDataEmph 2 6 2" xfId="6009" xr:uid="{00000000-0005-0000-0000-0000F21E0000}"/>
    <cellStyle name="SAPBEXresDataEmph 2 6 3" xfId="7134" xr:uid="{00000000-0005-0000-0000-0000F31E0000}"/>
    <cellStyle name="SAPBEXresDataEmph 2 6 4" xfId="8546" xr:uid="{00000000-0005-0000-0000-0000F41E0000}"/>
    <cellStyle name="SAPBEXresDataEmph 2 7" xfId="5806" xr:uid="{00000000-0005-0000-0000-0000F51E0000}"/>
    <cellStyle name="SAPBEXresDataEmph 2 8" xfId="5563" xr:uid="{00000000-0005-0000-0000-0000F61E0000}"/>
    <cellStyle name="SAPBEXresDataEmph 2 9" xfId="4823" xr:uid="{00000000-0005-0000-0000-0000F71E0000}"/>
    <cellStyle name="SAPBEXresDataEmph 3" xfId="1253" xr:uid="{00000000-0005-0000-0000-0000F81E0000}"/>
    <cellStyle name="SAPBEXresDataEmph 3 2" xfId="2413" xr:uid="{00000000-0005-0000-0000-0000F91E0000}"/>
    <cellStyle name="SAPBEXresDataEmph 3 2 2" xfId="4965" xr:uid="{00000000-0005-0000-0000-0000FA1E0000}"/>
    <cellStyle name="SAPBEXresDataEmph 3 2 3" xfId="6824" xr:uid="{00000000-0005-0000-0000-0000FB1E0000}"/>
    <cellStyle name="SAPBEXresDataEmph 3 2 4" xfId="8271" xr:uid="{00000000-0005-0000-0000-0000FC1E0000}"/>
    <cellStyle name="SAPBEXresDataEmph 3 3" xfId="3053" xr:uid="{00000000-0005-0000-0000-0000FD1E0000}"/>
    <cellStyle name="SAPBEXresDataEmph 3 3 2" xfId="5256" xr:uid="{00000000-0005-0000-0000-0000FE1E0000}"/>
    <cellStyle name="SAPBEXresDataEmph 3 3 3" xfId="7274" xr:uid="{00000000-0005-0000-0000-0000FF1E0000}"/>
    <cellStyle name="SAPBEXresDataEmph 3 3 4" xfId="8686" xr:uid="{00000000-0005-0000-0000-0000001F0000}"/>
    <cellStyle name="SAPBEXresDataEmph 3 4" xfId="1925" xr:uid="{00000000-0005-0000-0000-0000011F0000}"/>
    <cellStyle name="SAPBEXresDataEmph 3 4 2" xfId="4293" xr:uid="{00000000-0005-0000-0000-0000021F0000}"/>
    <cellStyle name="SAPBEXresDataEmph 3 4 3" xfId="6520" xr:uid="{00000000-0005-0000-0000-0000031F0000}"/>
    <cellStyle name="SAPBEXresDataEmph 3 4 4" xfId="8003" xr:uid="{00000000-0005-0000-0000-0000041F0000}"/>
    <cellStyle name="SAPBEXresDataEmph 3 5" xfId="1724" xr:uid="{00000000-0005-0000-0000-0000051F0000}"/>
    <cellStyle name="SAPBEXresDataEmph 3 5 2" xfId="4500" xr:uid="{00000000-0005-0000-0000-0000061F0000}"/>
    <cellStyle name="SAPBEXresDataEmph 3 5 3" xfId="5566" xr:uid="{00000000-0005-0000-0000-0000071F0000}"/>
    <cellStyle name="SAPBEXresDataEmph 3 5 4" xfId="4710" xr:uid="{00000000-0005-0000-0000-0000081F0000}"/>
    <cellStyle name="SAPBEXresDataEmph 3 6" xfId="6183" xr:uid="{00000000-0005-0000-0000-0000091F0000}"/>
    <cellStyle name="SAPBEXresDataEmph 3 7" xfId="5786" xr:uid="{00000000-0005-0000-0000-00000A1F0000}"/>
    <cellStyle name="SAPBEXresDataEmph 3 8" xfId="3989" xr:uid="{00000000-0005-0000-0000-00000B1F0000}"/>
    <cellStyle name="SAPBEXresItem" xfId="343" xr:uid="{00000000-0005-0000-0000-00000C1F0000}"/>
    <cellStyle name="SAPBEXresItem 2" xfId="990" xr:uid="{00000000-0005-0000-0000-00000D1F0000}"/>
    <cellStyle name="SAPBEXresItem 2 2" xfId="1438" xr:uid="{00000000-0005-0000-0000-00000E1F0000}"/>
    <cellStyle name="SAPBEXresItem 2 2 2" xfId="2598" xr:uid="{00000000-0005-0000-0000-00000F1F0000}"/>
    <cellStyle name="SAPBEXresItem 2 2 2 2" xfId="4749" xr:uid="{00000000-0005-0000-0000-0000101F0000}"/>
    <cellStyle name="SAPBEXresItem 2 2 2 3" xfId="6915" xr:uid="{00000000-0005-0000-0000-0000111F0000}"/>
    <cellStyle name="SAPBEXresItem 2 2 2 4" xfId="8344" xr:uid="{00000000-0005-0000-0000-0000121F0000}"/>
    <cellStyle name="SAPBEXresItem 2 2 3" xfId="3146" xr:uid="{00000000-0005-0000-0000-0000131F0000}"/>
    <cellStyle name="SAPBEXresItem 2 2 3 2" xfId="5010" xr:uid="{00000000-0005-0000-0000-0000141F0000}"/>
    <cellStyle name="SAPBEXresItem 2 2 3 3" xfId="7367" xr:uid="{00000000-0005-0000-0000-0000151F0000}"/>
    <cellStyle name="SAPBEXresItem 2 2 3 4" xfId="8779" xr:uid="{00000000-0005-0000-0000-0000161F0000}"/>
    <cellStyle name="SAPBEXresItem 2 2 4" xfId="3327" xr:uid="{00000000-0005-0000-0000-0000171F0000}"/>
    <cellStyle name="SAPBEXresItem 2 2 4 2" xfId="3756" xr:uid="{00000000-0005-0000-0000-0000181F0000}"/>
    <cellStyle name="SAPBEXresItem 2 2 4 3" xfId="7548" xr:uid="{00000000-0005-0000-0000-0000191F0000}"/>
    <cellStyle name="SAPBEXresItem 2 2 4 4" xfId="8960" xr:uid="{00000000-0005-0000-0000-00001A1F0000}"/>
    <cellStyle name="SAPBEXresItem 2 2 5" xfId="3489" xr:uid="{00000000-0005-0000-0000-00001B1F0000}"/>
    <cellStyle name="SAPBEXresItem 2 2 5 2" xfId="3643" xr:uid="{00000000-0005-0000-0000-00001C1F0000}"/>
    <cellStyle name="SAPBEXresItem 2 2 5 3" xfId="7710" xr:uid="{00000000-0005-0000-0000-00001D1F0000}"/>
    <cellStyle name="SAPBEXresItem 2 2 5 4" xfId="9122" xr:uid="{00000000-0005-0000-0000-00001E1F0000}"/>
    <cellStyle name="SAPBEXresItem 2 2 6" xfId="4051" xr:uid="{00000000-0005-0000-0000-00001F1F0000}"/>
    <cellStyle name="SAPBEXresItem 2 2 7" xfId="5654" xr:uid="{00000000-0005-0000-0000-0000201F0000}"/>
    <cellStyle name="SAPBEXresItem 2 2 8" xfId="3906" xr:uid="{00000000-0005-0000-0000-0000211F0000}"/>
    <cellStyle name="SAPBEXresItem 2 3" xfId="2151" xr:uid="{00000000-0005-0000-0000-0000221F0000}"/>
    <cellStyle name="SAPBEXresItem 2 3 2" xfId="4981" xr:uid="{00000000-0005-0000-0000-0000231F0000}"/>
    <cellStyle name="SAPBEXresItem 2 3 3" xfId="6657" xr:uid="{00000000-0005-0000-0000-0000241F0000}"/>
    <cellStyle name="SAPBEXresItem 2 3 4" xfId="8122" xr:uid="{00000000-0005-0000-0000-0000251F0000}"/>
    <cellStyle name="SAPBEXresItem 2 4" xfId="2886" xr:uid="{00000000-0005-0000-0000-0000261F0000}"/>
    <cellStyle name="SAPBEXresItem 2 4 2" xfId="5845" xr:uid="{00000000-0005-0000-0000-0000271F0000}"/>
    <cellStyle name="SAPBEXresItem 2 4 3" xfId="7107" xr:uid="{00000000-0005-0000-0000-0000281F0000}"/>
    <cellStyle name="SAPBEXresItem 2 4 4" xfId="8519" xr:uid="{00000000-0005-0000-0000-0000291F0000}"/>
    <cellStyle name="SAPBEXresItem 2 5" xfId="1995" xr:uid="{00000000-0005-0000-0000-00002A1F0000}"/>
    <cellStyle name="SAPBEXresItem 2 5 2" xfId="4490" xr:uid="{00000000-0005-0000-0000-00002B1F0000}"/>
    <cellStyle name="SAPBEXresItem 2 5 3" xfId="6583" xr:uid="{00000000-0005-0000-0000-00002C1F0000}"/>
    <cellStyle name="SAPBEXresItem 2 5 4" xfId="8064" xr:uid="{00000000-0005-0000-0000-00002D1F0000}"/>
    <cellStyle name="SAPBEXresItem 2 6" xfId="3076" xr:uid="{00000000-0005-0000-0000-00002E1F0000}"/>
    <cellStyle name="SAPBEXresItem 2 6 2" xfId="6024" xr:uid="{00000000-0005-0000-0000-00002F1F0000}"/>
    <cellStyle name="SAPBEXresItem 2 6 3" xfId="7297" xr:uid="{00000000-0005-0000-0000-0000301F0000}"/>
    <cellStyle name="SAPBEXresItem 2 6 4" xfId="8709" xr:uid="{00000000-0005-0000-0000-0000311F0000}"/>
    <cellStyle name="SAPBEXresItem 2 7" xfId="5277" xr:uid="{00000000-0005-0000-0000-0000321F0000}"/>
    <cellStyle name="SAPBEXresItem 2 8" xfId="4531" xr:uid="{00000000-0005-0000-0000-0000331F0000}"/>
    <cellStyle name="SAPBEXresItem 2 9" xfId="6622" xr:uid="{00000000-0005-0000-0000-0000341F0000}"/>
    <cellStyle name="SAPBEXresItem 3" xfId="1254" xr:uid="{00000000-0005-0000-0000-0000351F0000}"/>
    <cellStyle name="SAPBEXresItem 3 2" xfId="2414" xr:uid="{00000000-0005-0000-0000-0000361F0000}"/>
    <cellStyle name="SAPBEXresItem 3 2 2" xfId="4901" xr:uid="{00000000-0005-0000-0000-0000371F0000}"/>
    <cellStyle name="SAPBEXresItem 3 2 3" xfId="6825" xr:uid="{00000000-0005-0000-0000-0000381F0000}"/>
    <cellStyle name="SAPBEXresItem 3 2 4" xfId="8272" xr:uid="{00000000-0005-0000-0000-0000391F0000}"/>
    <cellStyle name="SAPBEXresItem 3 3" xfId="3054" xr:uid="{00000000-0005-0000-0000-00003A1F0000}"/>
    <cellStyle name="SAPBEXresItem 3 3 2" xfId="6213" xr:uid="{00000000-0005-0000-0000-00003B1F0000}"/>
    <cellStyle name="SAPBEXresItem 3 3 3" xfId="7275" xr:uid="{00000000-0005-0000-0000-00003C1F0000}"/>
    <cellStyle name="SAPBEXresItem 3 3 4" xfId="8687" xr:uid="{00000000-0005-0000-0000-00003D1F0000}"/>
    <cellStyle name="SAPBEXresItem 3 4" xfId="1829" xr:uid="{00000000-0005-0000-0000-00003E1F0000}"/>
    <cellStyle name="SAPBEXresItem 3 4 2" xfId="4283" xr:uid="{00000000-0005-0000-0000-00003F1F0000}"/>
    <cellStyle name="SAPBEXresItem 3 4 3" xfId="6424" xr:uid="{00000000-0005-0000-0000-0000401F0000}"/>
    <cellStyle name="SAPBEXresItem 3 4 4" xfId="7907" xr:uid="{00000000-0005-0000-0000-0000411F0000}"/>
    <cellStyle name="SAPBEXresItem 3 5" xfId="1708" xr:uid="{00000000-0005-0000-0000-0000421F0000}"/>
    <cellStyle name="SAPBEXresItem 3 5 2" xfId="4735" xr:uid="{00000000-0005-0000-0000-0000431F0000}"/>
    <cellStyle name="SAPBEXresItem 3 5 3" xfId="5012" xr:uid="{00000000-0005-0000-0000-0000441F0000}"/>
    <cellStyle name="SAPBEXresItem 3 5 4" xfId="4960" xr:uid="{00000000-0005-0000-0000-0000451F0000}"/>
    <cellStyle name="SAPBEXresItem 3 6" xfId="6062" xr:uid="{00000000-0005-0000-0000-0000461F0000}"/>
    <cellStyle name="SAPBEXresItem 3 7" xfId="5942" xr:uid="{00000000-0005-0000-0000-0000471F0000}"/>
    <cellStyle name="SAPBEXresItem 3 8" xfId="5497" xr:uid="{00000000-0005-0000-0000-0000481F0000}"/>
    <cellStyle name="SAPBEXresItem 8" xfId="369" xr:uid="{00000000-0005-0000-0000-0000491F0000}"/>
    <cellStyle name="SAPBEXresItem 8 2" xfId="1010" xr:uid="{00000000-0005-0000-0000-00004A1F0000}"/>
    <cellStyle name="SAPBEXresItem 8 2 2" xfId="1458" xr:uid="{00000000-0005-0000-0000-00004B1F0000}"/>
    <cellStyle name="SAPBEXresItem 8 2 2 2" xfId="2618" xr:uid="{00000000-0005-0000-0000-00004C1F0000}"/>
    <cellStyle name="SAPBEXresItem 8 2 2 2 2" xfId="5661" xr:uid="{00000000-0005-0000-0000-00004D1F0000}"/>
    <cellStyle name="SAPBEXresItem 8 2 2 2 3" xfId="6935" xr:uid="{00000000-0005-0000-0000-00004E1F0000}"/>
    <cellStyle name="SAPBEXresItem 8 2 2 2 4" xfId="8364" xr:uid="{00000000-0005-0000-0000-00004F1F0000}"/>
    <cellStyle name="SAPBEXresItem 8 2 2 3" xfId="3166" xr:uid="{00000000-0005-0000-0000-0000501F0000}"/>
    <cellStyle name="SAPBEXresItem 8 2 2 3 2" xfId="4111" xr:uid="{00000000-0005-0000-0000-0000511F0000}"/>
    <cellStyle name="SAPBEXresItem 8 2 2 3 3" xfId="7387" xr:uid="{00000000-0005-0000-0000-0000521F0000}"/>
    <cellStyle name="SAPBEXresItem 8 2 2 3 4" xfId="8799" xr:uid="{00000000-0005-0000-0000-0000531F0000}"/>
    <cellStyle name="SAPBEXresItem 8 2 2 4" xfId="3347" xr:uid="{00000000-0005-0000-0000-0000541F0000}"/>
    <cellStyle name="SAPBEXresItem 8 2 2 4 2" xfId="3741" xr:uid="{00000000-0005-0000-0000-0000551F0000}"/>
    <cellStyle name="SAPBEXresItem 8 2 2 4 3" xfId="7568" xr:uid="{00000000-0005-0000-0000-0000561F0000}"/>
    <cellStyle name="SAPBEXresItem 8 2 2 4 4" xfId="8980" xr:uid="{00000000-0005-0000-0000-0000571F0000}"/>
    <cellStyle name="SAPBEXresItem 8 2 2 5" xfId="3509" xr:uid="{00000000-0005-0000-0000-0000581F0000}"/>
    <cellStyle name="SAPBEXresItem 8 2 2 5 2" xfId="3629" xr:uid="{00000000-0005-0000-0000-0000591F0000}"/>
    <cellStyle name="SAPBEXresItem 8 2 2 5 3" xfId="7730" xr:uid="{00000000-0005-0000-0000-00005A1F0000}"/>
    <cellStyle name="SAPBEXresItem 8 2 2 5 4" xfId="9142" xr:uid="{00000000-0005-0000-0000-00005B1F0000}"/>
    <cellStyle name="SAPBEXresItem 8 2 2 6" xfId="4764" xr:uid="{00000000-0005-0000-0000-00005C1F0000}"/>
    <cellStyle name="SAPBEXresItem 8 2 2 7" xfId="4585" xr:uid="{00000000-0005-0000-0000-00005D1F0000}"/>
    <cellStyle name="SAPBEXresItem 8 2 2 8" xfId="6131" xr:uid="{00000000-0005-0000-0000-00005E1F0000}"/>
    <cellStyle name="SAPBEXresItem 8 2 3" xfId="2171" xr:uid="{00000000-0005-0000-0000-00005F1F0000}"/>
    <cellStyle name="SAPBEXresItem 8 2 3 2" xfId="4097" xr:uid="{00000000-0005-0000-0000-0000601F0000}"/>
    <cellStyle name="SAPBEXresItem 8 2 3 3" xfId="6677" xr:uid="{00000000-0005-0000-0000-0000611F0000}"/>
    <cellStyle name="SAPBEXresItem 8 2 3 4" xfId="8142" xr:uid="{00000000-0005-0000-0000-0000621F0000}"/>
    <cellStyle name="SAPBEXresItem 8 2 4" xfId="2906" xr:uid="{00000000-0005-0000-0000-0000631F0000}"/>
    <cellStyle name="SAPBEXresItem 8 2 4 2" xfId="4422" xr:uid="{00000000-0005-0000-0000-0000641F0000}"/>
    <cellStyle name="SAPBEXresItem 8 2 4 3" xfId="7127" xr:uid="{00000000-0005-0000-0000-0000651F0000}"/>
    <cellStyle name="SAPBEXresItem 8 2 4 4" xfId="8539" xr:uid="{00000000-0005-0000-0000-0000661F0000}"/>
    <cellStyle name="SAPBEXresItem 8 2 5" xfId="1882" xr:uid="{00000000-0005-0000-0000-0000671F0000}"/>
    <cellStyle name="SAPBEXresItem 8 2 5 2" xfId="4512" xr:uid="{00000000-0005-0000-0000-0000681F0000}"/>
    <cellStyle name="SAPBEXresItem 8 2 5 3" xfId="6477" xr:uid="{00000000-0005-0000-0000-0000691F0000}"/>
    <cellStyle name="SAPBEXresItem 8 2 5 4" xfId="7960" xr:uid="{00000000-0005-0000-0000-00006A1F0000}"/>
    <cellStyle name="SAPBEXresItem 8 2 6" xfId="3285" xr:uid="{00000000-0005-0000-0000-00006B1F0000}"/>
    <cellStyle name="SAPBEXresItem 8 2 6 2" xfId="3787" xr:uid="{00000000-0005-0000-0000-00006C1F0000}"/>
    <cellStyle name="SAPBEXresItem 8 2 6 3" xfId="7506" xr:uid="{00000000-0005-0000-0000-00006D1F0000}"/>
    <cellStyle name="SAPBEXresItem 8 2 6 4" xfId="8918" xr:uid="{00000000-0005-0000-0000-00006E1F0000}"/>
    <cellStyle name="SAPBEXresItem 8 2 7" xfId="5637" xr:uid="{00000000-0005-0000-0000-00006F1F0000}"/>
    <cellStyle name="SAPBEXresItem 8 2 8" xfId="4857" xr:uid="{00000000-0005-0000-0000-0000701F0000}"/>
    <cellStyle name="SAPBEXresItem 8 2 9" xfId="6409" xr:uid="{00000000-0005-0000-0000-0000711F0000}"/>
    <cellStyle name="SAPBEXresItem 8 3" xfId="1274" xr:uid="{00000000-0005-0000-0000-0000721F0000}"/>
    <cellStyle name="SAPBEXresItem 8 3 2" xfId="2434" xr:uid="{00000000-0005-0000-0000-0000731F0000}"/>
    <cellStyle name="SAPBEXresItem 8 3 2 2" xfId="4922" xr:uid="{00000000-0005-0000-0000-0000741F0000}"/>
    <cellStyle name="SAPBEXresItem 8 3 2 3" xfId="6845" xr:uid="{00000000-0005-0000-0000-0000751F0000}"/>
    <cellStyle name="SAPBEXresItem 8 3 2 4" xfId="8292" xr:uid="{00000000-0005-0000-0000-0000761F0000}"/>
    <cellStyle name="SAPBEXresItem 8 3 3" xfId="3074" xr:uid="{00000000-0005-0000-0000-0000771F0000}"/>
    <cellStyle name="SAPBEXresItem 8 3 3 2" xfId="6269" xr:uid="{00000000-0005-0000-0000-0000781F0000}"/>
    <cellStyle name="SAPBEXresItem 8 3 3 3" xfId="7295" xr:uid="{00000000-0005-0000-0000-0000791F0000}"/>
    <cellStyle name="SAPBEXresItem 8 3 3 4" xfId="8707" xr:uid="{00000000-0005-0000-0000-00007A1F0000}"/>
    <cellStyle name="SAPBEXresItem 8 3 4" xfId="1701" xr:uid="{00000000-0005-0000-0000-00007B1F0000}"/>
    <cellStyle name="SAPBEXresItem 8 3 4 2" xfId="4303" xr:uid="{00000000-0005-0000-0000-00007C1F0000}"/>
    <cellStyle name="SAPBEXresItem 8 3 4 3" xfId="4085" xr:uid="{00000000-0005-0000-0000-00007D1F0000}"/>
    <cellStyle name="SAPBEXresItem 8 3 4 4" xfId="5105" xr:uid="{00000000-0005-0000-0000-00007E1F0000}"/>
    <cellStyle name="SAPBEXresItem 8 3 5" xfId="1832" xr:uid="{00000000-0005-0000-0000-00007F1F0000}"/>
    <cellStyle name="SAPBEXresItem 8 3 5 2" xfId="4601" xr:uid="{00000000-0005-0000-0000-0000801F0000}"/>
    <cellStyle name="SAPBEXresItem 8 3 5 3" xfId="6427" xr:uid="{00000000-0005-0000-0000-0000811F0000}"/>
    <cellStyle name="SAPBEXresItem 8 3 5 4" xfId="7910" xr:uid="{00000000-0005-0000-0000-0000821F0000}"/>
    <cellStyle name="SAPBEXresItem 8 3 6" xfId="4361" xr:uid="{00000000-0005-0000-0000-0000831F0000}"/>
    <cellStyle name="SAPBEXresItem 8 3 7" xfId="5030" xr:uid="{00000000-0005-0000-0000-0000841F0000}"/>
    <cellStyle name="SAPBEXresItem 8 3 8" xfId="4887" xr:uid="{00000000-0005-0000-0000-0000851F0000}"/>
    <cellStyle name="SAPBEXresItemX" xfId="344" xr:uid="{00000000-0005-0000-0000-0000861F0000}"/>
    <cellStyle name="SAPBEXresItemX 2" xfId="991" xr:uid="{00000000-0005-0000-0000-0000871F0000}"/>
    <cellStyle name="SAPBEXresItemX 2 2" xfId="1439" xr:uid="{00000000-0005-0000-0000-0000881F0000}"/>
    <cellStyle name="SAPBEXresItemX 2 2 2" xfId="2599" xr:uid="{00000000-0005-0000-0000-0000891F0000}"/>
    <cellStyle name="SAPBEXresItemX 2 2 2 2" xfId="4417" xr:uid="{00000000-0005-0000-0000-00008A1F0000}"/>
    <cellStyle name="SAPBEXresItemX 2 2 2 3" xfId="6916" xr:uid="{00000000-0005-0000-0000-00008B1F0000}"/>
    <cellStyle name="SAPBEXresItemX 2 2 2 4" xfId="8345" xr:uid="{00000000-0005-0000-0000-00008C1F0000}"/>
    <cellStyle name="SAPBEXresItemX 2 2 3" xfId="3147" xr:uid="{00000000-0005-0000-0000-00008D1F0000}"/>
    <cellStyle name="SAPBEXresItemX 2 2 3 2" xfId="5118" xr:uid="{00000000-0005-0000-0000-00008E1F0000}"/>
    <cellStyle name="SAPBEXresItemX 2 2 3 3" xfId="7368" xr:uid="{00000000-0005-0000-0000-00008F1F0000}"/>
    <cellStyle name="SAPBEXresItemX 2 2 3 4" xfId="8780" xr:uid="{00000000-0005-0000-0000-0000901F0000}"/>
    <cellStyle name="SAPBEXresItemX 2 2 4" xfId="3328" xr:uid="{00000000-0005-0000-0000-0000911F0000}"/>
    <cellStyle name="SAPBEXresItemX 2 2 4 2" xfId="3755" xr:uid="{00000000-0005-0000-0000-0000921F0000}"/>
    <cellStyle name="SAPBEXresItemX 2 2 4 3" xfId="7549" xr:uid="{00000000-0005-0000-0000-0000931F0000}"/>
    <cellStyle name="SAPBEXresItemX 2 2 4 4" xfId="8961" xr:uid="{00000000-0005-0000-0000-0000941F0000}"/>
    <cellStyle name="SAPBEXresItemX 2 2 5" xfId="3490" xr:uid="{00000000-0005-0000-0000-0000951F0000}"/>
    <cellStyle name="SAPBEXresItemX 2 2 5 2" xfId="3954" xr:uid="{00000000-0005-0000-0000-0000961F0000}"/>
    <cellStyle name="SAPBEXresItemX 2 2 5 3" xfId="7711" xr:uid="{00000000-0005-0000-0000-0000971F0000}"/>
    <cellStyle name="SAPBEXresItemX 2 2 5 4" xfId="9123" xr:uid="{00000000-0005-0000-0000-0000981F0000}"/>
    <cellStyle name="SAPBEXresItemX 2 2 6" xfId="4050" xr:uid="{00000000-0005-0000-0000-0000991F0000}"/>
    <cellStyle name="SAPBEXresItemX 2 2 7" xfId="5130" xr:uid="{00000000-0005-0000-0000-00009A1F0000}"/>
    <cellStyle name="SAPBEXresItemX 2 2 8" xfId="4620" xr:uid="{00000000-0005-0000-0000-00009B1F0000}"/>
    <cellStyle name="SAPBEXresItemX 2 3" xfId="2152" xr:uid="{00000000-0005-0000-0000-00009C1F0000}"/>
    <cellStyle name="SAPBEXresItemX 2 3 2" xfId="3940" xr:uid="{00000000-0005-0000-0000-00009D1F0000}"/>
    <cellStyle name="SAPBEXresItemX 2 3 3" xfId="6658" xr:uid="{00000000-0005-0000-0000-00009E1F0000}"/>
    <cellStyle name="SAPBEXresItemX 2 3 4" xfId="8123" xr:uid="{00000000-0005-0000-0000-00009F1F0000}"/>
    <cellStyle name="SAPBEXresItemX 2 4" xfId="2887" xr:uid="{00000000-0005-0000-0000-0000A01F0000}"/>
    <cellStyle name="SAPBEXresItemX 2 4 2" xfId="5314" xr:uid="{00000000-0005-0000-0000-0000A11F0000}"/>
    <cellStyle name="SAPBEXresItemX 2 4 3" xfId="7108" xr:uid="{00000000-0005-0000-0000-0000A21F0000}"/>
    <cellStyle name="SAPBEXresItemX 2 4 4" xfId="8520" xr:uid="{00000000-0005-0000-0000-0000A31F0000}"/>
    <cellStyle name="SAPBEXresItemX 2 5" xfId="1958" xr:uid="{00000000-0005-0000-0000-0000A41F0000}"/>
    <cellStyle name="SAPBEXresItemX 2 5 2" xfId="5076" xr:uid="{00000000-0005-0000-0000-0000A51F0000}"/>
    <cellStyle name="SAPBEXresItemX 2 5 3" xfId="6546" xr:uid="{00000000-0005-0000-0000-0000A61F0000}"/>
    <cellStyle name="SAPBEXresItemX 2 5 4" xfId="8027" xr:uid="{00000000-0005-0000-0000-0000A71F0000}"/>
    <cellStyle name="SAPBEXresItemX 2 6" xfId="3173" xr:uid="{00000000-0005-0000-0000-0000A81F0000}"/>
    <cellStyle name="SAPBEXresItemX 2 6 2" xfId="5965" xr:uid="{00000000-0005-0000-0000-0000A91F0000}"/>
    <cellStyle name="SAPBEXresItemX 2 6 3" xfId="7394" xr:uid="{00000000-0005-0000-0000-0000AA1F0000}"/>
    <cellStyle name="SAPBEXresItemX 2 6 4" xfId="8806" xr:uid="{00000000-0005-0000-0000-0000AB1F0000}"/>
    <cellStyle name="SAPBEXresItemX 2 7" xfId="6229" xr:uid="{00000000-0005-0000-0000-0000AC1F0000}"/>
    <cellStyle name="SAPBEXresItemX 2 8" xfId="5261" xr:uid="{00000000-0005-0000-0000-0000AD1F0000}"/>
    <cellStyle name="SAPBEXresItemX 2 9" xfId="6879" xr:uid="{00000000-0005-0000-0000-0000AE1F0000}"/>
    <cellStyle name="SAPBEXresItemX 3" xfId="1255" xr:uid="{00000000-0005-0000-0000-0000AF1F0000}"/>
    <cellStyle name="SAPBEXresItemX 3 2" xfId="2415" xr:uid="{00000000-0005-0000-0000-0000B01F0000}"/>
    <cellStyle name="SAPBEXresItemX 3 2 2" xfId="5846" xr:uid="{00000000-0005-0000-0000-0000B11F0000}"/>
    <cellStyle name="SAPBEXresItemX 3 2 3" xfId="6826" xr:uid="{00000000-0005-0000-0000-0000B21F0000}"/>
    <cellStyle name="SAPBEXresItemX 3 2 4" xfId="8273" xr:uid="{00000000-0005-0000-0000-0000B31F0000}"/>
    <cellStyle name="SAPBEXresItemX 3 3" xfId="3055" xr:uid="{00000000-0005-0000-0000-0000B41F0000}"/>
    <cellStyle name="SAPBEXresItemX 3 3 2" xfId="6098" xr:uid="{00000000-0005-0000-0000-0000B51F0000}"/>
    <cellStyle name="SAPBEXresItemX 3 3 3" xfId="7276" xr:uid="{00000000-0005-0000-0000-0000B61F0000}"/>
    <cellStyle name="SAPBEXresItemX 3 3 4" xfId="8688" xr:uid="{00000000-0005-0000-0000-0000B71F0000}"/>
    <cellStyle name="SAPBEXresItemX 3 4" xfId="1926" xr:uid="{00000000-0005-0000-0000-0000B81F0000}"/>
    <cellStyle name="SAPBEXresItemX 3 4 2" xfId="5135" xr:uid="{00000000-0005-0000-0000-0000B91F0000}"/>
    <cellStyle name="SAPBEXresItemX 3 4 3" xfId="6521" xr:uid="{00000000-0005-0000-0000-0000BA1F0000}"/>
    <cellStyle name="SAPBEXresItemX 3 4 4" xfId="8004" xr:uid="{00000000-0005-0000-0000-0000BB1F0000}"/>
    <cellStyle name="SAPBEXresItemX 3 5" xfId="1723" xr:uid="{00000000-0005-0000-0000-0000BC1F0000}"/>
    <cellStyle name="SAPBEXresItemX 3 5 2" xfId="4832" xr:uid="{00000000-0005-0000-0000-0000BD1F0000}"/>
    <cellStyle name="SAPBEXresItemX 3 5 3" xfId="4989" xr:uid="{00000000-0005-0000-0000-0000BE1F0000}"/>
    <cellStyle name="SAPBEXresItemX 3 5 4" xfId="4692" xr:uid="{00000000-0005-0000-0000-0000BF1F0000}"/>
    <cellStyle name="SAPBEXresItemX 3 6" xfId="5930" xr:uid="{00000000-0005-0000-0000-0000C01F0000}"/>
    <cellStyle name="SAPBEXresItemX 3 7" xfId="4166" xr:uid="{00000000-0005-0000-0000-0000C11F0000}"/>
    <cellStyle name="SAPBEXresItemX 3 8" xfId="4025" xr:uid="{00000000-0005-0000-0000-0000C21F0000}"/>
    <cellStyle name="SAPBEXstdData" xfId="345" xr:uid="{00000000-0005-0000-0000-0000C31F0000}"/>
    <cellStyle name="SAPBEXstdData 2" xfId="677" xr:uid="{00000000-0005-0000-0000-0000C41F0000}"/>
    <cellStyle name="SAPBEXstdData 2 2" xfId="765" xr:uid="{00000000-0005-0000-0000-0000C51F0000}"/>
    <cellStyle name="SAPBEXstdData 2 2 2" xfId="1118" xr:uid="{00000000-0005-0000-0000-0000C61F0000}"/>
    <cellStyle name="SAPBEXstdData 2 2 2 2" xfId="1566" xr:uid="{00000000-0005-0000-0000-0000C71F0000}"/>
    <cellStyle name="SAPBEXstdData 2 2 2 2 2" xfId="2726" xr:uid="{00000000-0005-0000-0000-0000C81F0000}"/>
    <cellStyle name="SAPBEXstdData 2 2 2 2 2 2" xfId="4002" xr:uid="{00000000-0005-0000-0000-0000C91F0000}"/>
    <cellStyle name="SAPBEXstdData 2 2 2 2 2 3" xfId="7031" xr:uid="{00000000-0005-0000-0000-0000CA1F0000}"/>
    <cellStyle name="SAPBEXstdData 2 2 2 2 2 4" xfId="8458" xr:uid="{00000000-0005-0000-0000-0000CB1F0000}"/>
    <cellStyle name="SAPBEXstdData 2 2 2 2 3" xfId="3263" xr:uid="{00000000-0005-0000-0000-0000CC1F0000}"/>
    <cellStyle name="SAPBEXstdData 2 2 2 2 3 2" xfId="3802" xr:uid="{00000000-0005-0000-0000-0000CD1F0000}"/>
    <cellStyle name="SAPBEXstdData 2 2 2 2 3 3" xfId="7484" xr:uid="{00000000-0005-0000-0000-0000CE1F0000}"/>
    <cellStyle name="SAPBEXstdData 2 2 2 2 3 4" xfId="8896" xr:uid="{00000000-0005-0000-0000-0000CF1F0000}"/>
    <cellStyle name="SAPBEXstdData 2 2 2 2 4" xfId="3441" xr:uid="{00000000-0005-0000-0000-0000D01F0000}"/>
    <cellStyle name="SAPBEXstdData 2 2 2 2 4 2" xfId="4225" xr:uid="{00000000-0005-0000-0000-0000D11F0000}"/>
    <cellStyle name="SAPBEXstdData 2 2 2 2 4 3" xfId="7662" xr:uid="{00000000-0005-0000-0000-0000D21F0000}"/>
    <cellStyle name="SAPBEXstdData 2 2 2 2 4 4" xfId="9074" xr:uid="{00000000-0005-0000-0000-0000D31F0000}"/>
    <cellStyle name="SAPBEXstdData 2 2 2 2 5" xfId="3603" xr:uid="{00000000-0005-0000-0000-0000D41F0000}"/>
    <cellStyle name="SAPBEXstdData 2 2 2 2 5 2" xfId="6341" xr:uid="{00000000-0005-0000-0000-0000D51F0000}"/>
    <cellStyle name="SAPBEXstdData 2 2 2 2 5 3" xfId="7824" xr:uid="{00000000-0005-0000-0000-0000D61F0000}"/>
    <cellStyle name="SAPBEXstdData 2 2 2 2 5 4" xfId="9236" xr:uid="{00000000-0005-0000-0000-0000D71F0000}"/>
    <cellStyle name="SAPBEXstdData 2 2 2 2 6" xfId="5403" xr:uid="{00000000-0005-0000-0000-0000D81F0000}"/>
    <cellStyle name="SAPBEXstdData 2 2 2 2 7" xfId="5557" xr:uid="{00000000-0005-0000-0000-0000D91F0000}"/>
    <cellStyle name="SAPBEXstdData 2 2 2 2 8" xfId="4924" xr:uid="{00000000-0005-0000-0000-0000DA1F0000}"/>
    <cellStyle name="SAPBEXstdData 2 2 2 3" xfId="2278" xr:uid="{00000000-0005-0000-0000-0000DB1F0000}"/>
    <cellStyle name="SAPBEXstdData 2 2 2 3 2" xfId="5719" xr:uid="{00000000-0005-0000-0000-0000DC1F0000}"/>
    <cellStyle name="SAPBEXstdData 2 2 2 3 3" xfId="6772" xr:uid="{00000000-0005-0000-0000-0000DD1F0000}"/>
    <cellStyle name="SAPBEXstdData 2 2 2 3 4" xfId="8235" xr:uid="{00000000-0005-0000-0000-0000DE1F0000}"/>
    <cellStyle name="SAPBEXstdData 2 2 2 4" xfId="3003" xr:uid="{00000000-0005-0000-0000-0000DF1F0000}"/>
    <cellStyle name="SAPBEXstdData 2 2 2 4 2" xfId="6217" xr:uid="{00000000-0005-0000-0000-0000E01F0000}"/>
    <cellStyle name="SAPBEXstdData 2 2 2 4 3" xfId="7224" xr:uid="{00000000-0005-0000-0000-0000E11F0000}"/>
    <cellStyle name="SAPBEXstdData 2 2 2 4 4" xfId="8636" xr:uid="{00000000-0005-0000-0000-0000E21F0000}"/>
    <cellStyle name="SAPBEXstdData 2 2 2 5" xfId="2008" xr:uid="{00000000-0005-0000-0000-0000E31F0000}"/>
    <cellStyle name="SAPBEXstdData 2 2 2 5 2" xfId="5695" xr:uid="{00000000-0005-0000-0000-0000E41F0000}"/>
    <cellStyle name="SAPBEXstdData 2 2 2 5 3" xfId="6596" xr:uid="{00000000-0005-0000-0000-0000E51F0000}"/>
    <cellStyle name="SAPBEXstdData 2 2 2 5 4" xfId="8077" xr:uid="{00000000-0005-0000-0000-0000E61F0000}"/>
    <cellStyle name="SAPBEXstdData 2 2 2 6" xfId="1759" xr:uid="{00000000-0005-0000-0000-0000E71F0000}"/>
    <cellStyle name="SAPBEXstdData 2 2 2 6 2" xfId="5405" xr:uid="{00000000-0005-0000-0000-0000E81F0000}"/>
    <cellStyle name="SAPBEXstdData 2 2 2 6 3" xfId="6358" xr:uid="{00000000-0005-0000-0000-0000E91F0000}"/>
    <cellStyle name="SAPBEXstdData 2 2 2 6 4" xfId="7842" xr:uid="{00000000-0005-0000-0000-0000EA1F0000}"/>
    <cellStyle name="SAPBEXstdData 2 2 2 7" xfId="4571" xr:uid="{00000000-0005-0000-0000-0000EB1F0000}"/>
    <cellStyle name="SAPBEXstdData 2 2 2 8" xfId="3923" xr:uid="{00000000-0005-0000-0000-0000EC1F0000}"/>
    <cellStyle name="SAPBEXstdData 2 2 2 9" xfId="6886" xr:uid="{00000000-0005-0000-0000-0000ED1F0000}"/>
    <cellStyle name="SAPBEXstdData 2 2 3" xfId="1312" xr:uid="{00000000-0005-0000-0000-0000EE1F0000}"/>
    <cellStyle name="SAPBEXstdData 2 2 3 2" xfId="2472" xr:uid="{00000000-0005-0000-0000-0000EF1F0000}"/>
    <cellStyle name="SAPBEXstdData 2 2 3 2 2" xfId="4809" xr:uid="{00000000-0005-0000-0000-0000F01F0000}"/>
    <cellStyle name="SAPBEXstdData 2 2 3 2 3" xfId="6871" xr:uid="{00000000-0005-0000-0000-0000F11F0000}"/>
    <cellStyle name="SAPBEXstdData 2 2 3 2 4" xfId="8316" xr:uid="{00000000-0005-0000-0000-0000F21F0000}"/>
    <cellStyle name="SAPBEXstdData 2 2 3 3" xfId="3101" xr:uid="{00000000-0005-0000-0000-0000F31F0000}"/>
    <cellStyle name="SAPBEXstdData 2 2 3 3 2" xfId="4996" xr:uid="{00000000-0005-0000-0000-0000F41F0000}"/>
    <cellStyle name="SAPBEXstdData 2 2 3 3 3" xfId="7322" xr:uid="{00000000-0005-0000-0000-0000F51F0000}"/>
    <cellStyle name="SAPBEXstdData 2 2 3 3 4" xfId="8734" xr:uid="{00000000-0005-0000-0000-0000F61F0000}"/>
    <cellStyle name="SAPBEXstdData 2 2 3 4" xfId="3299" xr:uid="{00000000-0005-0000-0000-0000F71F0000}"/>
    <cellStyle name="SAPBEXstdData 2 2 3 4 2" xfId="3777" xr:uid="{00000000-0005-0000-0000-0000F81F0000}"/>
    <cellStyle name="SAPBEXstdData 2 2 3 4 3" xfId="7520" xr:uid="{00000000-0005-0000-0000-0000F91F0000}"/>
    <cellStyle name="SAPBEXstdData 2 2 3 4 4" xfId="8932" xr:uid="{00000000-0005-0000-0000-0000FA1F0000}"/>
    <cellStyle name="SAPBEXstdData 2 2 3 5" xfId="3461" xr:uid="{00000000-0005-0000-0000-0000FB1F0000}"/>
    <cellStyle name="SAPBEXstdData 2 2 3 5 2" xfId="3662" xr:uid="{00000000-0005-0000-0000-0000FC1F0000}"/>
    <cellStyle name="SAPBEXstdData 2 2 3 5 3" xfId="7682" xr:uid="{00000000-0005-0000-0000-0000FD1F0000}"/>
    <cellStyle name="SAPBEXstdData 2 2 3 5 4" xfId="9094" xr:uid="{00000000-0005-0000-0000-0000FE1F0000}"/>
    <cellStyle name="SAPBEXstdData 2 2 3 6" xfId="4831" xr:uid="{00000000-0005-0000-0000-0000FF1F0000}"/>
    <cellStyle name="SAPBEXstdData 2 2 3 7" xfId="4592" xr:uid="{00000000-0005-0000-0000-000000200000}"/>
    <cellStyle name="SAPBEXstdData 2 2 3 8" xfId="5223" xr:uid="{00000000-0005-0000-0000-000001200000}"/>
    <cellStyle name="SAPBEXstdData 2 3" xfId="724" xr:uid="{00000000-0005-0000-0000-000002200000}"/>
    <cellStyle name="SAPBEXstdData 2 3 2" xfId="1077" xr:uid="{00000000-0005-0000-0000-000003200000}"/>
    <cellStyle name="SAPBEXstdData 2 3 2 2" xfId="1525" xr:uid="{00000000-0005-0000-0000-000004200000}"/>
    <cellStyle name="SAPBEXstdData 2 3 2 2 2" xfId="2685" xr:uid="{00000000-0005-0000-0000-000005200000}"/>
    <cellStyle name="SAPBEXstdData 2 3 2 2 2 2" xfId="4479" xr:uid="{00000000-0005-0000-0000-000006200000}"/>
    <cellStyle name="SAPBEXstdData 2 3 2 2 2 3" xfId="6990" xr:uid="{00000000-0005-0000-0000-000007200000}"/>
    <cellStyle name="SAPBEXstdData 2 3 2 2 2 4" xfId="8417" xr:uid="{00000000-0005-0000-0000-000008200000}"/>
    <cellStyle name="SAPBEXstdData 2 3 2 2 3" xfId="3222" xr:uid="{00000000-0005-0000-0000-000009200000}"/>
    <cellStyle name="SAPBEXstdData 2 3 2 2 3 2" xfId="3824" xr:uid="{00000000-0005-0000-0000-00000A200000}"/>
    <cellStyle name="SAPBEXstdData 2 3 2 2 3 3" xfId="7443" xr:uid="{00000000-0005-0000-0000-00000B200000}"/>
    <cellStyle name="SAPBEXstdData 2 3 2 2 3 4" xfId="8855" xr:uid="{00000000-0005-0000-0000-00000C200000}"/>
    <cellStyle name="SAPBEXstdData 2 3 2 2 4" xfId="3400" xr:uid="{00000000-0005-0000-0000-00000D200000}"/>
    <cellStyle name="SAPBEXstdData 2 3 2 2 4 2" xfId="4236" xr:uid="{00000000-0005-0000-0000-00000E200000}"/>
    <cellStyle name="SAPBEXstdData 2 3 2 2 4 3" xfId="7621" xr:uid="{00000000-0005-0000-0000-00000F200000}"/>
    <cellStyle name="SAPBEXstdData 2 3 2 2 4 4" xfId="9033" xr:uid="{00000000-0005-0000-0000-000010200000}"/>
    <cellStyle name="SAPBEXstdData 2 3 2 2 5" xfId="3562" xr:uid="{00000000-0005-0000-0000-000011200000}"/>
    <cellStyle name="SAPBEXstdData 2 3 2 2 5 2" xfId="6300" xr:uid="{00000000-0005-0000-0000-000012200000}"/>
    <cellStyle name="SAPBEXstdData 2 3 2 2 5 3" xfId="7783" xr:uid="{00000000-0005-0000-0000-000013200000}"/>
    <cellStyle name="SAPBEXstdData 2 3 2 2 5 4" xfId="9195" xr:uid="{00000000-0005-0000-0000-000014200000}"/>
    <cellStyle name="SAPBEXstdData 2 3 2 2 6" xfId="5146" xr:uid="{00000000-0005-0000-0000-000015200000}"/>
    <cellStyle name="SAPBEXstdData 2 3 2 2 7" xfId="6113" xr:uid="{00000000-0005-0000-0000-000016200000}"/>
    <cellStyle name="SAPBEXstdData 2 3 2 2 8" xfId="5501" xr:uid="{00000000-0005-0000-0000-000017200000}"/>
    <cellStyle name="SAPBEXstdData 2 3 2 3" xfId="2237" xr:uid="{00000000-0005-0000-0000-000018200000}"/>
    <cellStyle name="SAPBEXstdData 2 3 2 3 2" xfId="5448" xr:uid="{00000000-0005-0000-0000-000019200000}"/>
    <cellStyle name="SAPBEXstdData 2 3 2 3 3" xfId="6731" xr:uid="{00000000-0005-0000-0000-00001A200000}"/>
    <cellStyle name="SAPBEXstdData 2 3 2 3 4" xfId="8194" xr:uid="{00000000-0005-0000-0000-00001B200000}"/>
    <cellStyle name="SAPBEXstdData 2 3 2 4" xfId="2962" xr:uid="{00000000-0005-0000-0000-00001C200000}"/>
    <cellStyle name="SAPBEXstdData 2 3 2 4 2" xfId="6155" xr:uid="{00000000-0005-0000-0000-00001D200000}"/>
    <cellStyle name="SAPBEXstdData 2 3 2 4 3" xfId="7183" xr:uid="{00000000-0005-0000-0000-00001E200000}"/>
    <cellStyle name="SAPBEXstdData 2 3 2 4 4" xfId="8595" xr:uid="{00000000-0005-0000-0000-00001F200000}"/>
    <cellStyle name="SAPBEXstdData 2 3 2 5" xfId="1801" xr:uid="{00000000-0005-0000-0000-000020200000}"/>
    <cellStyle name="SAPBEXstdData 2 3 2 5 2" xfId="5334" xr:uid="{00000000-0005-0000-0000-000021200000}"/>
    <cellStyle name="SAPBEXstdData 2 3 2 5 3" xfId="6400" xr:uid="{00000000-0005-0000-0000-000022200000}"/>
    <cellStyle name="SAPBEXstdData 2 3 2 5 4" xfId="7884" xr:uid="{00000000-0005-0000-0000-000023200000}"/>
    <cellStyle name="SAPBEXstdData 2 3 2 6" xfId="3111" xr:uid="{00000000-0005-0000-0000-000024200000}"/>
    <cellStyle name="SAPBEXstdData 2 3 2 6 2" xfId="6093" xr:uid="{00000000-0005-0000-0000-000025200000}"/>
    <cellStyle name="SAPBEXstdData 2 3 2 6 3" xfId="7332" xr:uid="{00000000-0005-0000-0000-000026200000}"/>
    <cellStyle name="SAPBEXstdData 2 3 2 6 4" xfId="8744" xr:uid="{00000000-0005-0000-0000-000027200000}"/>
    <cellStyle name="SAPBEXstdData 2 3 2 7" xfId="5937" xr:uid="{00000000-0005-0000-0000-000028200000}"/>
    <cellStyle name="SAPBEXstdData 2 3 2 8" xfId="5780" xr:uid="{00000000-0005-0000-0000-000029200000}"/>
    <cellStyle name="SAPBEXstdData 2 3 2 9" xfId="4486" xr:uid="{00000000-0005-0000-0000-00002A200000}"/>
    <cellStyle name="SAPBEXstdData 2 3 3" xfId="1302" xr:uid="{00000000-0005-0000-0000-00002B200000}"/>
    <cellStyle name="SAPBEXstdData 2 3 3 2" xfId="2462" xr:uid="{00000000-0005-0000-0000-00002C200000}"/>
    <cellStyle name="SAPBEXstdData 2 3 3 2 2" xfId="4779" xr:uid="{00000000-0005-0000-0000-00002D200000}"/>
    <cellStyle name="SAPBEXstdData 2 3 3 2 3" xfId="6861" xr:uid="{00000000-0005-0000-0000-00002E200000}"/>
    <cellStyle name="SAPBEXstdData 2 3 3 2 4" xfId="8306" xr:uid="{00000000-0005-0000-0000-00002F200000}"/>
    <cellStyle name="SAPBEXstdData 2 3 3 3" xfId="3091" xr:uid="{00000000-0005-0000-0000-000030200000}"/>
    <cellStyle name="SAPBEXstdData 2 3 3 3 2" xfId="3844" xr:uid="{00000000-0005-0000-0000-000031200000}"/>
    <cellStyle name="SAPBEXstdData 2 3 3 3 3" xfId="7312" xr:uid="{00000000-0005-0000-0000-000032200000}"/>
    <cellStyle name="SAPBEXstdData 2 3 3 3 4" xfId="8724" xr:uid="{00000000-0005-0000-0000-000033200000}"/>
    <cellStyle name="SAPBEXstdData 2 3 3 4" xfId="1991" xr:uid="{00000000-0005-0000-0000-000034200000}"/>
    <cellStyle name="SAPBEXstdData 2 3 3 4 2" xfId="4622" xr:uid="{00000000-0005-0000-0000-000035200000}"/>
    <cellStyle name="SAPBEXstdData 2 3 3 4 3" xfId="6579" xr:uid="{00000000-0005-0000-0000-000036200000}"/>
    <cellStyle name="SAPBEXstdData 2 3 3 4 4" xfId="8060" xr:uid="{00000000-0005-0000-0000-000037200000}"/>
    <cellStyle name="SAPBEXstdData 2 3 3 5" xfId="1711" xr:uid="{00000000-0005-0000-0000-000038200000}"/>
    <cellStyle name="SAPBEXstdData 2 3 3 5 2" xfId="5503" xr:uid="{00000000-0005-0000-0000-000039200000}"/>
    <cellStyle name="SAPBEXstdData 2 3 3 5 3" xfId="5787" xr:uid="{00000000-0005-0000-0000-00003A200000}"/>
    <cellStyle name="SAPBEXstdData 2 3 3 5 4" xfId="5900" xr:uid="{00000000-0005-0000-0000-00003B200000}"/>
    <cellStyle name="SAPBEXstdData 2 3 3 6" xfId="5370" xr:uid="{00000000-0005-0000-0000-00003C200000}"/>
    <cellStyle name="SAPBEXstdData 2 3 3 7" xfId="4393" xr:uid="{00000000-0005-0000-0000-00003D200000}"/>
    <cellStyle name="SAPBEXstdData 2 3 3 8" xfId="5590" xr:uid="{00000000-0005-0000-0000-00003E200000}"/>
    <cellStyle name="SAPBEXstdData 2 4" xfId="1038" xr:uid="{00000000-0005-0000-0000-00003F200000}"/>
    <cellStyle name="SAPBEXstdData 2 4 2" xfId="1486" xr:uid="{00000000-0005-0000-0000-000040200000}"/>
    <cellStyle name="SAPBEXstdData 2 4 2 2" xfId="2646" xr:uid="{00000000-0005-0000-0000-000041200000}"/>
    <cellStyle name="SAPBEXstdData 2 4 2 2 2" xfId="5842" xr:uid="{00000000-0005-0000-0000-000042200000}"/>
    <cellStyle name="SAPBEXstdData 2 4 2 2 3" xfId="6951" xr:uid="{00000000-0005-0000-0000-000043200000}"/>
    <cellStyle name="SAPBEXstdData 2 4 2 2 4" xfId="8378" xr:uid="{00000000-0005-0000-0000-000044200000}"/>
    <cellStyle name="SAPBEXstdData 2 4 2 3" xfId="3183" xr:uid="{00000000-0005-0000-0000-000045200000}"/>
    <cellStyle name="SAPBEXstdData 2 4 2 3 2" xfId="5991" xr:uid="{00000000-0005-0000-0000-000046200000}"/>
    <cellStyle name="SAPBEXstdData 2 4 2 3 3" xfId="7404" xr:uid="{00000000-0005-0000-0000-000047200000}"/>
    <cellStyle name="SAPBEXstdData 2 4 2 3 4" xfId="8816" xr:uid="{00000000-0005-0000-0000-000048200000}"/>
    <cellStyle name="SAPBEXstdData 2 4 2 4" xfId="3361" xr:uid="{00000000-0005-0000-0000-000049200000}"/>
    <cellStyle name="SAPBEXstdData 2 4 2 4 2" xfId="4249" xr:uid="{00000000-0005-0000-0000-00004A200000}"/>
    <cellStyle name="SAPBEXstdData 2 4 2 4 3" xfId="7582" xr:uid="{00000000-0005-0000-0000-00004B200000}"/>
    <cellStyle name="SAPBEXstdData 2 4 2 4 4" xfId="8994" xr:uid="{00000000-0005-0000-0000-00004C200000}"/>
    <cellStyle name="SAPBEXstdData 2 4 2 5" xfId="3523" xr:uid="{00000000-0005-0000-0000-00004D200000}"/>
    <cellStyle name="SAPBEXstdData 2 4 2 5 2" xfId="4203" xr:uid="{00000000-0005-0000-0000-00004E200000}"/>
    <cellStyle name="SAPBEXstdData 2 4 2 5 3" xfId="7744" xr:uid="{00000000-0005-0000-0000-00004F200000}"/>
    <cellStyle name="SAPBEXstdData 2 4 2 5 4" xfId="9156" xr:uid="{00000000-0005-0000-0000-000050200000}"/>
    <cellStyle name="SAPBEXstdData 2 4 2 6" xfId="6254" xr:uid="{00000000-0005-0000-0000-000051200000}"/>
    <cellStyle name="SAPBEXstdData 2 4 2 7" xfId="5064" xr:uid="{00000000-0005-0000-0000-000052200000}"/>
    <cellStyle name="SAPBEXstdData 2 4 2 8" xfId="4848" xr:uid="{00000000-0005-0000-0000-000053200000}"/>
    <cellStyle name="SAPBEXstdData 2 4 3" xfId="2198" xr:uid="{00000000-0005-0000-0000-000054200000}"/>
    <cellStyle name="SAPBEXstdData 2 4 3 2" xfId="5393" xr:uid="{00000000-0005-0000-0000-000055200000}"/>
    <cellStyle name="SAPBEXstdData 2 4 3 3" xfId="6692" xr:uid="{00000000-0005-0000-0000-000056200000}"/>
    <cellStyle name="SAPBEXstdData 2 4 3 4" xfId="8155" xr:uid="{00000000-0005-0000-0000-000057200000}"/>
    <cellStyle name="SAPBEXstdData 2 4 4" xfId="2923" xr:uid="{00000000-0005-0000-0000-000058200000}"/>
    <cellStyle name="SAPBEXstdData 2 4 4 2" xfId="5968" xr:uid="{00000000-0005-0000-0000-000059200000}"/>
    <cellStyle name="SAPBEXstdData 2 4 4 3" xfId="7144" xr:uid="{00000000-0005-0000-0000-00005A200000}"/>
    <cellStyle name="SAPBEXstdData 2 4 4 4" xfId="8556" xr:uid="{00000000-0005-0000-0000-00005B200000}"/>
    <cellStyle name="SAPBEXstdData 2 4 5" xfId="2837" xr:uid="{00000000-0005-0000-0000-00005C200000}"/>
    <cellStyle name="SAPBEXstdData 2 4 5 2" xfId="5304" xr:uid="{00000000-0005-0000-0000-00005D200000}"/>
    <cellStyle name="SAPBEXstdData 2 4 5 3" xfId="7058" xr:uid="{00000000-0005-0000-0000-00005E200000}"/>
    <cellStyle name="SAPBEXstdData 2 4 5 4" xfId="8470" xr:uid="{00000000-0005-0000-0000-00005F200000}"/>
    <cellStyle name="SAPBEXstdData 2 4 6" xfId="1837" xr:uid="{00000000-0005-0000-0000-000060200000}"/>
    <cellStyle name="SAPBEXstdData 2 4 6 2" xfId="5171" xr:uid="{00000000-0005-0000-0000-000061200000}"/>
    <cellStyle name="SAPBEXstdData 2 4 6 3" xfId="6432" xr:uid="{00000000-0005-0000-0000-000062200000}"/>
    <cellStyle name="SAPBEXstdData 2 4 6 4" xfId="7915" xr:uid="{00000000-0005-0000-0000-000063200000}"/>
    <cellStyle name="SAPBEXstdData 2 4 7" xfId="6246" xr:uid="{00000000-0005-0000-0000-000064200000}"/>
    <cellStyle name="SAPBEXstdData 2 4 8" xfId="4984" xr:uid="{00000000-0005-0000-0000-000065200000}"/>
    <cellStyle name="SAPBEXstdData 2 4 9" xfId="6230" xr:uid="{00000000-0005-0000-0000-000066200000}"/>
    <cellStyle name="SAPBEXstdData 2 5" xfId="1292" xr:uid="{00000000-0005-0000-0000-000067200000}"/>
    <cellStyle name="SAPBEXstdData 2 5 2" xfId="2452" xr:uid="{00000000-0005-0000-0000-000068200000}"/>
    <cellStyle name="SAPBEXstdData 2 5 2 2" xfId="4748" xr:uid="{00000000-0005-0000-0000-000069200000}"/>
    <cellStyle name="SAPBEXstdData 2 5 2 3" xfId="6851" xr:uid="{00000000-0005-0000-0000-00006A200000}"/>
    <cellStyle name="SAPBEXstdData 2 5 2 4" xfId="8296" xr:uid="{00000000-0005-0000-0000-00006B200000}"/>
    <cellStyle name="SAPBEXstdData 2 5 3" xfId="3081" xr:uid="{00000000-0005-0000-0000-00006C200000}"/>
    <cellStyle name="SAPBEXstdData 2 5 3 2" xfId="3900" xr:uid="{00000000-0005-0000-0000-00006D200000}"/>
    <cellStyle name="SAPBEXstdData 2 5 3 3" xfId="7302" xr:uid="{00000000-0005-0000-0000-00006E200000}"/>
    <cellStyle name="SAPBEXstdData 2 5 3 4" xfId="8714" xr:uid="{00000000-0005-0000-0000-00006F200000}"/>
    <cellStyle name="SAPBEXstdData 2 5 4" xfId="1813" xr:uid="{00000000-0005-0000-0000-000070200000}"/>
    <cellStyle name="SAPBEXstdData 2 5 4 2" xfId="5155" xr:uid="{00000000-0005-0000-0000-000071200000}"/>
    <cellStyle name="SAPBEXstdData 2 5 4 3" xfId="6412" xr:uid="{00000000-0005-0000-0000-000072200000}"/>
    <cellStyle name="SAPBEXstdData 2 5 4 4" xfId="7895" xr:uid="{00000000-0005-0000-0000-000073200000}"/>
    <cellStyle name="SAPBEXstdData 2 5 5" xfId="1712" xr:uid="{00000000-0005-0000-0000-000074200000}"/>
    <cellStyle name="SAPBEXstdData 2 5 5 2" xfId="4656" xr:uid="{00000000-0005-0000-0000-000075200000}"/>
    <cellStyle name="SAPBEXstdData 2 5 5 3" xfId="4467" xr:uid="{00000000-0005-0000-0000-000076200000}"/>
    <cellStyle name="SAPBEXstdData 2 5 5 4" xfId="5430" xr:uid="{00000000-0005-0000-0000-000077200000}"/>
    <cellStyle name="SAPBEXstdData 2 5 6" xfId="5072" xr:uid="{00000000-0005-0000-0000-000078200000}"/>
    <cellStyle name="SAPBEXstdData 2 5 7" xfId="6078" xr:uid="{00000000-0005-0000-0000-000079200000}"/>
    <cellStyle name="SAPBEXstdData 2 5 8" xfId="4635" xr:uid="{00000000-0005-0000-0000-00007A200000}"/>
    <cellStyle name="SAPBEXstdData 3" xfId="744" xr:uid="{00000000-0005-0000-0000-00007B200000}"/>
    <cellStyle name="SAPBEXstdData 3 2" xfId="1097" xr:uid="{00000000-0005-0000-0000-00007C200000}"/>
    <cellStyle name="SAPBEXstdData 3 2 2" xfId="1545" xr:uid="{00000000-0005-0000-0000-00007D200000}"/>
    <cellStyle name="SAPBEXstdData 3 2 2 2" xfId="2705" xr:uid="{00000000-0005-0000-0000-00007E200000}"/>
    <cellStyle name="SAPBEXstdData 3 2 2 2 2" xfId="3916" xr:uid="{00000000-0005-0000-0000-00007F200000}"/>
    <cellStyle name="SAPBEXstdData 3 2 2 2 3" xfId="7010" xr:uid="{00000000-0005-0000-0000-000080200000}"/>
    <cellStyle name="SAPBEXstdData 3 2 2 2 4" xfId="8437" xr:uid="{00000000-0005-0000-0000-000081200000}"/>
    <cellStyle name="SAPBEXstdData 3 2 2 3" xfId="3242" xr:uid="{00000000-0005-0000-0000-000082200000}"/>
    <cellStyle name="SAPBEXstdData 3 2 2 3 2" xfId="3815" xr:uid="{00000000-0005-0000-0000-000083200000}"/>
    <cellStyle name="SAPBEXstdData 3 2 2 3 3" xfId="7463" xr:uid="{00000000-0005-0000-0000-000084200000}"/>
    <cellStyle name="SAPBEXstdData 3 2 2 3 4" xfId="8875" xr:uid="{00000000-0005-0000-0000-000085200000}"/>
    <cellStyle name="SAPBEXstdData 3 2 2 4" xfId="3420" xr:uid="{00000000-0005-0000-0000-000086200000}"/>
    <cellStyle name="SAPBEXstdData 3 2 2 4 2" xfId="3692" xr:uid="{00000000-0005-0000-0000-000087200000}"/>
    <cellStyle name="SAPBEXstdData 3 2 2 4 3" xfId="7641" xr:uid="{00000000-0005-0000-0000-000088200000}"/>
    <cellStyle name="SAPBEXstdData 3 2 2 4 4" xfId="9053" xr:uid="{00000000-0005-0000-0000-000089200000}"/>
    <cellStyle name="SAPBEXstdData 3 2 2 5" xfId="3582" xr:uid="{00000000-0005-0000-0000-00008A200000}"/>
    <cellStyle name="SAPBEXstdData 3 2 2 5 2" xfId="6320" xr:uid="{00000000-0005-0000-0000-00008B200000}"/>
    <cellStyle name="SAPBEXstdData 3 2 2 5 3" xfId="7803" xr:uid="{00000000-0005-0000-0000-00008C200000}"/>
    <cellStyle name="SAPBEXstdData 3 2 2 5 4" xfId="9215" xr:uid="{00000000-0005-0000-0000-00008D200000}"/>
    <cellStyle name="SAPBEXstdData 3 2 2 6" xfId="5669" xr:uid="{00000000-0005-0000-0000-00008E200000}"/>
    <cellStyle name="SAPBEXstdData 3 2 2 7" xfId="5874" xr:uid="{00000000-0005-0000-0000-00008F200000}"/>
    <cellStyle name="SAPBEXstdData 3 2 2 8" xfId="5893" xr:uid="{00000000-0005-0000-0000-000090200000}"/>
    <cellStyle name="SAPBEXstdData 3 2 3" xfId="2257" xr:uid="{00000000-0005-0000-0000-000091200000}"/>
    <cellStyle name="SAPBEXstdData 3 2 3 2" xfId="4504" xr:uid="{00000000-0005-0000-0000-000092200000}"/>
    <cellStyle name="SAPBEXstdData 3 2 3 3" xfId="6751" xr:uid="{00000000-0005-0000-0000-000093200000}"/>
    <cellStyle name="SAPBEXstdData 3 2 3 4" xfId="8214" xr:uid="{00000000-0005-0000-0000-000094200000}"/>
    <cellStyle name="SAPBEXstdData 3 2 4" xfId="2982" xr:uid="{00000000-0005-0000-0000-000095200000}"/>
    <cellStyle name="SAPBEXstdData 3 2 4 2" xfId="5288" xr:uid="{00000000-0005-0000-0000-000096200000}"/>
    <cellStyle name="SAPBEXstdData 3 2 4 3" xfId="7203" xr:uid="{00000000-0005-0000-0000-000097200000}"/>
    <cellStyle name="SAPBEXstdData 3 2 4 4" xfId="8615" xr:uid="{00000000-0005-0000-0000-000098200000}"/>
    <cellStyle name="SAPBEXstdData 3 2 5" xfId="1914" xr:uid="{00000000-0005-0000-0000-000099200000}"/>
    <cellStyle name="SAPBEXstdData 3 2 5 2" xfId="5677" xr:uid="{00000000-0005-0000-0000-00009A200000}"/>
    <cellStyle name="SAPBEXstdData 3 2 5 3" xfId="6509" xr:uid="{00000000-0005-0000-0000-00009B200000}"/>
    <cellStyle name="SAPBEXstdData 3 2 5 4" xfId="7992" xr:uid="{00000000-0005-0000-0000-00009C200000}"/>
    <cellStyle name="SAPBEXstdData 3 2 6" xfId="1733" xr:uid="{00000000-0005-0000-0000-00009D200000}"/>
    <cellStyle name="SAPBEXstdData 3 2 6 2" xfId="4298" xr:uid="{00000000-0005-0000-0000-00009E200000}"/>
    <cellStyle name="SAPBEXstdData 3 2 6 3" xfId="6128" xr:uid="{00000000-0005-0000-0000-00009F200000}"/>
    <cellStyle name="SAPBEXstdData 3 2 6 4" xfId="4980" xr:uid="{00000000-0005-0000-0000-0000A0200000}"/>
    <cellStyle name="SAPBEXstdData 3 2 7" xfId="3861" xr:uid="{00000000-0005-0000-0000-0000A1200000}"/>
    <cellStyle name="SAPBEXstdData 3 2 8" xfId="4065" xr:uid="{00000000-0005-0000-0000-0000A2200000}"/>
    <cellStyle name="SAPBEXstdData 3 2 9" xfId="4788" xr:uid="{00000000-0005-0000-0000-0000A3200000}"/>
    <cellStyle name="SAPBEXstdData 3 3" xfId="1307" xr:uid="{00000000-0005-0000-0000-0000A4200000}"/>
    <cellStyle name="SAPBEXstdData 3 3 2" xfId="2467" xr:uid="{00000000-0005-0000-0000-0000A5200000}"/>
    <cellStyle name="SAPBEXstdData 3 3 2 2" xfId="5327" xr:uid="{00000000-0005-0000-0000-0000A6200000}"/>
    <cellStyle name="SAPBEXstdData 3 3 2 3" xfId="6866" xr:uid="{00000000-0005-0000-0000-0000A7200000}"/>
    <cellStyle name="SAPBEXstdData 3 3 2 4" xfId="8311" xr:uid="{00000000-0005-0000-0000-0000A8200000}"/>
    <cellStyle name="SAPBEXstdData 3 3 3" xfId="3096" xr:uid="{00000000-0005-0000-0000-0000A9200000}"/>
    <cellStyle name="SAPBEXstdData 3 3 3 2" xfId="3982" xr:uid="{00000000-0005-0000-0000-0000AA200000}"/>
    <cellStyle name="SAPBEXstdData 3 3 3 3" xfId="7317" xr:uid="{00000000-0005-0000-0000-0000AB200000}"/>
    <cellStyle name="SAPBEXstdData 3 3 3 4" xfId="8729" xr:uid="{00000000-0005-0000-0000-0000AC200000}"/>
    <cellStyle name="SAPBEXstdData 3 3 4" xfId="3294" xr:uid="{00000000-0005-0000-0000-0000AD200000}"/>
    <cellStyle name="SAPBEXstdData 3 3 4 2" xfId="4267" xr:uid="{00000000-0005-0000-0000-0000AE200000}"/>
    <cellStyle name="SAPBEXstdData 3 3 4 3" xfId="7515" xr:uid="{00000000-0005-0000-0000-0000AF200000}"/>
    <cellStyle name="SAPBEXstdData 3 3 4 4" xfId="8927" xr:uid="{00000000-0005-0000-0000-0000B0200000}"/>
    <cellStyle name="SAPBEXstdData 3 3 5" xfId="3456" xr:uid="{00000000-0005-0000-0000-0000B1200000}"/>
    <cellStyle name="SAPBEXstdData 3 3 5 2" xfId="3666" xr:uid="{00000000-0005-0000-0000-0000B2200000}"/>
    <cellStyle name="SAPBEXstdData 3 3 5 3" xfId="7677" xr:uid="{00000000-0005-0000-0000-0000B3200000}"/>
    <cellStyle name="SAPBEXstdData 3 3 5 4" xfId="9089" xr:uid="{00000000-0005-0000-0000-0000B4200000}"/>
    <cellStyle name="SAPBEXstdData 3 3 6" xfId="5147" xr:uid="{00000000-0005-0000-0000-0000B5200000}"/>
    <cellStyle name="SAPBEXstdData 3 3 7" xfId="6207" xr:uid="{00000000-0005-0000-0000-0000B6200000}"/>
    <cellStyle name="SAPBEXstdData 3 3 8" xfId="4086" xr:uid="{00000000-0005-0000-0000-0000B7200000}"/>
    <cellStyle name="SAPBEXstdData 4" xfId="703" xr:uid="{00000000-0005-0000-0000-0000B8200000}"/>
    <cellStyle name="SAPBEXstdData 4 2" xfId="1057" xr:uid="{00000000-0005-0000-0000-0000B9200000}"/>
    <cellStyle name="SAPBEXstdData 4 2 2" xfId="1505" xr:uid="{00000000-0005-0000-0000-0000BA200000}"/>
    <cellStyle name="SAPBEXstdData 4 2 2 2" xfId="2665" xr:uid="{00000000-0005-0000-0000-0000BB200000}"/>
    <cellStyle name="SAPBEXstdData 4 2 2 2 2" xfId="4928" xr:uid="{00000000-0005-0000-0000-0000BC200000}"/>
    <cellStyle name="SAPBEXstdData 4 2 2 2 3" xfId="6970" xr:uid="{00000000-0005-0000-0000-0000BD200000}"/>
    <cellStyle name="SAPBEXstdData 4 2 2 2 4" xfId="8397" xr:uid="{00000000-0005-0000-0000-0000BE200000}"/>
    <cellStyle name="SAPBEXstdData 4 2 2 3" xfId="3202" xr:uid="{00000000-0005-0000-0000-0000BF200000}"/>
    <cellStyle name="SAPBEXstdData 4 2 2 3 2" xfId="3835" xr:uid="{00000000-0005-0000-0000-0000C0200000}"/>
    <cellStyle name="SAPBEXstdData 4 2 2 3 3" xfId="7423" xr:uid="{00000000-0005-0000-0000-0000C1200000}"/>
    <cellStyle name="SAPBEXstdData 4 2 2 3 4" xfId="8835" xr:uid="{00000000-0005-0000-0000-0000C2200000}"/>
    <cellStyle name="SAPBEXstdData 4 2 2 4" xfId="3380" xr:uid="{00000000-0005-0000-0000-0000C3200000}"/>
    <cellStyle name="SAPBEXstdData 4 2 2 4 2" xfId="4243" xr:uid="{00000000-0005-0000-0000-0000C4200000}"/>
    <cellStyle name="SAPBEXstdData 4 2 2 4 3" xfId="7601" xr:uid="{00000000-0005-0000-0000-0000C5200000}"/>
    <cellStyle name="SAPBEXstdData 4 2 2 4 4" xfId="9013" xr:uid="{00000000-0005-0000-0000-0000C6200000}"/>
    <cellStyle name="SAPBEXstdData 4 2 2 5" xfId="3542" xr:uid="{00000000-0005-0000-0000-0000C7200000}"/>
    <cellStyle name="SAPBEXstdData 4 2 2 5 2" xfId="4196" xr:uid="{00000000-0005-0000-0000-0000C8200000}"/>
    <cellStyle name="SAPBEXstdData 4 2 2 5 3" xfId="7763" xr:uid="{00000000-0005-0000-0000-0000C9200000}"/>
    <cellStyle name="SAPBEXstdData 4 2 2 5 4" xfId="9175" xr:uid="{00000000-0005-0000-0000-0000CA200000}"/>
    <cellStyle name="SAPBEXstdData 4 2 2 6" xfId="4049" xr:uid="{00000000-0005-0000-0000-0000CB200000}"/>
    <cellStyle name="SAPBEXstdData 4 2 2 7" xfId="5227" xr:uid="{00000000-0005-0000-0000-0000CC200000}"/>
    <cellStyle name="SAPBEXstdData 4 2 2 8" xfId="4770" xr:uid="{00000000-0005-0000-0000-0000CD200000}"/>
    <cellStyle name="SAPBEXstdData 4 2 3" xfId="2217" xr:uid="{00000000-0005-0000-0000-0000CE200000}"/>
    <cellStyle name="SAPBEXstdData 4 2 3 2" xfId="4533" xr:uid="{00000000-0005-0000-0000-0000CF200000}"/>
    <cellStyle name="SAPBEXstdData 4 2 3 3" xfId="6711" xr:uid="{00000000-0005-0000-0000-0000D0200000}"/>
    <cellStyle name="SAPBEXstdData 4 2 3 4" xfId="8174" xr:uid="{00000000-0005-0000-0000-0000D1200000}"/>
    <cellStyle name="SAPBEXstdData 4 2 4" xfId="2942" xr:uid="{00000000-0005-0000-0000-0000D2200000}"/>
    <cellStyle name="SAPBEXstdData 4 2 4 2" xfId="6163" xr:uid="{00000000-0005-0000-0000-0000D3200000}"/>
    <cellStyle name="SAPBEXstdData 4 2 4 3" xfId="7163" xr:uid="{00000000-0005-0000-0000-0000D4200000}"/>
    <cellStyle name="SAPBEXstdData 4 2 4 4" xfId="8575" xr:uid="{00000000-0005-0000-0000-0000D5200000}"/>
    <cellStyle name="SAPBEXstdData 4 2 5" xfId="1893" xr:uid="{00000000-0005-0000-0000-0000D6200000}"/>
    <cellStyle name="SAPBEXstdData 4 2 5 2" xfId="4093" xr:uid="{00000000-0005-0000-0000-0000D7200000}"/>
    <cellStyle name="SAPBEXstdData 4 2 5 3" xfId="6488" xr:uid="{00000000-0005-0000-0000-0000D8200000}"/>
    <cellStyle name="SAPBEXstdData 4 2 5 4" xfId="7971" xr:uid="{00000000-0005-0000-0000-0000D9200000}"/>
    <cellStyle name="SAPBEXstdData 4 2 6" xfId="3114" xr:uid="{00000000-0005-0000-0000-0000DA200000}"/>
    <cellStyle name="SAPBEXstdData 4 2 6 2" xfId="4729" xr:uid="{00000000-0005-0000-0000-0000DB200000}"/>
    <cellStyle name="SAPBEXstdData 4 2 6 3" xfId="7335" xr:uid="{00000000-0005-0000-0000-0000DC200000}"/>
    <cellStyle name="SAPBEXstdData 4 2 6 4" xfId="8747" xr:uid="{00000000-0005-0000-0000-0000DD200000}"/>
    <cellStyle name="SAPBEXstdData 4 2 7" xfId="5653" xr:uid="{00000000-0005-0000-0000-0000DE200000}"/>
    <cellStyle name="SAPBEXstdData 4 2 8" xfId="5836" xr:uid="{00000000-0005-0000-0000-0000DF200000}"/>
    <cellStyle name="SAPBEXstdData 4 2 9" xfId="6795" xr:uid="{00000000-0005-0000-0000-0000E0200000}"/>
    <cellStyle name="SAPBEXstdData 4 3" xfId="1297" xr:uid="{00000000-0005-0000-0000-0000E1200000}"/>
    <cellStyle name="SAPBEXstdData 4 3 2" xfId="2457" xr:uid="{00000000-0005-0000-0000-0000E2200000}"/>
    <cellStyle name="SAPBEXstdData 4 3 2 2" xfId="5298" xr:uid="{00000000-0005-0000-0000-0000E3200000}"/>
    <cellStyle name="SAPBEXstdData 4 3 2 3" xfId="6856" xr:uid="{00000000-0005-0000-0000-0000E4200000}"/>
    <cellStyle name="SAPBEXstdData 4 3 2 4" xfId="8301" xr:uid="{00000000-0005-0000-0000-0000E5200000}"/>
    <cellStyle name="SAPBEXstdData 4 3 3" xfId="3086" xr:uid="{00000000-0005-0000-0000-0000E6200000}"/>
    <cellStyle name="SAPBEXstdData 4 3 3 2" xfId="3985" xr:uid="{00000000-0005-0000-0000-0000E7200000}"/>
    <cellStyle name="SAPBEXstdData 4 3 3 3" xfId="7307" xr:uid="{00000000-0005-0000-0000-0000E8200000}"/>
    <cellStyle name="SAPBEXstdData 4 3 3 4" xfId="8719" xr:uid="{00000000-0005-0000-0000-0000E9200000}"/>
    <cellStyle name="SAPBEXstdData 4 3 4" xfId="1807" xr:uid="{00000000-0005-0000-0000-0000EA200000}"/>
    <cellStyle name="SAPBEXstdData 4 3 4 2" xfId="4664" xr:uid="{00000000-0005-0000-0000-0000EB200000}"/>
    <cellStyle name="SAPBEXstdData 4 3 4 3" xfId="6406" xr:uid="{00000000-0005-0000-0000-0000EC200000}"/>
    <cellStyle name="SAPBEXstdData 4 3 4 4" xfId="7890" xr:uid="{00000000-0005-0000-0000-0000ED200000}"/>
    <cellStyle name="SAPBEXstdData 4 3 5" xfId="1714" xr:uid="{00000000-0005-0000-0000-0000EE200000}"/>
    <cellStyle name="SAPBEXstdData 4 3 5 2" xfId="5704" xr:uid="{00000000-0005-0000-0000-0000EF200000}"/>
    <cellStyle name="SAPBEXstdData 4 3 5 3" xfId="3888" xr:uid="{00000000-0005-0000-0000-0000F0200000}"/>
    <cellStyle name="SAPBEXstdData 4 3 5 4" xfId="5555" xr:uid="{00000000-0005-0000-0000-0000F1200000}"/>
    <cellStyle name="SAPBEXstdData 4 3 6" xfId="4733" xr:uid="{00000000-0005-0000-0000-0000F2200000}"/>
    <cellStyle name="SAPBEXstdData 4 3 7" xfId="5232" xr:uid="{00000000-0005-0000-0000-0000F3200000}"/>
    <cellStyle name="SAPBEXstdData 4 3 8" xfId="6065" xr:uid="{00000000-0005-0000-0000-0000F4200000}"/>
    <cellStyle name="SAPBEXstdData 5" xfId="992" xr:uid="{00000000-0005-0000-0000-0000F5200000}"/>
    <cellStyle name="SAPBEXstdData 5 2" xfId="1440" xr:uid="{00000000-0005-0000-0000-0000F6200000}"/>
    <cellStyle name="SAPBEXstdData 5 2 2" xfId="2600" xr:uid="{00000000-0005-0000-0000-0000F7200000}"/>
    <cellStyle name="SAPBEXstdData 5 2 2 2" xfId="5125" xr:uid="{00000000-0005-0000-0000-0000F8200000}"/>
    <cellStyle name="SAPBEXstdData 5 2 2 3" xfId="6917" xr:uid="{00000000-0005-0000-0000-0000F9200000}"/>
    <cellStyle name="SAPBEXstdData 5 2 2 4" xfId="8346" xr:uid="{00000000-0005-0000-0000-0000FA200000}"/>
    <cellStyle name="SAPBEXstdData 5 2 3" xfId="3148" xr:uid="{00000000-0005-0000-0000-0000FB200000}"/>
    <cellStyle name="SAPBEXstdData 5 2 3 2" xfId="5826" xr:uid="{00000000-0005-0000-0000-0000FC200000}"/>
    <cellStyle name="SAPBEXstdData 5 2 3 3" xfId="7369" xr:uid="{00000000-0005-0000-0000-0000FD200000}"/>
    <cellStyle name="SAPBEXstdData 5 2 3 4" xfId="8781" xr:uid="{00000000-0005-0000-0000-0000FE200000}"/>
    <cellStyle name="SAPBEXstdData 5 2 4" xfId="3329" xr:uid="{00000000-0005-0000-0000-0000FF200000}"/>
    <cellStyle name="SAPBEXstdData 5 2 4 2" xfId="4258" xr:uid="{00000000-0005-0000-0000-000000210000}"/>
    <cellStyle name="SAPBEXstdData 5 2 4 3" xfId="7550" xr:uid="{00000000-0005-0000-0000-000001210000}"/>
    <cellStyle name="SAPBEXstdData 5 2 4 4" xfId="8962" xr:uid="{00000000-0005-0000-0000-000002210000}"/>
    <cellStyle name="SAPBEXstdData 5 2 5" xfId="3491" xr:uid="{00000000-0005-0000-0000-000003210000}"/>
    <cellStyle name="SAPBEXstdData 5 2 5 2" xfId="3642" xr:uid="{00000000-0005-0000-0000-000004210000}"/>
    <cellStyle name="SAPBEXstdData 5 2 5 3" xfId="7712" xr:uid="{00000000-0005-0000-0000-000005210000}"/>
    <cellStyle name="SAPBEXstdData 5 2 5 4" xfId="9124" xr:uid="{00000000-0005-0000-0000-000006210000}"/>
    <cellStyle name="SAPBEXstdData 5 2 6" xfId="5074" xr:uid="{00000000-0005-0000-0000-000007210000}"/>
    <cellStyle name="SAPBEXstdData 5 2 7" xfId="4708" xr:uid="{00000000-0005-0000-0000-000008210000}"/>
    <cellStyle name="SAPBEXstdData 5 2 8" xfId="4042" xr:uid="{00000000-0005-0000-0000-000009210000}"/>
    <cellStyle name="SAPBEXstdData 5 3" xfId="2153" xr:uid="{00000000-0005-0000-0000-00000A210000}"/>
    <cellStyle name="SAPBEXstdData 5 3 2" xfId="4043" xr:uid="{00000000-0005-0000-0000-00000B210000}"/>
    <cellStyle name="SAPBEXstdData 5 3 3" xfId="6659" xr:uid="{00000000-0005-0000-0000-00000C210000}"/>
    <cellStyle name="SAPBEXstdData 5 3 4" xfId="8124" xr:uid="{00000000-0005-0000-0000-00000D210000}"/>
    <cellStyle name="SAPBEXstdData 5 4" xfId="2888" xr:uid="{00000000-0005-0000-0000-00000E210000}"/>
    <cellStyle name="SAPBEXstdData 5 4 2" xfId="6266" xr:uid="{00000000-0005-0000-0000-00000F210000}"/>
    <cellStyle name="SAPBEXstdData 5 4 3" xfId="7109" xr:uid="{00000000-0005-0000-0000-000010210000}"/>
    <cellStyle name="SAPBEXstdData 5 4 4" xfId="8521" xr:uid="{00000000-0005-0000-0000-000011210000}"/>
    <cellStyle name="SAPBEXstdData 5 5" xfId="1874" xr:uid="{00000000-0005-0000-0000-000012210000}"/>
    <cellStyle name="SAPBEXstdData 5 5 2" xfId="4537" xr:uid="{00000000-0005-0000-0000-000013210000}"/>
    <cellStyle name="SAPBEXstdData 5 5 3" xfId="6469" xr:uid="{00000000-0005-0000-0000-000014210000}"/>
    <cellStyle name="SAPBEXstdData 5 5 4" xfId="7952" xr:uid="{00000000-0005-0000-0000-000015210000}"/>
    <cellStyle name="SAPBEXstdData 5 6" xfId="2846" xr:uid="{00000000-0005-0000-0000-000016210000}"/>
    <cellStyle name="SAPBEXstdData 5 6 2" xfId="5801" xr:uid="{00000000-0005-0000-0000-000017210000}"/>
    <cellStyle name="SAPBEXstdData 5 6 3" xfId="7067" xr:uid="{00000000-0005-0000-0000-000018210000}"/>
    <cellStyle name="SAPBEXstdData 5 6 4" xfId="8479" xr:uid="{00000000-0005-0000-0000-000019210000}"/>
    <cellStyle name="SAPBEXstdData 5 7" xfId="6114" xr:uid="{00000000-0005-0000-0000-00001A210000}"/>
    <cellStyle name="SAPBEXstdData 5 8" xfId="4353" xr:uid="{00000000-0005-0000-0000-00001B210000}"/>
    <cellStyle name="SAPBEXstdData 5 9" xfId="4998" xr:uid="{00000000-0005-0000-0000-00001C210000}"/>
    <cellStyle name="SAPBEXstdData 6" xfId="356" xr:uid="{00000000-0005-0000-0000-00001D210000}"/>
    <cellStyle name="SAPBEXstdData 6 2" xfId="360" xr:uid="{00000000-0005-0000-0000-00001E210000}"/>
    <cellStyle name="SAPBEXstdData 6 2 2" xfId="364" xr:uid="{00000000-0005-0000-0000-00001F210000}"/>
    <cellStyle name="SAPBEXstdData 6 2 2 2" xfId="1005" xr:uid="{00000000-0005-0000-0000-000020210000}"/>
    <cellStyle name="SAPBEXstdData 6 2 2 2 2" xfId="1453" xr:uid="{00000000-0005-0000-0000-000021210000}"/>
    <cellStyle name="SAPBEXstdData 6 2 2 2 2 2" xfId="2613" xr:uid="{00000000-0005-0000-0000-000022210000}"/>
    <cellStyle name="SAPBEXstdData 6 2 2 2 2 2 2" xfId="5862" xr:uid="{00000000-0005-0000-0000-000023210000}"/>
    <cellStyle name="SAPBEXstdData 6 2 2 2 2 2 3" xfId="6930" xr:uid="{00000000-0005-0000-0000-000024210000}"/>
    <cellStyle name="SAPBEXstdData 6 2 2 2 2 2 4" xfId="8359" xr:uid="{00000000-0005-0000-0000-000025210000}"/>
    <cellStyle name="SAPBEXstdData 6 2 2 2 2 3" xfId="3161" xr:uid="{00000000-0005-0000-0000-000026210000}"/>
    <cellStyle name="SAPBEXstdData 6 2 2 2 2 3 2" xfId="6167" xr:uid="{00000000-0005-0000-0000-000027210000}"/>
    <cellStyle name="SAPBEXstdData 6 2 2 2 2 3 3" xfId="7382" xr:uid="{00000000-0005-0000-0000-000028210000}"/>
    <cellStyle name="SAPBEXstdData 6 2 2 2 2 3 4" xfId="8794" xr:uid="{00000000-0005-0000-0000-000029210000}"/>
    <cellStyle name="SAPBEXstdData 6 2 2 2 2 4" xfId="3342" xr:uid="{00000000-0005-0000-0000-00002A210000}"/>
    <cellStyle name="SAPBEXstdData 6 2 2 2 2 4 2" xfId="3745" xr:uid="{00000000-0005-0000-0000-00002B210000}"/>
    <cellStyle name="SAPBEXstdData 6 2 2 2 2 4 3" xfId="7563" xr:uid="{00000000-0005-0000-0000-00002C210000}"/>
    <cellStyle name="SAPBEXstdData 6 2 2 2 2 4 4" xfId="8975" xr:uid="{00000000-0005-0000-0000-00002D210000}"/>
    <cellStyle name="SAPBEXstdData 6 2 2 2 2 5" xfId="3504" xr:uid="{00000000-0005-0000-0000-00002E210000}"/>
    <cellStyle name="SAPBEXstdData 6 2 2 2 2 5 2" xfId="4209" xr:uid="{00000000-0005-0000-0000-00002F210000}"/>
    <cellStyle name="SAPBEXstdData 6 2 2 2 2 5 3" xfId="7725" xr:uid="{00000000-0005-0000-0000-000030210000}"/>
    <cellStyle name="SAPBEXstdData 6 2 2 2 2 5 4" xfId="9137" xr:uid="{00000000-0005-0000-0000-000031210000}"/>
    <cellStyle name="SAPBEXstdData 6 2 2 2 2 6" xfId="5279" xr:uid="{00000000-0005-0000-0000-000032210000}"/>
    <cellStyle name="SAPBEXstdData 6 2 2 2 2 7" xfId="5233" xr:uid="{00000000-0005-0000-0000-000033210000}"/>
    <cellStyle name="SAPBEXstdData 6 2 2 2 2 8" xfId="5004" xr:uid="{00000000-0005-0000-0000-000034210000}"/>
    <cellStyle name="SAPBEXstdData 6 2 2 2 3" xfId="2166" xr:uid="{00000000-0005-0000-0000-000035210000}"/>
    <cellStyle name="SAPBEXstdData 6 2 2 2 3 2" xfId="4126" xr:uid="{00000000-0005-0000-0000-000036210000}"/>
    <cellStyle name="SAPBEXstdData 6 2 2 2 3 3" xfId="6672" xr:uid="{00000000-0005-0000-0000-000037210000}"/>
    <cellStyle name="SAPBEXstdData 6 2 2 2 3 4" xfId="8137" xr:uid="{00000000-0005-0000-0000-000038210000}"/>
    <cellStyle name="SAPBEXstdData 6 2 2 2 4" xfId="2901" xr:uid="{00000000-0005-0000-0000-000039210000}"/>
    <cellStyle name="SAPBEXstdData 6 2 2 2 4 2" xfId="6224" xr:uid="{00000000-0005-0000-0000-00003A210000}"/>
    <cellStyle name="SAPBEXstdData 6 2 2 2 4 3" xfId="7122" xr:uid="{00000000-0005-0000-0000-00003B210000}"/>
    <cellStyle name="SAPBEXstdData 6 2 2 2 4 4" xfId="8534" xr:uid="{00000000-0005-0000-0000-00003C210000}"/>
    <cellStyle name="SAPBEXstdData 6 2 2 2 5" xfId="1880" xr:uid="{00000000-0005-0000-0000-00003D210000}"/>
    <cellStyle name="SAPBEXstdData 6 2 2 2 5 2" xfId="5696" xr:uid="{00000000-0005-0000-0000-00003E210000}"/>
    <cellStyle name="SAPBEXstdData 6 2 2 2 5 3" xfId="6475" xr:uid="{00000000-0005-0000-0000-00003F210000}"/>
    <cellStyle name="SAPBEXstdData 6 2 2 2 5 4" xfId="7958" xr:uid="{00000000-0005-0000-0000-000040210000}"/>
    <cellStyle name="SAPBEXstdData 6 2 2 2 6" xfId="3279" xr:uid="{00000000-0005-0000-0000-000041210000}"/>
    <cellStyle name="SAPBEXstdData 6 2 2 2 6 2" xfId="3791" xr:uid="{00000000-0005-0000-0000-000042210000}"/>
    <cellStyle name="SAPBEXstdData 6 2 2 2 6 3" xfId="7500" xr:uid="{00000000-0005-0000-0000-000043210000}"/>
    <cellStyle name="SAPBEXstdData 6 2 2 2 6 4" xfId="8912" xr:uid="{00000000-0005-0000-0000-000044210000}"/>
    <cellStyle name="SAPBEXstdData 6 2 2 2 7" xfId="5839" xr:uid="{00000000-0005-0000-0000-000045210000}"/>
    <cellStyle name="SAPBEXstdData 6 2 2 2 8" xfId="5854" xr:uid="{00000000-0005-0000-0000-000046210000}"/>
    <cellStyle name="SAPBEXstdData 6 2 2 2 9" xfId="5651" xr:uid="{00000000-0005-0000-0000-000047210000}"/>
    <cellStyle name="SAPBEXstdData 6 2 2 3" xfId="1269" xr:uid="{00000000-0005-0000-0000-000048210000}"/>
    <cellStyle name="SAPBEXstdData 6 2 2 3 2" xfId="2429" xr:uid="{00000000-0005-0000-0000-000049210000}"/>
    <cellStyle name="SAPBEXstdData 6 2 2 3 2 2" xfId="6119" xr:uid="{00000000-0005-0000-0000-00004A210000}"/>
    <cellStyle name="SAPBEXstdData 6 2 2 3 2 3" xfId="6840" xr:uid="{00000000-0005-0000-0000-00004B210000}"/>
    <cellStyle name="SAPBEXstdData 6 2 2 3 2 4" xfId="8287" xr:uid="{00000000-0005-0000-0000-00004C210000}"/>
    <cellStyle name="SAPBEXstdData 6 2 2 3 3" xfId="3069" xr:uid="{00000000-0005-0000-0000-00004D210000}"/>
    <cellStyle name="SAPBEXstdData 6 2 2 3 3 2" xfId="4436" xr:uid="{00000000-0005-0000-0000-00004E210000}"/>
    <cellStyle name="SAPBEXstdData 6 2 2 3 3 3" xfId="7290" xr:uid="{00000000-0005-0000-0000-00004F210000}"/>
    <cellStyle name="SAPBEXstdData 6 2 2 3 3 4" xfId="8702" xr:uid="{00000000-0005-0000-0000-000050210000}"/>
    <cellStyle name="SAPBEXstdData 6 2 2 3 4" xfId="1934" xr:uid="{00000000-0005-0000-0000-000051210000}"/>
    <cellStyle name="SAPBEXstdData 6 2 2 3 4 2" xfId="5508" xr:uid="{00000000-0005-0000-0000-000052210000}"/>
    <cellStyle name="SAPBEXstdData 6 2 2 3 4 3" xfId="6529" xr:uid="{00000000-0005-0000-0000-000053210000}"/>
    <cellStyle name="SAPBEXstdData 6 2 2 3 4 4" xfId="8012" xr:uid="{00000000-0005-0000-0000-000054210000}"/>
    <cellStyle name="SAPBEXstdData 6 2 2 3 5" xfId="1796" xr:uid="{00000000-0005-0000-0000-000055210000}"/>
    <cellStyle name="SAPBEXstdData 6 2 2 3 5 2" xfId="4338" xr:uid="{00000000-0005-0000-0000-000056210000}"/>
    <cellStyle name="SAPBEXstdData 6 2 2 3 5 3" xfId="6395" xr:uid="{00000000-0005-0000-0000-000057210000}"/>
    <cellStyle name="SAPBEXstdData 6 2 2 3 5 4" xfId="7879" xr:uid="{00000000-0005-0000-0000-000058210000}"/>
    <cellStyle name="SAPBEXstdData 6 2 2 3 6" xfId="6182" xr:uid="{00000000-0005-0000-0000-000059210000}"/>
    <cellStyle name="SAPBEXstdData 6 2 2 3 7" xfId="5025" xr:uid="{00000000-0005-0000-0000-00005A210000}"/>
    <cellStyle name="SAPBEXstdData 6 2 2 3 8" xfId="4524" xr:uid="{00000000-0005-0000-0000-00005B210000}"/>
    <cellStyle name="SAPBEXstdData 6 2 3" xfId="1002" xr:uid="{00000000-0005-0000-0000-00005C210000}"/>
    <cellStyle name="SAPBEXstdData 6 2 3 2" xfId="1450" xr:uid="{00000000-0005-0000-0000-00005D210000}"/>
    <cellStyle name="SAPBEXstdData 6 2 3 2 2" xfId="2610" xr:uid="{00000000-0005-0000-0000-00005E210000}"/>
    <cellStyle name="SAPBEXstdData 6 2 3 2 2 2" xfId="4156" xr:uid="{00000000-0005-0000-0000-00005F210000}"/>
    <cellStyle name="SAPBEXstdData 6 2 3 2 2 3" xfId="6927" xr:uid="{00000000-0005-0000-0000-000060210000}"/>
    <cellStyle name="SAPBEXstdData 6 2 3 2 2 4" xfId="8356" xr:uid="{00000000-0005-0000-0000-000061210000}"/>
    <cellStyle name="SAPBEXstdData 6 2 3 2 3" xfId="3158" xr:uid="{00000000-0005-0000-0000-000062210000}"/>
    <cellStyle name="SAPBEXstdData 6 2 3 2 3 2" xfId="5857" xr:uid="{00000000-0005-0000-0000-000063210000}"/>
    <cellStyle name="SAPBEXstdData 6 2 3 2 3 3" xfId="7379" xr:uid="{00000000-0005-0000-0000-000064210000}"/>
    <cellStyle name="SAPBEXstdData 6 2 3 2 3 4" xfId="8791" xr:uid="{00000000-0005-0000-0000-000065210000}"/>
    <cellStyle name="SAPBEXstdData 6 2 3 2 4" xfId="3339" xr:uid="{00000000-0005-0000-0000-000066210000}"/>
    <cellStyle name="SAPBEXstdData 6 2 3 2 4 2" xfId="3747" xr:uid="{00000000-0005-0000-0000-000067210000}"/>
    <cellStyle name="SAPBEXstdData 6 2 3 2 4 3" xfId="7560" xr:uid="{00000000-0005-0000-0000-000068210000}"/>
    <cellStyle name="SAPBEXstdData 6 2 3 2 4 4" xfId="8972" xr:uid="{00000000-0005-0000-0000-000069210000}"/>
    <cellStyle name="SAPBEXstdData 6 2 3 2 5" xfId="3501" xr:uid="{00000000-0005-0000-0000-00006A210000}"/>
    <cellStyle name="SAPBEXstdData 6 2 3 2 5 2" xfId="3635" xr:uid="{00000000-0005-0000-0000-00006B210000}"/>
    <cellStyle name="SAPBEXstdData 6 2 3 2 5 3" xfId="7722" xr:uid="{00000000-0005-0000-0000-00006C210000}"/>
    <cellStyle name="SAPBEXstdData 6 2 3 2 5 4" xfId="9134" xr:uid="{00000000-0005-0000-0000-00006D210000}"/>
    <cellStyle name="SAPBEXstdData 6 2 3 2 6" xfId="5748" xr:uid="{00000000-0005-0000-0000-00006E210000}"/>
    <cellStyle name="SAPBEXstdData 6 2 3 2 7" xfId="6085" xr:uid="{00000000-0005-0000-0000-00006F210000}"/>
    <cellStyle name="SAPBEXstdData 6 2 3 2 8" xfId="6087" xr:uid="{00000000-0005-0000-0000-000070210000}"/>
    <cellStyle name="SAPBEXstdData 6 2 3 3" xfId="2163" xr:uid="{00000000-0005-0000-0000-000071210000}"/>
    <cellStyle name="SAPBEXstdData 6 2 3 3 2" xfId="3945" xr:uid="{00000000-0005-0000-0000-000072210000}"/>
    <cellStyle name="SAPBEXstdData 6 2 3 3 3" xfId="6669" xr:uid="{00000000-0005-0000-0000-000073210000}"/>
    <cellStyle name="SAPBEXstdData 6 2 3 3 4" xfId="8134" xr:uid="{00000000-0005-0000-0000-000074210000}"/>
    <cellStyle name="SAPBEXstdData 6 2 3 4" xfId="2898" xr:uid="{00000000-0005-0000-0000-000075210000}"/>
    <cellStyle name="SAPBEXstdData 6 2 3 4 2" xfId="5113" xr:uid="{00000000-0005-0000-0000-000076210000}"/>
    <cellStyle name="SAPBEXstdData 6 2 3 4 3" xfId="7119" xr:uid="{00000000-0005-0000-0000-000077210000}"/>
    <cellStyle name="SAPBEXstdData 6 2 3 4 4" xfId="8531" xr:uid="{00000000-0005-0000-0000-000078210000}"/>
    <cellStyle name="SAPBEXstdData 6 2 3 5" xfId="1879" xr:uid="{00000000-0005-0000-0000-000079210000}"/>
    <cellStyle name="SAPBEXstdData 6 2 3 5 2" xfId="5363" xr:uid="{00000000-0005-0000-0000-00007A210000}"/>
    <cellStyle name="SAPBEXstdData 6 2 3 5 3" xfId="6474" xr:uid="{00000000-0005-0000-0000-00007B210000}"/>
    <cellStyle name="SAPBEXstdData 6 2 3 5 4" xfId="7957" xr:uid="{00000000-0005-0000-0000-00007C210000}"/>
    <cellStyle name="SAPBEXstdData 6 2 3 6" xfId="3119" xr:uid="{00000000-0005-0000-0000-00007D210000}"/>
    <cellStyle name="SAPBEXstdData 6 2 3 6 2" xfId="5264" xr:uid="{00000000-0005-0000-0000-00007E210000}"/>
    <cellStyle name="SAPBEXstdData 6 2 3 6 3" xfId="7340" xr:uid="{00000000-0005-0000-0000-00007F210000}"/>
    <cellStyle name="SAPBEXstdData 6 2 3 6 4" xfId="8752" xr:uid="{00000000-0005-0000-0000-000080210000}"/>
    <cellStyle name="SAPBEXstdData 6 2 3 7" xfId="4613" xr:uid="{00000000-0005-0000-0000-000081210000}"/>
    <cellStyle name="SAPBEXstdData 6 2 3 8" xfId="5462" xr:uid="{00000000-0005-0000-0000-000082210000}"/>
    <cellStyle name="SAPBEXstdData 6 2 3 9" xfId="4072" xr:uid="{00000000-0005-0000-0000-000083210000}"/>
    <cellStyle name="SAPBEXstdData 6 2 4" xfId="1266" xr:uid="{00000000-0005-0000-0000-000084210000}"/>
    <cellStyle name="SAPBEXstdData 6 2 4 2" xfId="2426" xr:uid="{00000000-0005-0000-0000-000085210000}"/>
    <cellStyle name="SAPBEXstdData 6 2 4 2 2" xfId="5810" xr:uid="{00000000-0005-0000-0000-000086210000}"/>
    <cellStyle name="SAPBEXstdData 6 2 4 2 3" xfId="6837" xr:uid="{00000000-0005-0000-0000-000087210000}"/>
    <cellStyle name="SAPBEXstdData 6 2 4 2 4" xfId="8284" xr:uid="{00000000-0005-0000-0000-000088210000}"/>
    <cellStyle name="SAPBEXstdData 6 2 4 3" xfId="3066" xr:uid="{00000000-0005-0000-0000-000089210000}"/>
    <cellStyle name="SAPBEXstdData 6 2 4 3 2" xfId="5992" xr:uid="{00000000-0005-0000-0000-00008A210000}"/>
    <cellStyle name="SAPBEXstdData 6 2 4 3 3" xfId="7287" xr:uid="{00000000-0005-0000-0000-00008B210000}"/>
    <cellStyle name="SAPBEXstdData 6 2 4 3 4" xfId="8699" xr:uid="{00000000-0005-0000-0000-00008C210000}"/>
    <cellStyle name="SAPBEXstdData 6 2 4 4" xfId="1933" xr:uid="{00000000-0005-0000-0000-00008D210000}"/>
    <cellStyle name="SAPBEXstdData 6 2 4 4 2" xfId="5176" xr:uid="{00000000-0005-0000-0000-00008E210000}"/>
    <cellStyle name="SAPBEXstdData 6 2 4 4 3" xfId="6528" xr:uid="{00000000-0005-0000-0000-00008F210000}"/>
    <cellStyle name="SAPBEXstdData 6 2 4 4 4" xfId="8011" xr:uid="{00000000-0005-0000-0000-000090210000}"/>
    <cellStyle name="SAPBEXstdData 6 2 4 5" xfId="1842" xr:uid="{00000000-0005-0000-0000-000091210000}"/>
    <cellStyle name="SAPBEXstdData 6 2 4 5 2" xfId="4853" xr:uid="{00000000-0005-0000-0000-000092210000}"/>
    <cellStyle name="SAPBEXstdData 6 2 4 5 3" xfId="6437" xr:uid="{00000000-0005-0000-0000-000093210000}"/>
    <cellStyle name="SAPBEXstdData 6 2 4 5 4" xfId="7920" xr:uid="{00000000-0005-0000-0000-000094210000}"/>
    <cellStyle name="SAPBEXstdData 6 2 4 6" xfId="5018" xr:uid="{00000000-0005-0000-0000-000095210000}"/>
    <cellStyle name="SAPBEXstdData 6 2 4 7" xfId="6193" xr:uid="{00000000-0005-0000-0000-000096210000}"/>
    <cellStyle name="SAPBEXstdData 6 2 4 8" xfId="5604" xr:uid="{00000000-0005-0000-0000-000097210000}"/>
    <cellStyle name="SAPBEXstdData 6 3" xfId="998" xr:uid="{00000000-0005-0000-0000-000098210000}"/>
    <cellStyle name="SAPBEXstdData 6 3 2" xfId="1446" xr:uid="{00000000-0005-0000-0000-000099210000}"/>
    <cellStyle name="SAPBEXstdData 6 3 2 2" xfId="2606" xr:uid="{00000000-0005-0000-0000-00009A210000}"/>
    <cellStyle name="SAPBEXstdData 6 3 2 2 2" xfId="6005" xr:uid="{00000000-0005-0000-0000-00009B210000}"/>
    <cellStyle name="SAPBEXstdData 6 3 2 2 3" xfId="6923" xr:uid="{00000000-0005-0000-0000-00009C210000}"/>
    <cellStyle name="SAPBEXstdData 6 3 2 2 4" xfId="8352" xr:uid="{00000000-0005-0000-0000-00009D210000}"/>
    <cellStyle name="SAPBEXstdData 6 3 2 3" xfId="3154" xr:uid="{00000000-0005-0000-0000-00009E210000}"/>
    <cellStyle name="SAPBEXstdData 6 3 2 3 2" xfId="4775" xr:uid="{00000000-0005-0000-0000-00009F210000}"/>
    <cellStyle name="SAPBEXstdData 6 3 2 3 3" xfId="7375" xr:uid="{00000000-0005-0000-0000-0000A0210000}"/>
    <cellStyle name="SAPBEXstdData 6 3 2 3 4" xfId="8787" xr:uid="{00000000-0005-0000-0000-0000A1210000}"/>
    <cellStyle name="SAPBEXstdData 6 3 2 4" xfId="3335" xr:uid="{00000000-0005-0000-0000-0000A2210000}"/>
    <cellStyle name="SAPBEXstdData 6 3 2 4 2" xfId="3750" xr:uid="{00000000-0005-0000-0000-0000A3210000}"/>
    <cellStyle name="SAPBEXstdData 6 3 2 4 3" xfId="7556" xr:uid="{00000000-0005-0000-0000-0000A4210000}"/>
    <cellStyle name="SAPBEXstdData 6 3 2 4 4" xfId="8968" xr:uid="{00000000-0005-0000-0000-0000A5210000}"/>
    <cellStyle name="SAPBEXstdData 6 3 2 5" xfId="3497" xr:uid="{00000000-0005-0000-0000-0000A6210000}"/>
    <cellStyle name="SAPBEXstdData 6 3 2 5 2" xfId="3638" xr:uid="{00000000-0005-0000-0000-0000A7210000}"/>
    <cellStyle name="SAPBEXstdData 6 3 2 5 3" xfId="7718" xr:uid="{00000000-0005-0000-0000-0000A8210000}"/>
    <cellStyle name="SAPBEXstdData 6 3 2 5 4" xfId="9130" xr:uid="{00000000-0005-0000-0000-0000A9210000}"/>
    <cellStyle name="SAPBEXstdData 6 3 2 6" xfId="5963" xr:uid="{00000000-0005-0000-0000-0000AA210000}"/>
    <cellStyle name="SAPBEXstdData 6 3 2 7" xfId="5561" xr:uid="{00000000-0005-0000-0000-0000AB210000}"/>
    <cellStyle name="SAPBEXstdData 6 3 2 8" xfId="4628" xr:uid="{00000000-0005-0000-0000-0000AC210000}"/>
    <cellStyle name="SAPBEXstdData 6 3 3" xfId="2159" xr:uid="{00000000-0005-0000-0000-0000AD210000}"/>
    <cellStyle name="SAPBEXstdData 6 3 3 2" xfId="3890" xr:uid="{00000000-0005-0000-0000-0000AE210000}"/>
    <cellStyle name="SAPBEXstdData 6 3 3 3" xfId="6665" xr:uid="{00000000-0005-0000-0000-0000AF210000}"/>
    <cellStyle name="SAPBEXstdData 6 3 3 4" xfId="8130" xr:uid="{00000000-0005-0000-0000-0000B0210000}"/>
    <cellStyle name="SAPBEXstdData 6 3 4" xfId="2894" xr:uid="{00000000-0005-0000-0000-0000B1210000}"/>
    <cellStyle name="SAPBEXstdData 6 3 4 2" xfId="4088" xr:uid="{00000000-0005-0000-0000-0000B2210000}"/>
    <cellStyle name="SAPBEXstdData 6 3 4 3" xfId="7115" xr:uid="{00000000-0005-0000-0000-0000B3210000}"/>
    <cellStyle name="SAPBEXstdData 6 3 4 4" xfId="8527" xr:uid="{00000000-0005-0000-0000-0000B4210000}"/>
    <cellStyle name="SAPBEXstdData 6 3 5" xfId="1877" xr:uid="{00000000-0005-0000-0000-0000B5210000}"/>
    <cellStyle name="SAPBEXstdData 6 3 5 2" xfId="5493" xr:uid="{00000000-0005-0000-0000-0000B6210000}"/>
    <cellStyle name="SAPBEXstdData 6 3 5 3" xfId="6472" xr:uid="{00000000-0005-0000-0000-0000B7210000}"/>
    <cellStyle name="SAPBEXstdData 6 3 5 4" xfId="7955" xr:uid="{00000000-0005-0000-0000-0000B8210000}"/>
    <cellStyle name="SAPBEXstdData 6 3 6" xfId="3028" xr:uid="{00000000-0005-0000-0000-0000B9210000}"/>
    <cellStyle name="SAPBEXstdData 6 3 6 2" xfId="4477" xr:uid="{00000000-0005-0000-0000-0000BA210000}"/>
    <cellStyle name="SAPBEXstdData 6 3 6 3" xfId="7249" xr:uid="{00000000-0005-0000-0000-0000BB210000}"/>
    <cellStyle name="SAPBEXstdData 6 3 6 4" xfId="8661" xr:uid="{00000000-0005-0000-0000-0000BC210000}"/>
    <cellStyle name="SAPBEXstdData 6 3 7" xfId="6178" xr:uid="{00000000-0005-0000-0000-0000BD210000}"/>
    <cellStyle name="SAPBEXstdData 6 3 8" xfId="6044" xr:uid="{00000000-0005-0000-0000-0000BE210000}"/>
    <cellStyle name="SAPBEXstdData 6 3 9" xfId="6888" xr:uid="{00000000-0005-0000-0000-0000BF210000}"/>
    <cellStyle name="SAPBEXstdData 6 4" xfId="1262" xr:uid="{00000000-0005-0000-0000-0000C0210000}"/>
    <cellStyle name="SAPBEXstdData 6 4 2" xfId="2422" xr:uid="{00000000-0005-0000-0000-0000C1210000}"/>
    <cellStyle name="SAPBEXstdData 6 4 2 2" xfId="4463" xr:uid="{00000000-0005-0000-0000-0000C2210000}"/>
    <cellStyle name="SAPBEXstdData 6 4 2 3" xfId="6833" xr:uid="{00000000-0005-0000-0000-0000C3210000}"/>
    <cellStyle name="SAPBEXstdData 6 4 2 4" xfId="8280" xr:uid="{00000000-0005-0000-0000-0000C4210000}"/>
    <cellStyle name="SAPBEXstdData 6 4 3" xfId="3062" xr:uid="{00000000-0005-0000-0000-0000C5210000}"/>
    <cellStyle name="SAPBEXstdData 6 4 3 2" xfId="5817" xr:uid="{00000000-0005-0000-0000-0000C6210000}"/>
    <cellStyle name="SAPBEXstdData 6 4 3 3" xfId="7283" xr:uid="{00000000-0005-0000-0000-0000C7210000}"/>
    <cellStyle name="SAPBEXstdData 6 4 3 4" xfId="8695" xr:uid="{00000000-0005-0000-0000-0000C8210000}"/>
    <cellStyle name="SAPBEXstdData 6 4 4" xfId="1931" xr:uid="{00000000-0005-0000-0000-0000C9210000}"/>
    <cellStyle name="SAPBEXstdData 6 4 4 2" xfId="4815" xr:uid="{00000000-0005-0000-0000-0000CA210000}"/>
    <cellStyle name="SAPBEXstdData 6 4 4 3" xfId="6526" xr:uid="{00000000-0005-0000-0000-0000CB210000}"/>
    <cellStyle name="SAPBEXstdData 6 4 4 4" xfId="8009" xr:uid="{00000000-0005-0000-0000-0000CC210000}"/>
    <cellStyle name="SAPBEXstdData 6 4 5" xfId="2020" xr:uid="{00000000-0005-0000-0000-0000CD210000}"/>
    <cellStyle name="SAPBEXstdData 6 4 5 2" xfId="4287" xr:uid="{00000000-0005-0000-0000-0000CE210000}"/>
    <cellStyle name="SAPBEXstdData 6 4 5 3" xfId="6608" xr:uid="{00000000-0005-0000-0000-0000CF210000}"/>
    <cellStyle name="SAPBEXstdData 6 4 5 4" xfId="8089" xr:uid="{00000000-0005-0000-0000-0000D0210000}"/>
    <cellStyle name="SAPBEXstdData 6 4 6" xfId="5879" xr:uid="{00000000-0005-0000-0000-0000D1210000}"/>
    <cellStyle name="SAPBEXstdData 6 4 7" xfId="5999" xr:uid="{00000000-0005-0000-0000-0000D2210000}"/>
    <cellStyle name="SAPBEXstdData 6 4 8" xfId="5242" xr:uid="{00000000-0005-0000-0000-0000D3210000}"/>
    <cellStyle name="SAPBEXstdData 7" xfId="1256" xr:uid="{00000000-0005-0000-0000-0000D4210000}"/>
    <cellStyle name="SAPBEXstdData 7 2" xfId="2416" xr:uid="{00000000-0005-0000-0000-0000D5210000}"/>
    <cellStyle name="SAPBEXstdData 7 2 2" xfId="5315" xr:uid="{00000000-0005-0000-0000-0000D6210000}"/>
    <cellStyle name="SAPBEXstdData 7 2 3" xfId="6827" xr:uid="{00000000-0005-0000-0000-0000D7210000}"/>
    <cellStyle name="SAPBEXstdData 7 2 4" xfId="8274" xr:uid="{00000000-0005-0000-0000-0000D8210000}"/>
    <cellStyle name="SAPBEXstdData 7 3" xfId="3056" xr:uid="{00000000-0005-0000-0000-0000D9210000}"/>
    <cellStyle name="SAPBEXstdData 7 3 2" xfId="5966" xr:uid="{00000000-0005-0000-0000-0000DA210000}"/>
    <cellStyle name="SAPBEXstdData 7 3 3" xfId="7277" xr:uid="{00000000-0005-0000-0000-0000DB210000}"/>
    <cellStyle name="SAPBEXstdData 7 3 4" xfId="8689" xr:uid="{00000000-0005-0000-0000-0000DC210000}"/>
    <cellStyle name="SAPBEXstdData 7 4" xfId="1927" xr:uid="{00000000-0005-0000-0000-0000DD210000}"/>
    <cellStyle name="SAPBEXstdData 7 4 2" xfId="5463" xr:uid="{00000000-0005-0000-0000-0000DE210000}"/>
    <cellStyle name="SAPBEXstdData 7 4 3" xfId="6522" xr:uid="{00000000-0005-0000-0000-0000DF210000}"/>
    <cellStyle name="SAPBEXstdData 7 4 4" xfId="8005" xr:uid="{00000000-0005-0000-0000-0000E0210000}"/>
    <cellStyle name="SAPBEXstdData 7 5" xfId="2021" xr:uid="{00000000-0005-0000-0000-0000E1210000}"/>
    <cellStyle name="SAPBEXstdData 7 5 2" xfId="4092" xr:uid="{00000000-0005-0000-0000-0000E2210000}"/>
    <cellStyle name="SAPBEXstdData 7 5 3" xfId="6609" xr:uid="{00000000-0005-0000-0000-0000E3210000}"/>
    <cellStyle name="SAPBEXstdData 7 5 4" xfId="8090" xr:uid="{00000000-0005-0000-0000-0000E4210000}"/>
    <cellStyle name="SAPBEXstdData 7 6" xfId="5540" xr:uid="{00000000-0005-0000-0000-0000E5210000}"/>
    <cellStyle name="SAPBEXstdData 7 7" xfId="6276" xr:uid="{00000000-0005-0000-0000-0000E6210000}"/>
    <cellStyle name="SAPBEXstdData 7 8" xfId="5603" xr:uid="{00000000-0005-0000-0000-0000E7210000}"/>
    <cellStyle name="SAPBEXstdDataEmph" xfId="346" xr:uid="{00000000-0005-0000-0000-0000E8210000}"/>
    <cellStyle name="SAPBEXstdDataEmph 2" xfId="993" xr:uid="{00000000-0005-0000-0000-0000E9210000}"/>
    <cellStyle name="SAPBEXstdDataEmph 2 2" xfId="1441" xr:uid="{00000000-0005-0000-0000-0000EA210000}"/>
    <cellStyle name="SAPBEXstdDataEmph 2 2 2" xfId="2601" xr:uid="{00000000-0005-0000-0000-0000EB210000}"/>
    <cellStyle name="SAPBEXstdDataEmph 2 2 2 2" xfId="5045" xr:uid="{00000000-0005-0000-0000-0000EC210000}"/>
    <cellStyle name="SAPBEXstdDataEmph 2 2 2 3" xfId="6918" xr:uid="{00000000-0005-0000-0000-0000ED210000}"/>
    <cellStyle name="SAPBEXstdDataEmph 2 2 2 4" xfId="8347" xr:uid="{00000000-0005-0000-0000-0000EE210000}"/>
    <cellStyle name="SAPBEXstdDataEmph 2 2 3" xfId="3149" xr:uid="{00000000-0005-0000-0000-0000EF210000}"/>
    <cellStyle name="SAPBEXstdDataEmph 2 2 3 2" xfId="5294" xr:uid="{00000000-0005-0000-0000-0000F0210000}"/>
    <cellStyle name="SAPBEXstdDataEmph 2 2 3 3" xfId="7370" xr:uid="{00000000-0005-0000-0000-0000F1210000}"/>
    <cellStyle name="SAPBEXstdDataEmph 2 2 3 4" xfId="8782" xr:uid="{00000000-0005-0000-0000-0000F2210000}"/>
    <cellStyle name="SAPBEXstdDataEmph 2 2 4" xfId="3330" xr:uid="{00000000-0005-0000-0000-0000F3210000}"/>
    <cellStyle name="SAPBEXstdDataEmph 2 2 4 2" xfId="3754" xr:uid="{00000000-0005-0000-0000-0000F4210000}"/>
    <cellStyle name="SAPBEXstdDataEmph 2 2 4 3" xfId="7551" xr:uid="{00000000-0005-0000-0000-0000F5210000}"/>
    <cellStyle name="SAPBEXstdDataEmph 2 2 4 4" xfId="8963" xr:uid="{00000000-0005-0000-0000-0000F6210000}"/>
    <cellStyle name="SAPBEXstdDataEmph 2 2 5" xfId="3492" xr:uid="{00000000-0005-0000-0000-0000F7210000}"/>
    <cellStyle name="SAPBEXstdDataEmph 2 2 5 2" xfId="4212" xr:uid="{00000000-0005-0000-0000-0000F8210000}"/>
    <cellStyle name="SAPBEXstdDataEmph 2 2 5 3" xfId="7713" xr:uid="{00000000-0005-0000-0000-0000F9210000}"/>
    <cellStyle name="SAPBEXstdDataEmph 2 2 5 4" xfId="9125" xr:uid="{00000000-0005-0000-0000-0000FA210000}"/>
    <cellStyle name="SAPBEXstdDataEmph 2 2 6" xfId="5743" xr:uid="{00000000-0005-0000-0000-0000FB210000}"/>
    <cellStyle name="SAPBEXstdDataEmph 2 2 7" xfId="3872" xr:uid="{00000000-0005-0000-0000-0000FC210000}"/>
    <cellStyle name="SAPBEXstdDataEmph 2 2 8" xfId="6191" xr:uid="{00000000-0005-0000-0000-0000FD210000}"/>
    <cellStyle name="SAPBEXstdDataEmph 2 3" xfId="2154" xr:uid="{00000000-0005-0000-0000-0000FE210000}"/>
    <cellStyle name="SAPBEXstdDataEmph 2 3 2" xfId="3938" xr:uid="{00000000-0005-0000-0000-0000FF210000}"/>
    <cellStyle name="SAPBEXstdDataEmph 2 3 3" xfId="6660" xr:uid="{00000000-0005-0000-0000-000000220000}"/>
    <cellStyle name="SAPBEXstdDataEmph 2 3 4" xfId="8125" xr:uid="{00000000-0005-0000-0000-000001220000}"/>
    <cellStyle name="SAPBEXstdDataEmph 2 4" xfId="2889" xr:uid="{00000000-0005-0000-0000-000002220000}"/>
    <cellStyle name="SAPBEXstdDataEmph 2 4 2" xfId="6157" xr:uid="{00000000-0005-0000-0000-000003220000}"/>
    <cellStyle name="SAPBEXstdDataEmph 2 4 3" xfId="7110" xr:uid="{00000000-0005-0000-0000-000004220000}"/>
    <cellStyle name="SAPBEXstdDataEmph 2 4 4" xfId="8522" xr:uid="{00000000-0005-0000-0000-000005220000}"/>
    <cellStyle name="SAPBEXstdDataEmph 2 5" xfId="1875" xr:uid="{00000000-0005-0000-0000-000006220000}"/>
    <cellStyle name="SAPBEXstdDataEmph 2 5 2" xfId="4334" xr:uid="{00000000-0005-0000-0000-000007220000}"/>
    <cellStyle name="SAPBEXstdDataEmph 2 5 3" xfId="6470" xr:uid="{00000000-0005-0000-0000-000008220000}"/>
    <cellStyle name="SAPBEXstdDataEmph 2 5 4" xfId="7953" xr:uid="{00000000-0005-0000-0000-000009220000}"/>
    <cellStyle name="SAPBEXstdDataEmph 2 6" xfId="2851" xr:uid="{00000000-0005-0000-0000-00000A220000}"/>
    <cellStyle name="SAPBEXstdDataEmph 2 6 2" xfId="5599" xr:uid="{00000000-0005-0000-0000-00000B220000}"/>
    <cellStyle name="SAPBEXstdDataEmph 2 6 3" xfId="7072" xr:uid="{00000000-0005-0000-0000-00000C220000}"/>
    <cellStyle name="SAPBEXstdDataEmph 2 6 4" xfId="8484" xr:uid="{00000000-0005-0000-0000-00000D220000}"/>
    <cellStyle name="SAPBEXstdDataEmph 2 7" xfId="5981" xr:uid="{00000000-0005-0000-0000-00000E220000}"/>
    <cellStyle name="SAPBEXstdDataEmph 2 8" xfId="3928" xr:uid="{00000000-0005-0000-0000-00000F220000}"/>
    <cellStyle name="SAPBEXstdDataEmph 2 9" xfId="6790" xr:uid="{00000000-0005-0000-0000-000010220000}"/>
    <cellStyle name="SAPBEXstdDataEmph 3" xfId="1257" xr:uid="{00000000-0005-0000-0000-000011220000}"/>
    <cellStyle name="SAPBEXstdDataEmph 3 2" xfId="2417" xr:uid="{00000000-0005-0000-0000-000012220000}"/>
    <cellStyle name="SAPBEXstdDataEmph 3 2 2" xfId="6267" xr:uid="{00000000-0005-0000-0000-000013220000}"/>
    <cellStyle name="SAPBEXstdDataEmph 3 2 3" xfId="6828" xr:uid="{00000000-0005-0000-0000-000014220000}"/>
    <cellStyle name="SAPBEXstdDataEmph 3 2 4" xfId="8275" xr:uid="{00000000-0005-0000-0000-000015220000}"/>
    <cellStyle name="SAPBEXstdDataEmph 3 3" xfId="3057" xr:uid="{00000000-0005-0000-0000-000016220000}"/>
    <cellStyle name="SAPBEXstdDataEmph 3 3 2" xfId="5584" xr:uid="{00000000-0005-0000-0000-000017220000}"/>
    <cellStyle name="SAPBEXstdDataEmph 3 3 3" xfId="7278" xr:uid="{00000000-0005-0000-0000-000018220000}"/>
    <cellStyle name="SAPBEXstdDataEmph 3 3 4" xfId="8690" xr:uid="{00000000-0005-0000-0000-000019220000}"/>
    <cellStyle name="SAPBEXstdDataEmph 3 4" xfId="1928" xr:uid="{00000000-0005-0000-0000-00001A220000}"/>
    <cellStyle name="SAPBEXstdDataEmph 3 4 2" xfId="4616" xr:uid="{00000000-0005-0000-0000-00001B220000}"/>
    <cellStyle name="SAPBEXstdDataEmph 3 4 3" xfId="6523" xr:uid="{00000000-0005-0000-0000-00001C220000}"/>
    <cellStyle name="SAPBEXstdDataEmph 3 4 4" xfId="8006" xr:uid="{00000000-0005-0000-0000-00001D220000}"/>
    <cellStyle name="SAPBEXstdDataEmph 3 5" xfId="1722" xr:uid="{00000000-0005-0000-0000-00001E220000}"/>
    <cellStyle name="SAPBEXstdDataEmph 3 5 2" xfId="5682" xr:uid="{00000000-0005-0000-0000-00001F220000}"/>
    <cellStyle name="SAPBEXstdDataEmph 3 5 3" xfId="5850" xr:uid="{00000000-0005-0000-0000-000020220000}"/>
    <cellStyle name="SAPBEXstdDataEmph 3 5 4" xfId="5437" xr:uid="{00000000-0005-0000-0000-000021220000}"/>
    <cellStyle name="SAPBEXstdDataEmph 3 6" xfId="4695" xr:uid="{00000000-0005-0000-0000-000022220000}"/>
    <cellStyle name="SAPBEXstdDataEmph 3 7" xfId="6133" xr:uid="{00000000-0005-0000-0000-000023220000}"/>
    <cellStyle name="SAPBEXstdDataEmph 3 8" xfId="4934" xr:uid="{00000000-0005-0000-0000-000024220000}"/>
    <cellStyle name="SAPBEXstdDataEmph 7" xfId="361" xr:uid="{00000000-0005-0000-0000-000025220000}"/>
    <cellStyle name="SAPBEXstdDataEmph 7 2" xfId="365" xr:uid="{00000000-0005-0000-0000-000026220000}"/>
    <cellStyle name="SAPBEXstdDataEmph 7 2 2" xfId="1006" xr:uid="{00000000-0005-0000-0000-000027220000}"/>
    <cellStyle name="SAPBEXstdDataEmph 7 2 2 2" xfId="1454" xr:uid="{00000000-0005-0000-0000-000028220000}"/>
    <cellStyle name="SAPBEXstdDataEmph 7 2 2 2 2" xfId="2614" xr:uid="{00000000-0005-0000-0000-000029220000}"/>
    <cellStyle name="SAPBEXstdDataEmph 7 2 2 2 2 2" xfId="5328" xr:uid="{00000000-0005-0000-0000-00002A220000}"/>
    <cellStyle name="SAPBEXstdDataEmph 7 2 2 2 2 3" xfId="6931" xr:uid="{00000000-0005-0000-0000-00002B220000}"/>
    <cellStyle name="SAPBEXstdDataEmph 7 2 2 2 2 4" xfId="8360" xr:uid="{00000000-0005-0000-0000-00002C220000}"/>
    <cellStyle name="SAPBEXstdDataEmph 7 2 2 2 3" xfId="3162" xr:uid="{00000000-0005-0000-0000-00002D220000}"/>
    <cellStyle name="SAPBEXstdDataEmph 7 2 2 2 3 2" xfId="6034" xr:uid="{00000000-0005-0000-0000-00002E220000}"/>
    <cellStyle name="SAPBEXstdDataEmph 7 2 2 2 3 3" xfId="7383" xr:uid="{00000000-0005-0000-0000-00002F220000}"/>
    <cellStyle name="SAPBEXstdDataEmph 7 2 2 2 3 4" xfId="8795" xr:uid="{00000000-0005-0000-0000-000030220000}"/>
    <cellStyle name="SAPBEXstdDataEmph 7 2 2 2 4" xfId="3343" xr:uid="{00000000-0005-0000-0000-000031220000}"/>
    <cellStyle name="SAPBEXstdDataEmph 7 2 2 2 4 2" xfId="3744" xr:uid="{00000000-0005-0000-0000-000032220000}"/>
    <cellStyle name="SAPBEXstdDataEmph 7 2 2 2 4 3" xfId="7564" xr:uid="{00000000-0005-0000-0000-000033220000}"/>
    <cellStyle name="SAPBEXstdDataEmph 7 2 2 2 4 4" xfId="8976" xr:uid="{00000000-0005-0000-0000-000034220000}"/>
    <cellStyle name="SAPBEXstdDataEmph 7 2 2 2 5" xfId="3505" xr:uid="{00000000-0005-0000-0000-000035220000}"/>
    <cellStyle name="SAPBEXstdDataEmph 7 2 2 2 5 2" xfId="3632" xr:uid="{00000000-0005-0000-0000-000036220000}"/>
    <cellStyle name="SAPBEXstdDataEmph 7 2 2 2 5 3" xfId="7726" xr:uid="{00000000-0005-0000-0000-000037220000}"/>
    <cellStyle name="SAPBEXstdDataEmph 7 2 2 2 5 4" xfId="9138" xr:uid="{00000000-0005-0000-0000-000038220000}"/>
    <cellStyle name="SAPBEXstdDataEmph 7 2 2 2 6" xfId="6236" xr:uid="{00000000-0005-0000-0000-000039220000}"/>
    <cellStyle name="SAPBEXstdDataEmph 7 2 2 2 7" xfId="6012" xr:uid="{00000000-0005-0000-0000-00003A220000}"/>
    <cellStyle name="SAPBEXstdDataEmph 7 2 2 2 8" xfId="4624" xr:uid="{00000000-0005-0000-0000-00003B220000}"/>
    <cellStyle name="SAPBEXstdDataEmph 7 2 2 3" xfId="2167" xr:uid="{00000000-0005-0000-0000-00003C220000}"/>
    <cellStyle name="SAPBEXstdDataEmph 7 2 2 3 2" xfId="4124" xr:uid="{00000000-0005-0000-0000-00003D220000}"/>
    <cellStyle name="SAPBEXstdDataEmph 7 2 2 3 3" xfId="6673" xr:uid="{00000000-0005-0000-0000-00003E220000}"/>
    <cellStyle name="SAPBEXstdDataEmph 7 2 2 3 4" xfId="8138" xr:uid="{00000000-0005-0000-0000-00003F220000}"/>
    <cellStyle name="SAPBEXstdDataEmph 7 2 2 4" xfId="2902" xr:uid="{00000000-0005-0000-0000-000040220000}"/>
    <cellStyle name="SAPBEXstdDataEmph 7 2 2 4 2" xfId="6111" xr:uid="{00000000-0005-0000-0000-000041220000}"/>
    <cellStyle name="SAPBEXstdDataEmph 7 2 2 4 3" xfId="7123" xr:uid="{00000000-0005-0000-0000-000042220000}"/>
    <cellStyle name="SAPBEXstdDataEmph 7 2 2 4 4" xfId="8535" xr:uid="{00000000-0005-0000-0000-000043220000}"/>
    <cellStyle name="SAPBEXstdDataEmph 7 2 2 5" xfId="1881" xr:uid="{00000000-0005-0000-0000-000044220000}"/>
    <cellStyle name="SAPBEXstdDataEmph 7 2 2 5 2" xfId="4843" xr:uid="{00000000-0005-0000-0000-000045220000}"/>
    <cellStyle name="SAPBEXstdDataEmph 7 2 2 5 3" xfId="6476" xr:uid="{00000000-0005-0000-0000-000046220000}"/>
    <cellStyle name="SAPBEXstdDataEmph 7 2 2 5 4" xfId="7959" xr:uid="{00000000-0005-0000-0000-000047220000}"/>
    <cellStyle name="SAPBEXstdDataEmph 7 2 2 6" xfId="3109" xr:uid="{00000000-0005-0000-0000-000048220000}"/>
    <cellStyle name="SAPBEXstdDataEmph 7 2 2 6 2" xfId="4360" xr:uid="{00000000-0005-0000-0000-000049220000}"/>
    <cellStyle name="SAPBEXstdDataEmph 7 2 2 6 3" xfId="7330" xr:uid="{00000000-0005-0000-0000-00004A220000}"/>
    <cellStyle name="SAPBEXstdDataEmph 7 2 2 6 4" xfId="8742" xr:uid="{00000000-0005-0000-0000-00004B220000}"/>
    <cellStyle name="SAPBEXstdDataEmph 7 2 2 7" xfId="5306" xr:uid="{00000000-0005-0000-0000-00004C220000}"/>
    <cellStyle name="SAPBEXstdDataEmph 7 2 2 8" xfId="6101" xr:uid="{00000000-0005-0000-0000-00004D220000}"/>
    <cellStyle name="SAPBEXstdDataEmph 7 2 2 9" xfId="6064" xr:uid="{00000000-0005-0000-0000-00004E220000}"/>
    <cellStyle name="SAPBEXstdDataEmph 7 2 3" xfId="1270" xr:uid="{00000000-0005-0000-0000-00004F220000}"/>
    <cellStyle name="SAPBEXstdDataEmph 7 2 3 2" xfId="2430" xr:uid="{00000000-0005-0000-0000-000050220000}"/>
    <cellStyle name="SAPBEXstdDataEmph 7 2 3 2 2" xfId="5985" xr:uid="{00000000-0005-0000-0000-000051220000}"/>
    <cellStyle name="SAPBEXstdDataEmph 7 2 3 2 3" xfId="6841" xr:uid="{00000000-0005-0000-0000-000052220000}"/>
    <cellStyle name="SAPBEXstdDataEmph 7 2 3 2 4" xfId="8288" xr:uid="{00000000-0005-0000-0000-000053220000}"/>
    <cellStyle name="SAPBEXstdDataEmph 7 2 3 3" xfId="3070" xr:uid="{00000000-0005-0000-0000-000054220000}"/>
    <cellStyle name="SAPBEXstdDataEmph 7 2 3 3 2" xfId="5100" xr:uid="{00000000-0005-0000-0000-000055220000}"/>
    <cellStyle name="SAPBEXstdDataEmph 7 2 3 3 3" xfId="7291" xr:uid="{00000000-0005-0000-0000-000056220000}"/>
    <cellStyle name="SAPBEXstdDataEmph 7 2 3 3 4" xfId="8703" xr:uid="{00000000-0005-0000-0000-000057220000}"/>
    <cellStyle name="SAPBEXstdDataEmph 7 2 3 4" xfId="1935" xr:uid="{00000000-0005-0000-0000-000058220000}"/>
    <cellStyle name="SAPBEXstdDataEmph 7 2 3 4 2" xfId="4663" xr:uid="{00000000-0005-0000-0000-000059220000}"/>
    <cellStyle name="SAPBEXstdDataEmph 7 2 3 4 3" xfId="6530" xr:uid="{00000000-0005-0000-0000-00005A220000}"/>
    <cellStyle name="SAPBEXstdDataEmph 7 2 3 4 4" xfId="8013" xr:uid="{00000000-0005-0000-0000-00005B220000}"/>
    <cellStyle name="SAPBEXstdDataEmph 7 2 3 5" xfId="2019" xr:uid="{00000000-0005-0000-0000-00005C220000}"/>
    <cellStyle name="SAPBEXstdDataEmph 7 2 3 5 2" xfId="4310" xr:uid="{00000000-0005-0000-0000-00005D220000}"/>
    <cellStyle name="SAPBEXstdDataEmph 7 2 3 5 3" xfId="6607" xr:uid="{00000000-0005-0000-0000-00005E220000}"/>
    <cellStyle name="SAPBEXstdDataEmph 7 2 3 5 4" xfId="8088" xr:uid="{00000000-0005-0000-0000-00005F220000}"/>
    <cellStyle name="SAPBEXstdDataEmph 7 2 3 6" xfId="6061" xr:uid="{00000000-0005-0000-0000-000060220000}"/>
    <cellStyle name="SAPBEXstdDataEmph 7 2 3 7" xfId="4912" xr:uid="{00000000-0005-0000-0000-000061220000}"/>
    <cellStyle name="SAPBEXstdDataEmph 7 2 3 8" xfId="4367" xr:uid="{00000000-0005-0000-0000-000062220000}"/>
    <cellStyle name="SAPBEXstdDataEmph 7 3" xfId="1003" xr:uid="{00000000-0005-0000-0000-000063220000}"/>
    <cellStyle name="SAPBEXstdDataEmph 7 3 2" xfId="1451" xr:uid="{00000000-0005-0000-0000-000064220000}"/>
    <cellStyle name="SAPBEXstdDataEmph 7 3 2 2" xfId="2611" xr:uid="{00000000-0005-0000-0000-000065220000}"/>
    <cellStyle name="SAPBEXstdDataEmph 7 3 2 2 2" xfId="5086" xr:uid="{00000000-0005-0000-0000-000066220000}"/>
    <cellStyle name="SAPBEXstdDataEmph 7 3 2 2 3" xfId="6928" xr:uid="{00000000-0005-0000-0000-000067220000}"/>
    <cellStyle name="SAPBEXstdDataEmph 7 3 2 2 4" xfId="8357" xr:uid="{00000000-0005-0000-0000-000068220000}"/>
    <cellStyle name="SAPBEXstdDataEmph 7 3 2 3" xfId="3159" xr:uid="{00000000-0005-0000-0000-000069220000}"/>
    <cellStyle name="SAPBEXstdDataEmph 7 3 2 3 2" xfId="5323" xr:uid="{00000000-0005-0000-0000-00006A220000}"/>
    <cellStyle name="SAPBEXstdDataEmph 7 3 2 3 3" xfId="7380" xr:uid="{00000000-0005-0000-0000-00006B220000}"/>
    <cellStyle name="SAPBEXstdDataEmph 7 3 2 3 4" xfId="8792" xr:uid="{00000000-0005-0000-0000-00006C220000}"/>
    <cellStyle name="SAPBEXstdDataEmph 7 3 2 4" xfId="3340" xr:uid="{00000000-0005-0000-0000-00006D220000}"/>
    <cellStyle name="SAPBEXstdDataEmph 7 3 2 4 2" xfId="3746" xr:uid="{00000000-0005-0000-0000-00006E220000}"/>
    <cellStyle name="SAPBEXstdDataEmph 7 3 2 4 3" xfId="7561" xr:uid="{00000000-0005-0000-0000-00006F220000}"/>
    <cellStyle name="SAPBEXstdDataEmph 7 3 2 4 4" xfId="8973" xr:uid="{00000000-0005-0000-0000-000070220000}"/>
    <cellStyle name="SAPBEXstdDataEmph 7 3 2 5" xfId="3502" xr:uid="{00000000-0005-0000-0000-000071220000}"/>
    <cellStyle name="SAPBEXstdDataEmph 7 3 2 5 2" xfId="3634" xr:uid="{00000000-0005-0000-0000-000072220000}"/>
    <cellStyle name="SAPBEXstdDataEmph 7 3 2 5 3" xfId="7723" xr:uid="{00000000-0005-0000-0000-000073220000}"/>
    <cellStyle name="SAPBEXstdDataEmph 7 3 2 5 4" xfId="9135" xr:uid="{00000000-0005-0000-0000-000074220000}"/>
    <cellStyle name="SAPBEXstdDataEmph 7 3 2 6" xfId="5039" xr:uid="{00000000-0005-0000-0000-000075220000}"/>
    <cellStyle name="SAPBEXstdDataEmph 7 3 2 7" xfId="5636" xr:uid="{00000000-0005-0000-0000-000076220000}"/>
    <cellStyle name="SAPBEXstdDataEmph 7 3 2 8" xfId="5366" xr:uid="{00000000-0005-0000-0000-000077220000}"/>
    <cellStyle name="SAPBEXstdDataEmph 7 3 3" xfId="2164" xr:uid="{00000000-0005-0000-0000-000078220000}"/>
    <cellStyle name="SAPBEXstdDataEmph 7 3 3 2" xfId="3929" xr:uid="{00000000-0005-0000-0000-000079220000}"/>
    <cellStyle name="SAPBEXstdDataEmph 7 3 3 3" xfId="6670" xr:uid="{00000000-0005-0000-0000-00007A220000}"/>
    <cellStyle name="SAPBEXstdDataEmph 7 3 3 4" xfId="8135" xr:uid="{00000000-0005-0000-0000-00007B220000}"/>
    <cellStyle name="SAPBEXstdDataEmph 7 3 4" xfId="2899" xr:uid="{00000000-0005-0000-0000-00007C220000}"/>
    <cellStyle name="SAPBEXstdDataEmph 7 3 4 2" xfId="5803" xr:uid="{00000000-0005-0000-0000-00007D220000}"/>
    <cellStyle name="SAPBEXstdDataEmph 7 3 4 3" xfId="7120" xr:uid="{00000000-0005-0000-0000-00007E220000}"/>
    <cellStyle name="SAPBEXstdDataEmph 7 3 4 4" xfId="8532" xr:uid="{00000000-0005-0000-0000-00007F220000}"/>
    <cellStyle name="SAPBEXstdDataEmph 7 3 5" xfId="1827" xr:uid="{00000000-0005-0000-0000-000080220000}"/>
    <cellStyle name="SAPBEXstdDataEmph 7 3 5 2" xfId="4349" xr:uid="{00000000-0005-0000-0000-000081220000}"/>
    <cellStyle name="SAPBEXstdDataEmph 7 3 5 3" xfId="6422" xr:uid="{00000000-0005-0000-0000-000082220000}"/>
    <cellStyle name="SAPBEXstdDataEmph 7 3 5 4" xfId="7905" xr:uid="{00000000-0005-0000-0000-000083220000}"/>
    <cellStyle name="SAPBEXstdDataEmph 7 3 6" xfId="3019" xr:uid="{00000000-0005-0000-0000-000084220000}"/>
    <cellStyle name="SAPBEXstdDataEmph 7 3 6 2" xfId="5112" xr:uid="{00000000-0005-0000-0000-000085220000}"/>
    <cellStyle name="SAPBEXstdDataEmph 7 3 6 3" xfId="7240" xr:uid="{00000000-0005-0000-0000-000086220000}"/>
    <cellStyle name="SAPBEXstdDataEmph 7 3 6 4" xfId="8652" xr:uid="{00000000-0005-0000-0000-000087220000}"/>
    <cellStyle name="SAPBEXstdDataEmph 7 3 7" xfId="4994" xr:uid="{00000000-0005-0000-0000-000088220000}"/>
    <cellStyle name="SAPBEXstdDataEmph 7 3 8" xfId="5542" xr:uid="{00000000-0005-0000-0000-000089220000}"/>
    <cellStyle name="SAPBEXstdDataEmph 7 3 9" xfId="6115" xr:uid="{00000000-0005-0000-0000-00008A220000}"/>
    <cellStyle name="SAPBEXstdDataEmph 7 4" xfId="1267" xr:uid="{00000000-0005-0000-0000-00008B220000}"/>
    <cellStyle name="SAPBEXstdDataEmph 7 4 2" xfId="2427" xr:uid="{00000000-0005-0000-0000-00008C220000}"/>
    <cellStyle name="SAPBEXstdDataEmph 7 4 2 2" xfId="5278" xr:uid="{00000000-0005-0000-0000-00008D220000}"/>
    <cellStyle name="SAPBEXstdDataEmph 7 4 2 3" xfId="6838" xr:uid="{00000000-0005-0000-0000-00008E220000}"/>
    <cellStyle name="SAPBEXstdDataEmph 7 4 2 4" xfId="8285" xr:uid="{00000000-0005-0000-0000-00008F220000}"/>
    <cellStyle name="SAPBEXstdDataEmph 7 4 3" xfId="3067" xr:uid="{00000000-0005-0000-0000-000090220000}"/>
    <cellStyle name="SAPBEXstdDataEmph 7 4 3 2" xfId="5617" xr:uid="{00000000-0005-0000-0000-000091220000}"/>
    <cellStyle name="SAPBEXstdDataEmph 7 4 3 3" xfId="7288" xr:uid="{00000000-0005-0000-0000-000092220000}"/>
    <cellStyle name="SAPBEXstdDataEmph 7 4 3 4" xfId="8700" xr:uid="{00000000-0005-0000-0000-000093220000}"/>
    <cellStyle name="SAPBEXstdDataEmph 7 4 4" xfId="1780" xr:uid="{00000000-0005-0000-0000-000094220000}"/>
    <cellStyle name="SAPBEXstdDataEmph 7 4 4 2" xfId="4518" xr:uid="{00000000-0005-0000-0000-000095220000}"/>
    <cellStyle name="SAPBEXstdDataEmph 7 4 4 3" xfId="6379" xr:uid="{00000000-0005-0000-0000-000096220000}"/>
    <cellStyle name="SAPBEXstdDataEmph 7 4 4 4" xfId="7863" xr:uid="{00000000-0005-0000-0000-000097220000}"/>
    <cellStyle name="SAPBEXstdDataEmph 7 4 5" xfId="1717" xr:uid="{00000000-0005-0000-0000-000098220000}"/>
    <cellStyle name="SAPBEXstdDataEmph 7 4 5 2" xfId="4321" xr:uid="{00000000-0005-0000-0000-000099220000}"/>
    <cellStyle name="SAPBEXstdDataEmph 7 4 5 3" xfId="6161" xr:uid="{00000000-0005-0000-0000-00009A220000}"/>
    <cellStyle name="SAPBEXstdDataEmph 7 4 5 4" xfId="4408" xr:uid="{00000000-0005-0000-0000-00009B220000}"/>
    <cellStyle name="SAPBEXstdDataEmph 7 4 6" xfId="5759" xr:uid="{00000000-0005-0000-0000-00009C220000}"/>
    <cellStyle name="SAPBEXstdDataEmph 7 4 7" xfId="5221" xr:uid="{00000000-0005-0000-0000-00009D220000}"/>
    <cellStyle name="SAPBEXstdDataEmph 7 4 8" xfId="4346" xr:uid="{00000000-0005-0000-0000-00009E220000}"/>
    <cellStyle name="SAPBEXstdItem" xfId="347" xr:uid="{00000000-0005-0000-0000-00009F220000}"/>
    <cellStyle name="SAPBEXstdItem 2" xfId="994" xr:uid="{00000000-0005-0000-0000-0000A0220000}"/>
    <cellStyle name="SAPBEXstdItem 2 2" xfId="1442" xr:uid="{00000000-0005-0000-0000-0000A1220000}"/>
    <cellStyle name="SAPBEXstdItem 2 2 2" xfId="2602" xr:uid="{00000000-0005-0000-0000-0000A2220000}"/>
    <cellStyle name="SAPBEXstdItem 2 2 2 2" xfId="5831" xr:uid="{00000000-0005-0000-0000-0000A3220000}"/>
    <cellStyle name="SAPBEXstdItem 2 2 2 3" xfId="6919" xr:uid="{00000000-0005-0000-0000-0000A4220000}"/>
    <cellStyle name="SAPBEXstdItem 2 2 2 4" xfId="8348" xr:uid="{00000000-0005-0000-0000-0000A5220000}"/>
    <cellStyle name="SAPBEXstdItem 2 2 3" xfId="3150" xr:uid="{00000000-0005-0000-0000-0000A6220000}"/>
    <cellStyle name="SAPBEXstdItem 2 2 3 2" xfId="6247" xr:uid="{00000000-0005-0000-0000-0000A7220000}"/>
    <cellStyle name="SAPBEXstdItem 2 2 3 3" xfId="7371" xr:uid="{00000000-0005-0000-0000-0000A8220000}"/>
    <cellStyle name="SAPBEXstdItem 2 2 3 4" xfId="8783" xr:uid="{00000000-0005-0000-0000-0000A9220000}"/>
    <cellStyle name="SAPBEXstdItem 2 2 4" xfId="3331" xr:uid="{00000000-0005-0000-0000-0000AA220000}"/>
    <cellStyle name="SAPBEXstdItem 2 2 4 2" xfId="3753" xr:uid="{00000000-0005-0000-0000-0000AB220000}"/>
    <cellStyle name="SAPBEXstdItem 2 2 4 3" xfId="7552" xr:uid="{00000000-0005-0000-0000-0000AC220000}"/>
    <cellStyle name="SAPBEXstdItem 2 2 4 4" xfId="8964" xr:uid="{00000000-0005-0000-0000-0000AD220000}"/>
    <cellStyle name="SAPBEXstdItem 2 2 5" xfId="3493" xr:uid="{00000000-0005-0000-0000-0000AE220000}"/>
    <cellStyle name="SAPBEXstdItem 2 2 5 2" xfId="3641" xr:uid="{00000000-0005-0000-0000-0000AF220000}"/>
    <cellStyle name="SAPBEXstdItem 2 2 5 3" xfId="7714" xr:uid="{00000000-0005-0000-0000-0000B0220000}"/>
    <cellStyle name="SAPBEXstdItem 2 2 5 4" xfId="9126" xr:uid="{00000000-0005-0000-0000-0000B1220000}"/>
    <cellStyle name="SAPBEXstdItem 2 2 6" xfId="5789" xr:uid="{00000000-0005-0000-0000-0000B2220000}"/>
    <cellStyle name="SAPBEXstdItem 2 2 7" xfId="4387" xr:uid="{00000000-0005-0000-0000-0000B3220000}"/>
    <cellStyle name="SAPBEXstdItem 2 2 8" xfId="5210" xr:uid="{00000000-0005-0000-0000-0000B4220000}"/>
    <cellStyle name="SAPBEXstdItem 2 3" xfId="2155" xr:uid="{00000000-0005-0000-0000-0000B5220000}"/>
    <cellStyle name="SAPBEXstdItem 2 3 2" xfId="5410" xr:uid="{00000000-0005-0000-0000-0000B6220000}"/>
    <cellStyle name="SAPBEXstdItem 2 3 3" xfId="6661" xr:uid="{00000000-0005-0000-0000-0000B7220000}"/>
    <cellStyle name="SAPBEXstdItem 2 3 4" xfId="8126" xr:uid="{00000000-0005-0000-0000-0000B8220000}"/>
    <cellStyle name="SAPBEXstdItem 2 4" xfId="2890" xr:uid="{00000000-0005-0000-0000-0000B9220000}"/>
    <cellStyle name="SAPBEXstdItem 2 4 2" xfId="6021" xr:uid="{00000000-0005-0000-0000-0000BA220000}"/>
    <cellStyle name="SAPBEXstdItem 2 4 3" xfId="7111" xr:uid="{00000000-0005-0000-0000-0000BB220000}"/>
    <cellStyle name="SAPBEXstdItem 2 4 4" xfId="8523" xr:uid="{00000000-0005-0000-0000-0000BC220000}"/>
    <cellStyle name="SAPBEXstdItem 2 5" xfId="1855" xr:uid="{00000000-0005-0000-0000-0000BD220000}"/>
    <cellStyle name="SAPBEXstdItem 2 5 2" xfId="5396" xr:uid="{00000000-0005-0000-0000-0000BE220000}"/>
    <cellStyle name="SAPBEXstdItem 2 5 3" xfId="6450" xr:uid="{00000000-0005-0000-0000-0000BF220000}"/>
    <cellStyle name="SAPBEXstdItem 2 5 4" xfId="7933" xr:uid="{00000000-0005-0000-0000-0000C0220000}"/>
    <cellStyle name="SAPBEXstdItem 2 6" xfId="3110" xr:uid="{00000000-0005-0000-0000-0000C1220000}"/>
    <cellStyle name="SAPBEXstdItem 2 6 2" xfId="6209" xr:uid="{00000000-0005-0000-0000-0000C2220000}"/>
    <cellStyle name="SAPBEXstdItem 2 6 3" xfId="7331" xr:uid="{00000000-0005-0000-0000-0000C3220000}"/>
    <cellStyle name="SAPBEXstdItem 2 6 4" xfId="8743" xr:uid="{00000000-0005-0000-0000-0000C4220000}"/>
    <cellStyle name="SAPBEXstdItem 2 7" xfId="5606" xr:uid="{00000000-0005-0000-0000-0000C5220000}"/>
    <cellStyle name="SAPBEXstdItem 2 8" xfId="5259" xr:uid="{00000000-0005-0000-0000-0000C6220000}"/>
    <cellStyle name="SAPBEXstdItem 2 9" xfId="7048" xr:uid="{00000000-0005-0000-0000-0000C7220000}"/>
    <cellStyle name="SAPBEXstdItem 3" xfId="1258" xr:uid="{00000000-0005-0000-0000-0000C8220000}"/>
    <cellStyle name="SAPBEXstdItem 3 2" xfId="2418" xr:uid="{00000000-0005-0000-0000-0000C9220000}"/>
    <cellStyle name="SAPBEXstdItem 3 2 2" xfId="6158" xr:uid="{00000000-0005-0000-0000-0000CA220000}"/>
    <cellStyle name="SAPBEXstdItem 3 2 3" xfId="6829" xr:uid="{00000000-0005-0000-0000-0000CB220000}"/>
    <cellStyle name="SAPBEXstdItem 3 2 4" xfId="8276" xr:uid="{00000000-0005-0000-0000-0000CC220000}"/>
    <cellStyle name="SAPBEXstdItem 3 3" xfId="3058" xr:uid="{00000000-0005-0000-0000-0000CD220000}"/>
    <cellStyle name="SAPBEXstdItem 3 3 2" xfId="4739" xr:uid="{00000000-0005-0000-0000-0000CE220000}"/>
    <cellStyle name="SAPBEXstdItem 3 3 3" xfId="7279" xr:uid="{00000000-0005-0000-0000-0000CF220000}"/>
    <cellStyle name="SAPBEXstdItem 3 3 4" xfId="8691" xr:uid="{00000000-0005-0000-0000-0000D0220000}"/>
    <cellStyle name="SAPBEXstdItem 3 4" xfId="1698" xr:uid="{00000000-0005-0000-0000-0000D1220000}"/>
    <cellStyle name="SAPBEXstdItem 3 4 2" xfId="4878" xr:uid="{00000000-0005-0000-0000-0000D2220000}"/>
    <cellStyle name="SAPBEXstdItem 3 4 3" xfId="3879" xr:uid="{00000000-0005-0000-0000-0000D3220000}"/>
    <cellStyle name="SAPBEXstdItem 3 4 4" xfId="4374" xr:uid="{00000000-0005-0000-0000-0000D4220000}"/>
    <cellStyle name="SAPBEXstdItem 3 5" xfId="2016" xr:uid="{00000000-0005-0000-0000-0000D5220000}"/>
    <cellStyle name="SAPBEXstdItem 3 5 2" xfId="4884" xr:uid="{00000000-0005-0000-0000-0000D6220000}"/>
    <cellStyle name="SAPBEXstdItem 3 5 3" xfId="6604" xr:uid="{00000000-0005-0000-0000-0000D7220000}"/>
    <cellStyle name="SAPBEXstdItem 3 5 4" xfId="8085" xr:uid="{00000000-0005-0000-0000-0000D8220000}"/>
    <cellStyle name="SAPBEXstdItem 3 6" xfId="4362" xr:uid="{00000000-0005-0000-0000-0000D9220000}"/>
    <cellStyle name="SAPBEXstdItem 3 7" xfId="5065" xr:uid="{00000000-0005-0000-0000-0000DA220000}"/>
    <cellStyle name="SAPBEXstdItem 3 8" xfId="4040" xr:uid="{00000000-0005-0000-0000-0000DB220000}"/>
    <cellStyle name="SAPBEXstdItemX" xfId="348" xr:uid="{00000000-0005-0000-0000-0000DC220000}"/>
    <cellStyle name="SAPBEXstdItemX 2" xfId="995" xr:uid="{00000000-0005-0000-0000-0000DD220000}"/>
    <cellStyle name="SAPBEXstdItemX 2 2" xfId="1443" xr:uid="{00000000-0005-0000-0000-0000DE220000}"/>
    <cellStyle name="SAPBEXstdItemX 2 2 2" xfId="2603" xr:uid="{00000000-0005-0000-0000-0000DF220000}"/>
    <cellStyle name="SAPBEXstdItemX 2 2 2 2" xfId="5299" xr:uid="{00000000-0005-0000-0000-0000E0220000}"/>
    <cellStyle name="SAPBEXstdItemX 2 2 2 3" xfId="6920" xr:uid="{00000000-0005-0000-0000-0000E1220000}"/>
    <cellStyle name="SAPBEXstdItemX 2 2 2 4" xfId="8349" xr:uid="{00000000-0005-0000-0000-0000E2220000}"/>
    <cellStyle name="SAPBEXstdItemX 2 2 3" xfId="3151" xr:uid="{00000000-0005-0000-0000-0000E3220000}"/>
    <cellStyle name="SAPBEXstdItemX 2 2 3 2" xfId="6134" xr:uid="{00000000-0005-0000-0000-0000E4220000}"/>
    <cellStyle name="SAPBEXstdItemX 2 2 3 3" xfId="7372" xr:uid="{00000000-0005-0000-0000-0000E5220000}"/>
    <cellStyle name="SAPBEXstdItemX 2 2 3 4" xfId="8784" xr:uid="{00000000-0005-0000-0000-0000E6220000}"/>
    <cellStyle name="SAPBEXstdItemX 2 2 4" xfId="3332" xr:uid="{00000000-0005-0000-0000-0000E7220000}"/>
    <cellStyle name="SAPBEXstdItemX 2 2 4 2" xfId="3752" xr:uid="{00000000-0005-0000-0000-0000E8220000}"/>
    <cellStyle name="SAPBEXstdItemX 2 2 4 3" xfId="7553" xr:uid="{00000000-0005-0000-0000-0000E9220000}"/>
    <cellStyle name="SAPBEXstdItemX 2 2 4 4" xfId="8965" xr:uid="{00000000-0005-0000-0000-0000EA220000}"/>
    <cellStyle name="SAPBEXstdItemX 2 2 5" xfId="3494" xr:uid="{00000000-0005-0000-0000-0000EB220000}"/>
    <cellStyle name="SAPBEXstdItemX 2 2 5 2" xfId="3640" xr:uid="{00000000-0005-0000-0000-0000EC220000}"/>
    <cellStyle name="SAPBEXstdItemX 2 2 5 3" xfId="7715" xr:uid="{00000000-0005-0000-0000-0000ED220000}"/>
    <cellStyle name="SAPBEXstdItemX 2 2 5 4" xfId="9127" xr:uid="{00000000-0005-0000-0000-0000EE220000}"/>
    <cellStyle name="SAPBEXstdItemX 2 2 6" xfId="5248" xr:uid="{00000000-0005-0000-0000-0000EF220000}"/>
    <cellStyle name="SAPBEXstdItemX 2 2 7" xfId="4717" xr:uid="{00000000-0005-0000-0000-0000F0220000}"/>
    <cellStyle name="SAPBEXstdItemX 2 2 8" xfId="5843" xr:uid="{00000000-0005-0000-0000-0000F1220000}"/>
    <cellStyle name="SAPBEXstdItemX 2 3" xfId="2156" xr:uid="{00000000-0005-0000-0000-0000F2220000}"/>
    <cellStyle name="SAPBEXstdItemX 2 3 2" xfId="5740" xr:uid="{00000000-0005-0000-0000-0000F3220000}"/>
    <cellStyle name="SAPBEXstdItemX 2 3 3" xfId="6662" xr:uid="{00000000-0005-0000-0000-0000F4220000}"/>
    <cellStyle name="SAPBEXstdItemX 2 3 4" xfId="8127" xr:uid="{00000000-0005-0000-0000-0000F5220000}"/>
    <cellStyle name="SAPBEXstdItemX 2 4" xfId="2891" xr:uid="{00000000-0005-0000-0000-0000F6220000}"/>
    <cellStyle name="SAPBEXstdItemX 2 4 2" xfId="5644" xr:uid="{00000000-0005-0000-0000-0000F7220000}"/>
    <cellStyle name="SAPBEXstdItemX 2 4 3" xfId="7112" xr:uid="{00000000-0005-0000-0000-0000F8220000}"/>
    <cellStyle name="SAPBEXstdItemX 2 4 4" xfId="8524" xr:uid="{00000000-0005-0000-0000-0000F9220000}"/>
    <cellStyle name="SAPBEXstdItemX 2 5" xfId="1978" xr:uid="{00000000-0005-0000-0000-0000FA220000}"/>
    <cellStyle name="SAPBEXstdItemX 2 5 2" xfId="4833" xr:uid="{00000000-0005-0000-0000-0000FB220000}"/>
    <cellStyle name="SAPBEXstdItemX 2 5 3" xfId="6566" xr:uid="{00000000-0005-0000-0000-0000FC220000}"/>
    <cellStyle name="SAPBEXstdItemX 2 5 4" xfId="8047" xr:uid="{00000000-0005-0000-0000-0000FD220000}"/>
    <cellStyle name="SAPBEXstdItemX 2 6" xfId="2844" xr:uid="{00000000-0005-0000-0000-0000FE220000}"/>
    <cellStyle name="SAPBEXstdItemX 2 6 2" xfId="5926" xr:uid="{00000000-0005-0000-0000-0000FF220000}"/>
    <cellStyle name="SAPBEXstdItemX 2 6 3" xfId="7065" xr:uid="{00000000-0005-0000-0000-000000230000}"/>
    <cellStyle name="SAPBEXstdItemX 2 6 4" xfId="8477" xr:uid="{00000000-0005-0000-0000-000001230000}"/>
    <cellStyle name="SAPBEXstdItemX 2 7" xfId="4759" xr:uid="{00000000-0005-0000-0000-000002230000}"/>
    <cellStyle name="SAPBEXstdItemX 2 8" xfId="4864" xr:uid="{00000000-0005-0000-0000-000003230000}"/>
    <cellStyle name="SAPBEXstdItemX 2 9" xfId="5558" xr:uid="{00000000-0005-0000-0000-000004230000}"/>
    <cellStyle name="SAPBEXstdItemX 3" xfId="1259" xr:uid="{00000000-0005-0000-0000-000005230000}"/>
    <cellStyle name="SAPBEXstdItemX 3 2" xfId="2419" xr:uid="{00000000-0005-0000-0000-000006230000}"/>
    <cellStyle name="SAPBEXstdItemX 3 2 2" xfId="6022" xr:uid="{00000000-0005-0000-0000-000007230000}"/>
    <cellStyle name="SAPBEXstdItemX 3 2 3" xfId="6830" xr:uid="{00000000-0005-0000-0000-000008230000}"/>
    <cellStyle name="SAPBEXstdItemX 3 2 4" xfId="8277" xr:uid="{00000000-0005-0000-0000-000009230000}"/>
    <cellStyle name="SAPBEXstdItemX 3 3" xfId="3059" xr:uid="{00000000-0005-0000-0000-00000A230000}"/>
    <cellStyle name="SAPBEXstdItemX 3 3 2" xfId="4407" xr:uid="{00000000-0005-0000-0000-00000B230000}"/>
    <cellStyle name="SAPBEXstdItemX 3 3 3" xfId="7280" xr:uid="{00000000-0005-0000-0000-00000C230000}"/>
    <cellStyle name="SAPBEXstdItemX 3 3 4" xfId="8692" xr:uid="{00000000-0005-0000-0000-00000D230000}"/>
    <cellStyle name="SAPBEXstdItemX 3 4" xfId="1929" xr:uid="{00000000-0005-0000-0000-00000E230000}"/>
    <cellStyle name="SAPBEXstdItemX 3 4 2" xfId="5333" xr:uid="{00000000-0005-0000-0000-00000F230000}"/>
    <cellStyle name="SAPBEXstdItemX 3 4 3" xfId="6524" xr:uid="{00000000-0005-0000-0000-000010230000}"/>
    <cellStyle name="SAPBEXstdItemX 3 4 4" xfId="8007" xr:uid="{00000000-0005-0000-0000-000011230000}"/>
    <cellStyle name="SAPBEXstdItemX 3 5" xfId="1721" xr:uid="{00000000-0005-0000-0000-000012230000}"/>
    <cellStyle name="SAPBEXstdItemX 3 5 2" xfId="5350" xr:uid="{00000000-0005-0000-0000-000013230000}"/>
    <cellStyle name="SAPBEXstdItemX 3 5 3" xfId="4721" xr:uid="{00000000-0005-0000-0000-000014230000}"/>
    <cellStyle name="SAPBEXstdItemX 3 5 4" xfId="5905" xr:uid="{00000000-0005-0000-0000-000015230000}"/>
    <cellStyle name="SAPBEXstdItemX 3 6" xfId="3856" xr:uid="{00000000-0005-0000-0000-000016230000}"/>
    <cellStyle name="SAPBEXstdItemX 3 7" xfId="5982" xr:uid="{00000000-0005-0000-0000-000017230000}"/>
    <cellStyle name="SAPBEXstdItemX 3 8" xfId="4568" xr:uid="{00000000-0005-0000-0000-000018230000}"/>
    <cellStyle name="SAPBEXtitle" xfId="349" xr:uid="{00000000-0005-0000-0000-000019230000}"/>
    <cellStyle name="SAPBEXundefined" xfId="350" xr:uid="{00000000-0005-0000-0000-00001A230000}"/>
    <cellStyle name="SAPBEXundefined 2" xfId="996" xr:uid="{00000000-0005-0000-0000-00001B230000}"/>
    <cellStyle name="SAPBEXundefined 2 2" xfId="1444" xr:uid="{00000000-0005-0000-0000-00001C230000}"/>
    <cellStyle name="SAPBEXundefined 2 2 2" xfId="2604" xr:uid="{00000000-0005-0000-0000-00001D230000}"/>
    <cellStyle name="SAPBEXundefined 2 2 2 2" xfId="6252" xr:uid="{00000000-0005-0000-0000-00001E230000}"/>
    <cellStyle name="SAPBEXundefined 2 2 2 3" xfId="6921" xr:uid="{00000000-0005-0000-0000-00001F230000}"/>
    <cellStyle name="SAPBEXundefined 2 2 2 4" xfId="8350" xr:uid="{00000000-0005-0000-0000-000020230000}"/>
    <cellStyle name="SAPBEXundefined 2 2 3" xfId="3152" xr:uid="{00000000-0005-0000-0000-000021230000}"/>
    <cellStyle name="SAPBEXundefined 2 2 3 2" xfId="6000" xr:uid="{00000000-0005-0000-0000-000022230000}"/>
    <cellStyle name="SAPBEXundefined 2 2 3 3" xfId="7373" xr:uid="{00000000-0005-0000-0000-000023230000}"/>
    <cellStyle name="SAPBEXundefined 2 2 3 4" xfId="8785" xr:uid="{00000000-0005-0000-0000-000024230000}"/>
    <cellStyle name="SAPBEXundefined 2 2 4" xfId="3333" xr:uid="{00000000-0005-0000-0000-000025230000}"/>
    <cellStyle name="SAPBEXundefined 2 2 4 2" xfId="4257" xr:uid="{00000000-0005-0000-0000-000026230000}"/>
    <cellStyle name="SAPBEXundefined 2 2 4 3" xfId="7554" xr:uid="{00000000-0005-0000-0000-000027230000}"/>
    <cellStyle name="SAPBEXundefined 2 2 4 4" xfId="8966" xr:uid="{00000000-0005-0000-0000-000028230000}"/>
    <cellStyle name="SAPBEXundefined 2 2 5" xfId="3495" xr:uid="{00000000-0005-0000-0000-000029230000}"/>
    <cellStyle name="SAPBEXundefined 2 2 5 2" xfId="3639" xr:uid="{00000000-0005-0000-0000-00002A230000}"/>
    <cellStyle name="SAPBEXundefined 2 2 5 3" xfId="7716" xr:uid="{00000000-0005-0000-0000-00002B230000}"/>
    <cellStyle name="SAPBEXundefined 2 2 5 4" xfId="9128" xr:uid="{00000000-0005-0000-0000-00002C230000}"/>
    <cellStyle name="SAPBEXundefined 2 2 6" xfId="6211" xr:uid="{00000000-0005-0000-0000-00002D230000}"/>
    <cellStyle name="SAPBEXundefined 2 2 7" xfId="6032" xr:uid="{00000000-0005-0000-0000-00002E230000}"/>
    <cellStyle name="SAPBEXundefined 2 2 8" xfId="5120" xr:uid="{00000000-0005-0000-0000-00002F230000}"/>
    <cellStyle name="SAPBEXundefined 2 3" xfId="2157" xr:uid="{00000000-0005-0000-0000-000030230000}"/>
    <cellStyle name="SAPBEXundefined 2 3 2" xfId="4889" xr:uid="{00000000-0005-0000-0000-000031230000}"/>
    <cellStyle name="SAPBEXundefined 2 3 3" xfId="6663" xr:uid="{00000000-0005-0000-0000-000032230000}"/>
    <cellStyle name="SAPBEXundefined 2 3 4" xfId="8128" xr:uid="{00000000-0005-0000-0000-000033230000}"/>
    <cellStyle name="SAPBEXundefined 2 4" xfId="2892" xr:uid="{00000000-0005-0000-0000-000034230000}"/>
    <cellStyle name="SAPBEXundefined 2 4 2" xfId="4794" xr:uid="{00000000-0005-0000-0000-000035230000}"/>
    <cellStyle name="SAPBEXundefined 2 4 3" xfId="7113" xr:uid="{00000000-0005-0000-0000-000036230000}"/>
    <cellStyle name="SAPBEXundefined 2 4 4" xfId="8525" xr:uid="{00000000-0005-0000-0000-000037230000}"/>
    <cellStyle name="SAPBEXundefined 2 5" xfId="1876" xr:uid="{00000000-0005-0000-0000-000038230000}"/>
    <cellStyle name="SAPBEXundefined 2 5 2" xfId="5160" xr:uid="{00000000-0005-0000-0000-000039230000}"/>
    <cellStyle name="SAPBEXundefined 2 5 3" xfId="6471" xr:uid="{00000000-0005-0000-0000-00003A230000}"/>
    <cellStyle name="SAPBEXundefined 2 5 4" xfId="7954" xr:uid="{00000000-0005-0000-0000-00003B230000}"/>
    <cellStyle name="SAPBEXundefined 2 6" xfId="2860" xr:uid="{00000000-0005-0000-0000-00003C230000}"/>
    <cellStyle name="SAPBEXundefined 2 6 2" xfId="6008" xr:uid="{00000000-0005-0000-0000-00003D230000}"/>
    <cellStyle name="SAPBEXundefined 2 6 3" xfId="7081" xr:uid="{00000000-0005-0000-0000-00003E230000}"/>
    <cellStyle name="SAPBEXundefined 2 6 4" xfId="8493" xr:uid="{00000000-0005-0000-0000-00003F230000}"/>
    <cellStyle name="SAPBEXundefined 2 7" xfId="4425" xr:uid="{00000000-0005-0000-0000-000040230000}"/>
    <cellStyle name="SAPBEXundefined 2 8" xfId="4993" xr:uid="{00000000-0005-0000-0000-000041230000}"/>
    <cellStyle name="SAPBEXundefined 2 9" xfId="4911" xr:uid="{00000000-0005-0000-0000-000042230000}"/>
    <cellStyle name="SAPBEXundefined 3" xfId="1260" xr:uid="{00000000-0005-0000-0000-000043230000}"/>
    <cellStyle name="SAPBEXundefined 3 2" xfId="2420" xr:uid="{00000000-0005-0000-0000-000044230000}"/>
    <cellStyle name="SAPBEXundefined 3 2 2" xfId="5645" xr:uid="{00000000-0005-0000-0000-000045230000}"/>
    <cellStyle name="SAPBEXundefined 3 2 3" xfId="6831" xr:uid="{00000000-0005-0000-0000-000046230000}"/>
    <cellStyle name="SAPBEXundefined 3 2 4" xfId="8278" xr:uid="{00000000-0005-0000-0000-000047230000}"/>
    <cellStyle name="SAPBEXundefined 3 3" xfId="3060" xr:uid="{00000000-0005-0000-0000-000048230000}"/>
    <cellStyle name="SAPBEXundefined 3 3 2" xfId="5017" xr:uid="{00000000-0005-0000-0000-000049230000}"/>
    <cellStyle name="SAPBEXundefined 3 3 3" xfId="7281" xr:uid="{00000000-0005-0000-0000-00004A230000}"/>
    <cellStyle name="SAPBEXundefined 3 3 4" xfId="8693" xr:uid="{00000000-0005-0000-0000-00004B230000}"/>
    <cellStyle name="SAPBEXundefined 3 4" xfId="1930" xr:uid="{00000000-0005-0000-0000-00004C230000}"/>
    <cellStyle name="SAPBEXundefined 3 4 2" xfId="5666" xr:uid="{00000000-0005-0000-0000-00004D230000}"/>
    <cellStyle name="SAPBEXundefined 3 4 3" xfId="6525" xr:uid="{00000000-0005-0000-0000-00004E230000}"/>
    <cellStyle name="SAPBEXundefined 3 4 4" xfId="8008" xr:uid="{00000000-0005-0000-0000-00004F230000}"/>
    <cellStyle name="SAPBEXundefined 3 5" xfId="1720" xr:uid="{00000000-0005-0000-0000-000050230000}"/>
    <cellStyle name="SAPBEXundefined 3 5 2" xfId="4632" xr:uid="{00000000-0005-0000-0000-000051230000}"/>
    <cellStyle name="SAPBEXundefined 3 5 3" xfId="5318" xr:uid="{00000000-0005-0000-0000-000052230000}"/>
    <cellStyle name="SAPBEXundefined 3 5 4" xfId="3990" xr:uid="{00000000-0005-0000-0000-000053230000}"/>
    <cellStyle name="SAPBEXundefined 3 6" xfId="4921" xr:uid="{00000000-0005-0000-0000-000054230000}"/>
    <cellStyle name="SAPBEXundefined 3 7" xfId="5110" xr:uid="{00000000-0005-0000-0000-000055230000}"/>
    <cellStyle name="SAPBEXundefined 3 8" xfId="4331" xr:uid="{00000000-0005-0000-0000-000056230000}"/>
    <cellStyle name="Sep. milhar [0]" xfId="419" xr:uid="{00000000-0005-0000-0000-000057230000}"/>
    <cellStyle name="Separador de m" xfId="618" xr:uid="{00000000-0005-0000-0000-000058230000}"/>
    <cellStyle name="Separador de milhares 2" xfId="420" xr:uid="{00000000-0005-0000-0000-000059230000}"/>
    <cellStyle name="Separador de milhares 2 2" xfId="435" xr:uid="{00000000-0005-0000-0000-00005A230000}"/>
    <cellStyle name="Separador de milhares 2 2 2" xfId="619" xr:uid="{00000000-0005-0000-0000-00005B230000}"/>
    <cellStyle name="Separador de milhares 2 3" xfId="620" xr:uid="{00000000-0005-0000-0000-00005C230000}"/>
    <cellStyle name="Separador de milhares 2 3 2" xfId="621" xr:uid="{00000000-0005-0000-0000-00005D230000}"/>
    <cellStyle name="Shaded" xfId="622" xr:uid="{00000000-0005-0000-0000-00005E230000}"/>
    <cellStyle name="Sheet Title" xfId="351" xr:uid="{00000000-0005-0000-0000-00005F230000}"/>
    <cellStyle name="ssubtitulo" xfId="623" xr:uid="{00000000-0005-0000-0000-000060230000}"/>
    <cellStyle name="STYLE1 - Style1" xfId="421" xr:uid="{00000000-0005-0000-0000-000061230000}"/>
    <cellStyle name="STYLE1 - Style1 2" xfId="442" xr:uid="{00000000-0005-0000-0000-000062230000}"/>
    <cellStyle name="STYLE2 - Style2" xfId="422" xr:uid="{00000000-0005-0000-0000-000063230000}"/>
    <cellStyle name="STYLE2 - Style2 2" xfId="443" xr:uid="{00000000-0005-0000-0000-000064230000}"/>
    <cellStyle name="STYLE3 - Style3" xfId="423" xr:uid="{00000000-0005-0000-0000-000065230000}"/>
    <cellStyle name="STYLE3 - Style3 2" xfId="444" xr:uid="{00000000-0005-0000-0000-000066230000}"/>
    <cellStyle name="STYLE4 - Style4" xfId="424" xr:uid="{00000000-0005-0000-0000-000067230000}"/>
    <cellStyle name="STYLE4 - Style4 2" xfId="445" xr:uid="{00000000-0005-0000-0000-000068230000}"/>
    <cellStyle name="Sum" xfId="624" xr:uid="{00000000-0005-0000-0000-000069230000}"/>
    <cellStyle name="Sum %of HV" xfId="625" xr:uid="{00000000-0005-0000-0000-00006A230000}"/>
    <cellStyle name="Text Indent A" xfId="626" xr:uid="{00000000-0005-0000-0000-00006B230000}"/>
    <cellStyle name="Text Indent A 2" xfId="627" xr:uid="{00000000-0005-0000-0000-00006C230000}"/>
    <cellStyle name="Text Indent B" xfId="628" xr:uid="{00000000-0005-0000-0000-00006D230000}"/>
    <cellStyle name="Text Indent B 2" xfId="629" xr:uid="{00000000-0005-0000-0000-00006E230000}"/>
    <cellStyle name="Text Indent C" xfId="630" xr:uid="{00000000-0005-0000-0000-00006F230000}"/>
    <cellStyle name="Text Indent C 2" xfId="631" xr:uid="{00000000-0005-0000-0000-000070230000}"/>
    <cellStyle name="Thousands (0)" xfId="632" xr:uid="{00000000-0005-0000-0000-000071230000}"/>
    <cellStyle name="Thousands (1)" xfId="633" xr:uid="{00000000-0005-0000-0000-000072230000}"/>
    <cellStyle name="time" xfId="634" xr:uid="{00000000-0005-0000-0000-000073230000}"/>
    <cellStyle name="titulo" xfId="635" xr:uid="{00000000-0005-0000-0000-000074230000}"/>
    <cellStyle name="Título 1 1" xfId="425" xr:uid="{00000000-0005-0000-0000-000075230000}"/>
    <cellStyle name="Todos" xfId="636" xr:uid="{00000000-0005-0000-0000-000076230000}"/>
    <cellStyle name="Total 2" xfId="637" xr:uid="{00000000-0005-0000-0000-000077230000}"/>
    <cellStyle name="Total 2 2" xfId="638" xr:uid="{00000000-0005-0000-0000-000078230000}"/>
    <cellStyle name="Total 3" xfId="352" xr:uid="{00000000-0005-0000-0000-000079230000}"/>
    <cellStyle name="totalbalan" xfId="639" xr:uid="{00000000-0005-0000-0000-00007A230000}"/>
    <cellStyle name="Underline 2" xfId="640" xr:uid="{00000000-0005-0000-0000-00007B230000}"/>
    <cellStyle name="Unprot" xfId="426" xr:uid="{00000000-0005-0000-0000-00007C230000}"/>
    <cellStyle name="Unprot 2" xfId="641" xr:uid="{00000000-0005-0000-0000-00007D230000}"/>
    <cellStyle name="Unprot$" xfId="427" xr:uid="{00000000-0005-0000-0000-00007E230000}"/>
    <cellStyle name="Unprot$ 2" xfId="446" xr:uid="{00000000-0005-0000-0000-00007F230000}"/>
    <cellStyle name="Unprotect" xfId="428" xr:uid="{00000000-0005-0000-0000-000080230000}"/>
    <cellStyle name="V¡rgula" xfId="642" xr:uid="{00000000-0005-0000-0000-000081230000}"/>
    <cellStyle name="V¡rgula0" xfId="643" xr:uid="{00000000-0005-0000-0000-000082230000}"/>
    <cellStyle name="Vírgula" xfId="1" builtinId="3"/>
    <cellStyle name="Vírgula 10" xfId="42" xr:uid="{00000000-0005-0000-0000-000084230000}"/>
    <cellStyle name="Vírgula 10 3" xfId="12" xr:uid="{00000000-0005-0000-0000-000085230000}"/>
    <cellStyle name="Vírgula 10 3 2" xfId="14" xr:uid="{00000000-0005-0000-0000-000086230000}"/>
    <cellStyle name="Vírgula 10 3 2 2" xfId="25" xr:uid="{00000000-0005-0000-0000-000087230000}"/>
    <cellStyle name="Vírgula 10 3 2 3" xfId="48" xr:uid="{00000000-0005-0000-0000-000088230000}"/>
    <cellStyle name="Vírgula 10 3 3" xfId="23" xr:uid="{00000000-0005-0000-0000-000089230000}"/>
    <cellStyle name="Vírgula 10 3 4" xfId="47" xr:uid="{00000000-0005-0000-0000-00008A230000}"/>
    <cellStyle name="Vírgula 2" xfId="8" xr:uid="{00000000-0005-0000-0000-00008B230000}"/>
    <cellStyle name="Vírgula 2 2" xfId="3" xr:uid="{00000000-0005-0000-0000-00008C230000}"/>
    <cellStyle name="Vírgula 2 2 2" xfId="648" xr:uid="{00000000-0005-0000-0000-00008D230000}"/>
    <cellStyle name="Vírgula 2 2 3" xfId="452" xr:uid="{00000000-0005-0000-0000-00008E230000}"/>
    <cellStyle name="Vírgula 2 3" xfId="15" xr:uid="{00000000-0005-0000-0000-00008F230000}"/>
    <cellStyle name="Vírgula 2 3 2" xfId="54" xr:uid="{00000000-0005-0000-0000-000090230000}"/>
    <cellStyle name="Vírgula 2 4" xfId="20" xr:uid="{00000000-0005-0000-0000-000091230000}"/>
    <cellStyle name="Vírgula 2 5" xfId="45" xr:uid="{00000000-0005-0000-0000-000092230000}"/>
    <cellStyle name="Vírgula 23" xfId="26" xr:uid="{00000000-0005-0000-0000-000093230000}"/>
    <cellStyle name="Vírgula 23 2" xfId="49" xr:uid="{00000000-0005-0000-0000-000094230000}"/>
    <cellStyle name="Vírgula 3" xfId="11" xr:uid="{00000000-0005-0000-0000-000095230000}"/>
    <cellStyle name="Vírgula 3 2" xfId="16" xr:uid="{00000000-0005-0000-0000-000096230000}"/>
    <cellStyle name="Vírgula 3 2 2" xfId="644" xr:uid="{00000000-0005-0000-0000-000097230000}"/>
    <cellStyle name="Vírgula 3 3" xfId="21" xr:uid="{00000000-0005-0000-0000-000098230000}"/>
    <cellStyle name="Vírgula 3 4" xfId="46" xr:uid="{00000000-0005-0000-0000-000099230000}"/>
    <cellStyle name="Vírgula 4" xfId="17" xr:uid="{00000000-0005-0000-0000-00009A230000}"/>
    <cellStyle name="Vírgula 4 2" xfId="37" xr:uid="{00000000-0005-0000-0000-00009B230000}"/>
    <cellStyle name="Vírgula 4 2 2" xfId="429" xr:uid="{00000000-0005-0000-0000-00009C230000}"/>
    <cellStyle name="Vírgula 4 3" xfId="50" xr:uid="{00000000-0005-0000-0000-00009D230000}"/>
    <cellStyle name="Vírgula 5" xfId="40" xr:uid="{00000000-0005-0000-0000-00009E230000}"/>
    <cellStyle name="Vírgula 5 2" xfId="371" xr:uid="{00000000-0005-0000-0000-00009F230000}"/>
    <cellStyle name="Vírgula 5 3" xfId="51" xr:uid="{00000000-0005-0000-0000-0000A0230000}"/>
    <cellStyle name="Vírgula 6" xfId="19" xr:uid="{00000000-0005-0000-0000-0000A1230000}"/>
    <cellStyle name="Vírgula 7" xfId="44" xr:uid="{00000000-0005-0000-0000-0000A2230000}"/>
    <cellStyle name="Vírgula 8" xfId="9251" xr:uid="{00000000-0005-0000-0000-0000A3230000}"/>
    <cellStyle name="Year" xfId="645" xr:uid="{00000000-0005-0000-0000-0000A4230000}"/>
    <cellStyle name="Year 2" xfId="663" xr:uid="{00000000-0005-0000-0000-0000A5230000}"/>
    <cellStyle name="Year 2 2" xfId="757" xr:uid="{00000000-0005-0000-0000-0000A6230000}"/>
    <cellStyle name="Year 2 2 2" xfId="1110" xr:uid="{00000000-0005-0000-0000-0000A7230000}"/>
    <cellStyle name="Year 2 2 2 2" xfId="1558" xr:uid="{00000000-0005-0000-0000-0000A8230000}"/>
    <cellStyle name="Year 2 2 2 2 2" xfId="2718" xr:uid="{00000000-0005-0000-0000-0000A9230000}"/>
    <cellStyle name="Year 2 2 2 2 2 2" xfId="3941" xr:uid="{00000000-0005-0000-0000-0000AA230000}"/>
    <cellStyle name="Year 2 2 2 2 2 3" xfId="7023" xr:uid="{00000000-0005-0000-0000-0000AB230000}"/>
    <cellStyle name="Year 2 2 2 2 2 4" xfId="8450" xr:uid="{00000000-0005-0000-0000-0000AC230000}"/>
    <cellStyle name="Year 2 2 2 2 3" xfId="3255" xr:uid="{00000000-0005-0000-0000-0000AD230000}"/>
    <cellStyle name="Year 2 2 2 2 3 2" xfId="3960" xr:uid="{00000000-0005-0000-0000-0000AE230000}"/>
    <cellStyle name="Year 2 2 2 2 3 3" xfId="7476" xr:uid="{00000000-0005-0000-0000-0000AF230000}"/>
    <cellStyle name="Year 2 2 2 2 3 4" xfId="8888" xr:uid="{00000000-0005-0000-0000-0000B0230000}"/>
    <cellStyle name="Year 2 2 2 2 4" xfId="3433" xr:uid="{00000000-0005-0000-0000-0000B1230000}"/>
    <cellStyle name="Year 2 2 2 2 4 2" xfId="3682" xr:uid="{00000000-0005-0000-0000-0000B2230000}"/>
    <cellStyle name="Year 2 2 2 2 4 3" xfId="7654" xr:uid="{00000000-0005-0000-0000-0000B3230000}"/>
    <cellStyle name="Year 2 2 2 2 4 4" xfId="9066" xr:uid="{00000000-0005-0000-0000-0000B4230000}"/>
    <cellStyle name="Year 2 2 2 2 5" xfId="3595" xr:uid="{00000000-0005-0000-0000-0000B5230000}"/>
    <cellStyle name="Year 2 2 2 2 5 2" xfId="6333" xr:uid="{00000000-0005-0000-0000-0000B6230000}"/>
    <cellStyle name="Year 2 2 2 2 5 3" xfId="7816" xr:uid="{00000000-0005-0000-0000-0000B7230000}"/>
    <cellStyle name="Year 2 2 2 2 5 4" xfId="9228" xr:uid="{00000000-0005-0000-0000-0000B8230000}"/>
    <cellStyle name="Year 2 2 2 2 6" xfId="4641" xr:uid="{00000000-0005-0000-0000-0000B9230000}"/>
    <cellStyle name="Year 2 2 2 2 7" xfId="4958" xr:uid="{00000000-0005-0000-0000-0000BA230000}"/>
    <cellStyle name="Year 2 2 2 2 8" xfId="4036" xr:uid="{00000000-0005-0000-0000-0000BB230000}"/>
    <cellStyle name="Year 2 2 2 3" xfId="2270" xr:uid="{00000000-0005-0000-0000-0000BC230000}"/>
    <cellStyle name="Year 2 2 2 3 2" xfId="5341" xr:uid="{00000000-0005-0000-0000-0000BD230000}"/>
    <cellStyle name="Year 2 2 2 3 3" xfId="6764" xr:uid="{00000000-0005-0000-0000-0000BE230000}"/>
    <cellStyle name="Year 2 2 2 3 4" xfId="8227" xr:uid="{00000000-0005-0000-0000-0000BF230000}"/>
    <cellStyle name="Year 2 2 2 4" xfId="2995" xr:uid="{00000000-0005-0000-0000-0000C0230000}"/>
    <cellStyle name="Year 2 2 2 4 2" xfId="6027" xr:uid="{00000000-0005-0000-0000-0000C1230000}"/>
    <cellStyle name="Year 2 2 2 4 3" xfId="7216" xr:uid="{00000000-0005-0000-0000-0000C2230000}"/>
    <cellStyle name="Year 2 2 2 4 4" xfId="8628" xr:uid="{00000000-0005-0000-0000-0000C3230000}"/>
    <cellStyle name="Year 2 2 2 5" xfId="1823" xr:uid="{00000000-0005-0000-0000-0000C4230000}"/>
    <cellStyle name="Year 2 2 2 5 2" xfId="5402" xr:uid="{00000000-0005-0000-0000-0000C5230000}"/>
    <cellStyle name="Year 2 2 2 5 3" xfId="6419" xr:uid="{00000000-0005-0000-0000-0000C6230000}"/>
    <cellStyle name="Year 2 2 2 5 4" xfId="7902" xr:uid="{00000000-0005-0000-0000-0000C7230000}"/>
    <cellStyle name="Year 2 2 2 6" xfId="1999" xr:uid="{00000000-0005-0000-0000-0000C8230000}"/>
    <cellStyle name="Year 2 2 2 6 2" xfId="5384" xr:uid="{00000000-0005-0000-0000-0000C9230000}"/>
    <cellStyle name="Year 2 2 2 6 3" xfId="6587" xr:uid="{00000000-0005-0000-0000-0000CA230000}"/>
    <cellStyle name="Year 2 2 2 6 4" xfId="8068" xr:uid="{00000000-0005-0000-0000-0000CB230000}"/>
    <cellStyle name="Year 2 2 2 7" xfId="5545" xr:uid="{00000000-0005-0000-0000-0000CC230000}"/>
    <cellStyle name="Year 2 2 2 8" xfId="5465" xr:uid="{00000000-0005-0000-0000-0000CD230000}"/>
    <cellStyle name="Year 2 2 2 9" xfId="6620" xr:uid="{00000000-0005-0000-0000-0000CE230000}"/>
    <cellStyle name="Year 2 2 3" xfId="4177" xr:uid="{00000000-0005-0000-0000-0000CF230000}"/>
    <cellStyle name="Year 2 3" xfId="716" xr:uid="{00000000-0005-0000-0000-0000D0230000}"/>
    <cellStyle name="Year 2 3 2" xfId="1070" xr:uid="{00000000-0005-0000-0000-0000D1230000}"/>
    <cellStyle name="Year 2 3 2 2" xfId="1518" xr:uid="{00000000-0005-0000-0000-0000D2230000}"/>
    <cellStyle name="Year 2 3 2 2 2" xfId="2678" xr:uid="{00000000-0005-0000-0000-0000D3230000}"/>
    <cellStyle name="Year 2 3 2 2 2 2" xfId="5863" xr:uid="{00000000-0005-0000-0000-0000D4230000}"/>
    <cellStyle name="Year 2 3 2 2 2 3" xfId="6983" xr:uid="{00000000-0005-0000-0000-0000D5230000}"/>
    <cellStyle name="Year 2 3 2 2 2 4" xfId="8410" xr:uid="{00000000-0005-0000-0000-0000D6230000}"/>
    <cellStyle name="Year 2 3 2 2 3" xfId="3215" xr:uid="{00000000-0005-0000-0000-0000D7230000}"/>
    <cellStyle name="Year 2 3 2 2 3 2" xfId="3828" xr:uid="{00000000-0005-0000-0000-0000D8230000}"/>
    <cellStyle name="Year 2 3 2 2 3 3" xfId="7436" xr:uid="{00000000-0005-0000-0000-0000D9230000}"/>
    <cellStyle name="Year 2 3 2 2 3 4" xfId="8848" xr:uid="{00000000-0005-0000-0000-0000DA230000}"/>
    <cellStyle name="Year 2 3 2 2 4" xfId="3393" xr:uid="{00000000-0005-0000-0000-0000DB230000}"/>
    <cellStyle name="Year 2 3 2 2 4 2" xfId="3711" xr:uid="{00000000-0005-0000-0000-0000DC230000}"/>
    <cellStyle name="Year 2 3 2 2 4 3" xfId="7614" xr:uid="{00000000-0005-0000-0000-0000DD230000}"/>
    <cellStyle name="Year 2 3 2 2 4 4" xfId="9026" xr:uid="{00000000-0005-0000-0000-0000DE230000}"/>
    <cellStyle name="Year 2 3 2 2 5" xfId="3555" xr:uid="{00000000-0005-0000-0000-0000DF230000}"/>
    <cellStyle name="Year 2 3 2 2 5 2" xfId="6293" xr:uid="{00000000-0005-0000-0000-0000E0230000}"/>
    <cellStyle name="Year 2 3 2 2 5 3" xfId="7776" xr:uid="{00000000-0005-0000-0000-0000E1230000}"/>
    <cellStyle name="Year 2 3 2 2 5 4" xfId="9188" xr:uid="{00000000-0005-0000-0000-0000E2230000}"/>
    <cellStyle name="Year 2 3 2 2 6" xfId="5500" xr:uid="{00000000-0005-0000-0000-0000E3230000}"/>
    <cellStyle name="Year 2 3 2 2 7" xfId="5605" xr:uid="{00000000-0005-0000-0000-0000E4230000}"/>
    <cellStyle name="Year 2 3 2 2 8" xfId="5275" xr:uid="{00000000-0005-0000-0000-0000E5230000}"/>
    <cellStyle name="Year 2 3 2 3" xfId="2230" xr:uid="{00000000-0005-0000-0000-0000E6230000}"/>
    <cellStyle name="Year 2 3 2 3 2" xfId="5734" xr:uid="{00000000-0005-0000-0000-0000E7230000}"/>
    <cellStyle name="Year 2 3 2 3 3" xfId="6724" xr:uid="{00000000-0005-0000-0000-0000E8230000}"/>
    <cellStyle name="Year 2 3 2 3 4" xfId="8187" xr:uid="{00000000-0005-0000-0000-0000E9230000}"/>
    <cellStyle name="Year 2 3 2 4" xfId="2955" xr:uid="{00000000-0005-0000-0000-0000EA230000}"/>
    <cellStyle name="Year 2 3 2 4 2" xfId="4765" xr:uid="{00000000-0005-0000-0000-0000EB230000}"/>
    <cellStyle name="Year 2 3 2 4 3" xfId="7176" xr:uid="{00000000-0005-0000-0000-0000EC230000}"/>
    <cellStyle name="Year 2 3 2 4 4" xfId="8588" xr:uid="{00000000-0005-0000-0000-0000ED230000}"/>
    <cellStyle name="Year 2 3 2 5" xfId="1902" xr:uid="{00000000-0005-0000-0000-0000EE230000}"/>
    <cellStyle name="Year 2 3 2 5 2" xfId="5163" xr:uid="{00000000-0005-0000-0000-0000EF230000}"/>
    <cellStyle name="Year 2 3 2 5 3" xfId="6497" xr:uid="{00000000-0005-0000-0000-0000F0230000}"/>
    <cellStyle name="Year 2 3 2 5 4" xfId="7980" xr:uid="{00000000-0005-0000-0000-0000F1230000}"/>
    <cellStyle name="Year 2 3 2 6" xfId="3276" xr:uid="{00000000-0005-0000-0000-0000F2230000}"/>
    <cellStyle name="Year 2 3 2 6 2" xfId="4272" xr:uid="{00000000-0005-0000-0000-0000F3230000}"/>
    <cellStyle name="Year 2 3 2 6 3" xfId="7497" xr:uid="{00000000-0005-0000-0000-0000F4230000}"/>
    <cellStyle name="Year 2 3 2 6 4" xfId="8909" xr:uid="{00000000-0005-0000-0000-0000F5230000}"/>
    <cellStyle name="Year 2 3 2 7" xfId="4574" xr:uid="{00000000-0005-0000-0000-0000F6230000}"/>
    <cellStyle name="Year 2 3 2 8" xfId="5583" xr:uid="{00000000-0005-0000-0000-0000F7230000}"/>
    <cellStyle name="Year 2 3 2 9" xfId="6625" xr:uid="{00000000-0005-0000-0000-0000F8230000}"/>
    <cellStyle name="Year 2 3 3" xfId="4145" xr:uid="{00000000-0005-0000-0000-0000F9230000}"/>
    <cellStyle name="Year 3" xfId="693" xr:uid="{00000000-0005-0000-0000-0000FA230000}"/>
    <cellStyle name="Year 3 2" xfId="1048" xr:uid="{00000000-0005-0000-0000-0000FB230000}"/>
    <cellStyle name="Year 3 2 2" xfId="1496" xr:uid="{00000000-0005-0000-0000-0000FC230000}"/>
    <cellStyle name="Year 3 2 2 2" xfId="2656" xr:uid="{00000000-0005-0000-0000-0000FD230000}"/>
    <cellStyle name="Year 3 2 2 2 2" xfId="4891" xr:uid="{00000000-0005-0000-0000-0000FE230000}"/>
    <cellStyle name="Year 3 2 2 2 3" xfId="6961" xr:uid="{00000000-0005-0000-0000-0000FF230000}"/>
    <cellStyle name="Year 3 2 2 2 4" xfId="8388" xr:uid="{00000000-0005-0000-0000-000000240000}"/>
    <cellStyle name="Year 3 2 2 3" xfId="3193" xr:uid="{00000000-0005-0000-0000-000001240000}"/>
    <cellStyle name="Year 3 2 2 3 2" xfId="6023" xr:uid="{00000000-0005-0000-0000-000002240000}"/>
    <cellStyle name="Year 3 2 2 3 3" xfId="7414" xr:uid="{00000000-0005-0000-0000-000003240000}"/>
    <cellStyle name="Year 3 2 2 3 4" xfId="8826" xr:uid="{00000000-0005-0000-0000-000004240000}"/>
    <cellStyle name="Year 3 2 2 4" xfId="3371" xr:uid="{00000000-0005-0000-0000-000005240000}"/>
    <cellStyle name="Year 3 2 2 4 2" xfId="3725" xr:uid="{00000000-0005-0000-0000-000006240000}"/>
    <cellStyle name="Year 3 2 2 4 3" xfId="7592" xr:uid="{00000000-0005-0000-0000-000007240000}"/>
    <cellStyle name="Year 3 2 2 4 4" xfId="9004" xr:uid="{00000000-0005-0000-0000-000008240000}"/>
    <cellStyle name="Year 3 2 2 5" xfId="3533" xr:uid="{00000000-0005-0000-0000-000009240000}"/>
    <cellStyle name="Year 3 2 2 5 2" xfId="564" xr:uid="{00000000-0005-0000-0000-00000A240000}"/>
    <cellStyle name="Year 3 2 2 5 3" xfId="7754" xr:uid="{00000000-0005-0000-0000-00000B240000}"/>
    <cellStyle name="Year 3 2 2 5 4" xfId="9166" xr:uid="{00000000-0005-0000-0000-00000C240000}"/>
    <cellStyle name="Year 3 2 2 6" xfId="5330" xr:uid="{00000000-0005-0000-0000-00000D240000}"/>
    <cellStyle name="Year 3 2 2 7" xfId="3875" xr:uid="{00000000-0005-0000-0000-00000E240000}"/>
    <cellStyle name="Year 3 2 2 8" xfId="5675" xr:uid="{00000000-0005-0000-0000-00000F240000}"/>
    <cellStyle name="Year 3 2 3" xfId="2208" xr:uid="{00000000-0005-0000-0000-000010240000}"/>
    <cellStyle name="Year 3 2 3 2" xfId="5670" xr:uid="{00000000-0005-0000-0000-000011240000}"/>
    <cellStyle name="Year 3 2 3 3" xfId="6702" xr:uid="{00000000-0005-0000-0000-000012240000}"/>
    <cellStyle name="Year 3 2 3 4" xfId="8165" xr:uid="{00000000-0005-0000-0000-000013240000}"/>
    <cellStyle name="Year 3 2 4" xfId="2933" xr:uid="{00000000-0005-0000-0000-000014240000}"/>
    <cellStyle name="Year 3 2 4 2" xfId="5996" xr:uid="{00000000-0005-0000-0000-000015240000}"/>
    <cellStyle name="Year 3 2 4 3" xfId="7154" xr:uid="{00000000-0005-0000-0000-000016240000}"/>
    <cellStyle name="Year 3 2 4 4" xfId="8566" xr:uid="{00000000-0005-0000-0000-000017240000}"/>
    <cellStyle name="Year 3 2 5" xfId="1679" xr:uid="{00000000-0005-0000-0000-000018240000}"/>
    <cellStyle name="Year 3 2 5 2" xfId="5507" xr:uid="{00000000-0005-0000-0000-000019240000}"/>
    <cellStyle name="Year 3 2 5 3" xfId="3878" xr:uid="{00000000-0005-0000-0000-00001A240000}"/>
    <cellStyle name="Year 3 2 5 4" xfId="6074" xr:uid="{00000000-0005-0000-0000-00001B240000}"/>
    <cellStyle name="Year 3 2 6" xfId="1750" xr:uid="{00000000-0005-0000-0000-00001C240000}"/>
    <cellStyle name="Year 3 2 6 2" xfId="5491" xr:uid="{00000000-0005-0000-0000-00001D240000}"/>
    <cellStyle name="Year 3 2 6 3" xfId="6223" xr:uid="{00000000-0005-0000-0000-00001E240000}"/>
    <cellStyle name="Year 3 2 6 4" xfId="3882" xr:uid="{00000000-0005-0000-0000-00001F240000}"/>
    <cellStyle name="Year 3 2 7" xfId="5460" xr:uid="{00000000-0005-0000-0000-000020240000}"/>
    <cellStyle name="Year 3 2 8" xfId="4466" xr:uid="{00000000-0005-0000-0000-000021240000}"/>
    <cellStyle name="Year 3 2 9" xfId="6876" xr:uid="{00000000-0005-0000-0000-000022240000}"/>
    <cellStyle name="Year 3 3" xfId="4125" xr:uid="{00000000-0005-0000-0000-000023240000}"/>
  </cellStyles>
  <dxfs count="29">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font>
    </dxf>
    <dxf>
      <font>
        <b/>
        <i val="0"/>
        <color auto="1"/>
      </font>
      <fill>
        <patternFill patternType="none">
          <bgColor auto="1"/>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s>
  <tableStyles count="1" defaultTableStyle="TableStyleMedium2" defaultPivotStyle="PivotStyleLight16">
    <tableStyle name="Invisible" pivot="0" table="0" count="0" xr9:uid="{00000000-0011-0000-FFFF-FFFF00000000}"/>
  </tableStyles>
  <colors>
    <mruColors>
      <color rgb="FFF37324"/>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CAPITAL'!$C$9</c:f>
              <c:strCache>
                <c:ptCount val="1"/>
                <c:pt idx="0">
                  <c:v>Common</c:v>
                </c:pt>
              </c:strCache>
            </c:strRef>
          </c:tx>
          <c:dPt>
            <c:idx val="0"/>
            <c:bubble3D val="0"/>
            <c:spPr>
              <a:solidFill>
                <a:srgbClr val="F37324"/>
              </a:solidFill>
              <a:ln w="19050">
                <a:solidFill>
                  <a:schemeClr val="lt1"/>
                </a:solidFill>
              </a:ln>
              <a:effectLst/>
            </c:spPr>
            <c:extLst>
              <c:ext xmlns:c16="http://schemas.microsoft.com/office/drawing/2014/chart" uri="{C3380CC4-5D6E-409C-BE32-E72D297353CC}">
                <c16:uniqueId val="{00000001-D7B5-4D6C-B915-26D141EB2AEB}"/>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D7B5-4D6C-B915-26D141EB2AEB}"/>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D7B5-4D6C-B915-26D141EB2AEB}"/>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D7B5-4D6C-B915-26D141EB2AEB}"/>
              </c:ext>
            </c:extLst>
          </c:dPt>
          <c:dLbls>
            <c:dLbl>
              <c:idx val="0"/>
              <c:layout>
                <c:manualLayout>
                  <c:x val="0.11561356837606827"/>
                  <c:y val="-0.10173421946268051"/>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13611111111108"/>
                      <c:h val="0.16645835094957148"/>
                    </c:manualLayout>
                  </c15:layout>
                </c:ext>
                <c:ext xmlns:c16="http://schemas.microsoft.com/office/drawing/2014/chart" uri="{C3380CC4-5D6E-409C-BE32-E72D297353CC}">
                  <c16:uniqueId val="{00000001-D7B5-4D6C-B915-26D141EB2AEB}"/>
                </c:ext>
              </c:extLst>
            </c:dLbl>
            <c:dLbl>
              <c:idx val="1"/>
              <c:layout>
                <c:manualLayout>
                  <c:x val="9.8418803418803422E-2"/>
                  <c:y val="-4.78708096742814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7B5-4D6C-B915-26D141EB2AEB}"/>
                </c:ext>
              </c:extLst>
            </c:dLbl>
            <c:dLbl>
              <c:idx val="2"/>
              <c:layout>
                <c:manualLayout>
                  <c:x val="-0.12916666666666668"/>
                  <c:y val="1.3889253426655002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149999999999999"/>
                      <c:h val="0.16645851560221639"/>
                    </c:manualLayout>
                  </c15:layout>
                </c:ext>
                <c:ext xmlns:c16="http://schemas.microsoft.com/office/drawing/2014/chart" uri="{C3380CC4-5D6E-409C-BE32-E72D297353CC}">
                  <c16:uniqueId val="{00000005-D7B5-4D6C-B915-26D141EB2AEB}"/>
                </c:ext>
              </c:extLst>
            </c:dLbl>
            <c:dLbl>
              <c:idx val="3"/>
              <c:layout>
                <c:manualLayout>
                  <c:x val="-6.3888888888888884E-2"/>
                  <c:y val="-7.870370370370370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7B5-4D6C-B915-26D141EB2AE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CAPITAL'!$C$10:$C$16</c15:sqref>
                  </c15:fullRef>
                </c:ext>
              </c:extLst>
              <c:f>('I - SHARE CAPITAL'!$C$10:$C$12,'I - SHARE CAPITAL'!$C$16)</c:f>
              <c:numCache>
                <c:formatCode>_(* #,##0_);_(* \(#,##0\);_(* "-"_);_(@_)</c:formatCode>
                <c:ptCount val="4"/>
                <c:pt idx="0">
                  <c:v>358563</c:v>
                </c:pt>
                <c:pt idx="1">
                  <c:v>131161</c:v>
                </c:pt>
                <c:pt idx="2" formatCode="_-* #,##0_-;\-* #,##0_-;_-* &quot;-&quot;??_-;_-@_-">
                  <c:v>807456</c:v>
                </c:pt>
                <c:pt idx="3" formatCode="_-* #,##0_-;\-* #,##0_-;_-* &quot;-&quot;??_-;_-@_-">
                  <c:v>3167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D7B5-4D6C-B915-26D141EB2AEB}"/>
            </c:ext>
          </c:extLst>
        </c:ser>
        <c:dLbls>
          <c:showLegendKey val="0"/>
          <c:showVal val="0"/>
          <c:showCatName val="0"/>
          <c:showSerName val="0"/>
          <c:showPercent val="0"/>
          <c:showBubbleSize val="0"/>
          <c:showLeaderLines val="1"/>
        </c:dLbls>
        <c:firstSliceAng val="312"/>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CAPITAL'!$J$9</c:f>
              <c:strCache>
                <c:ptCount val="1"/>
                <c:pt idx="0">
                  <c:v>TOTAL</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6A1-413B-893C-7ECDC12ED696}"/>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96A1-413B-893C-7ECDC12ED696}"/>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96A1-413B-893C-7ECDC12ED696}"/>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96A1-413B-893C-7ECDC12ED696}"/>
              </c:ext>
            </c:extLst>
          </c:dPt>
          <c:dLbls>
            <c:dLbl>
              <c:idx val="0"/>
              <c:layout>
                <c:manualLayout>
                  <c:x val="0.11423376068376058"/>
                  <c:y val="-7.369865928921047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6A1-413B-893C-7ECDC12ED696}"/>
                </c:ext>
              </c:extLst>
            </c:dLbl>
            <c:dLbl>
              <c:idx val="1"/>
              <c:layout>
                <c:manualLayout>
                  <c:x val="9.2796153846153848E-2"/>
                  <c:y val="7.344860608640127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6A1-413B-893C-7ECDC12ED696}"/>
                </c:ext>
              </c:extLst>
            </c:dLbl>
            <c:dLbl>
              <c:idx val="2"/>
              <c:layout>
                <c:manualLayout>
                  <c:x val="-0.14880952380952381"/>
                  <c:y val="4.166666666666662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005952380952382"/>
                      <c:h val="0.16645851560221639"/>
                    </c:manualLayout>
                  </c15:layout>
                </c:ext>
                <c:ext xmlns:c16="http://schemas.microsoft.com/office/drawing/2014/chart" uri="{C3380CC4-5D6E-409C-BE32-E72D297353CC}">
                  <c16:uniqueId val="{00000005-96A1-413B-893C-7ECDC12ED696}"/>
                </c:ext>
              </c:extLst>
            </c:dLbl>
            <c:dLbl>
              <c:idx val="3"/>
              <c:layout>
                <c:manualLayout>
                  <c:x val="6.2499999999999889E-2"/>
                  <c:y val="-7.87037037037037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96A1-413B-893C-7ECDC12ED69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CAPITAL'!$J$10:$J$16</c15:sqref>
                  </c15:fullRef>
                </c:ext>
              </c:extLst>
              <c:f>('I - SHARE CAPITAL'!$J$10:$J$12,'I - SHARE CAPITAL'!$J$16)</c:f>
              <c:numCache>
                <c:formatCode>_(* #,##0_);_(* \(#,##0\);_(* "-"_);_(@_)</c:formatCode>
                <c:ptCount val="4"/>
                <c:pt idx="0">
                  <c:v>474644</c:v>
                </c:pt>
                <c:pt idx="1">
                  <c:v>655807</c:v>
                </c:pt>
                <c:pt idx="2" formatCode="_-* #,##0_-;\-* #,##0_-;_-* &quot;-&quot;??_-;_-@_-">
                  <c:v>1845757</c:v>
                </c:pt>
                <c:pt idx="3" formatCode="_-* #,##0_-;\-* #,##0_-;_-* &quot;-&quot;??_-;_-@_-">
                  <c:v>6602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96A1-413B-893C-7ECDC12ED696}"/>
            </c:ext>
          </c:extLst>
        </c:ser>
        <c:dLbls>
          <c:showLegendKey val="0"/>
          <c:showVal val="0"/>
          <c:showCatName val="0"/>
          <c:showSerName val="0"/>
          <c:showPercent val="0"/>
          <c:showBubbleSize val="0"/>
          <c:showLeaderLines val="0"/>
        </c:dLbls>
        <c:firstSliceAng val="26"/>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RESOURCES (average MW)</a:t>
            </a:r>
            <a:endParaRPr lang="pt-BR">
              <a:effectLst/>
            </a:endParaRPr>
          </a:p>
        </c:rich>
      </c:tx>
      <c:layout>
        <c:manualLayout>
          <c:xMode val="edge"/>
          <c:yMode val="edge"/>
          <c:x val="0.34379900542237729"/>
          <c:y val="2.714744669136317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1.8930602324812119E-2"/>
          <c:y val="0.1916637625020432"/>
          <c:w val="0.96529389573784441"/>
          <c:h val="0.61196556945785163"/>
        </c:manualLayout>
      </c:layout>
      <c:barChart>
        <c:barDir val="col"/>
        <c:grouping val="stacked"/>
        <c:varyColors val="0"/>
        <c:ser>
          <c:idx val="0"/>
          <c:order val="0"/>
          <c:tx>
            <c:strRef>
              <c:f>'III - ENERGY BALANCE'!$B$8</c:f>
              <c:strCache>
                <c:ptCount val="1"/>
                <c:pt idx="0">
                  <c:v>Own Resources GeT</c:v>
                </c:pt>
              </c:strCache>
            </c:strRef>
          </c:tx>
          <c:spPr>
            <a:solidFill>
              <a:schemeClr val="tx1">
                <a:lumMod val="75000"/>
                <a:lumOff val="25000"/>
              </a:schemeClr>
            </a:solidFill>
            <a:ln>
              <a:noFill/>
            </a:ln>
            <a:effectLst/>
          </c:spPr>
          <c:invertIfNegative val="0"/>
          <c:dLbls>
            <c:dLbl>
              <c:idx val="0"/>
              <c:tx>
                <c:rich>
                  <a:bodyPr/>
                  <a:lstStyle/>
                  <a:p>
                    <a:fld id="{A983EA96-8CE0-4187-8564-55F5E49813DC}"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D57-4332-ACC2-2EA186EC8E83}"/>
                </c:ext>
              </c:extLst>
            </c:dLbl>
            <c:dLbl>
              <c:idx val="1"/>
              <c:tx>
                <c:rich>
                  <a:bodyPr/>
                  <a:lstStyle/>
                  <a:p>
                    <a:fld id="{81577358-CEE2-4F40-B2DC-B7B8664C3968}"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D57-4332-ACC2-2EA186EC8E83}"/>
                </c:ext>
              </c:extLst>
            </c:dLbl>
            <c:dLbl>
              <c:idx val="2"/>
              <c:tx>
                <c:rich>
                  <a:bodyPr/>
                  <a:lstStyle/>
                  <a:p>
                    <a:fld id="{DF75352C-BA03-44D1-B463-E12145EB6BD7}"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D57-4332-ACC2-2EA186EC8E83}"/>
                </c:ext>
              </c:extLst>
            </c:dLbl>
            <c:dLbl>
              <c:idx val="3"/>
              <c:tx>
                <c:rich>
                  <a:bodyPr/>
                  <a:lstStyle/>
                  <a:p>
                    <a:fld id="{A55E50DA-1474-460C-90CE-D3236C3C807F}"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D57-4332-ACC2-2EA186EC8E83}"/>
                </c:ext>
              </c:extLst>
            </c:dLbl>
            <c:dLbl>
              <c:idx val="4"/>
              <c:tx>
                <c:rich>
                  <a:bodyPr/>
                  <a:lstStyle/>
                  <a:p>
                    <a:fld id="{46266269-C645-45DD-98BB-462FDEA53C85}"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D57-4332-ACC2-2EA186EC8E8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BALANCE'!$C$8:$G$8</c:f>
              <c:numCache>
                <c:formatCode>_-* #,##0_-;\-* #,##0_-;_-* \-??_-;_-@_-</c:formatCode>
                <c:ptCount val="5"/>
                <c:pt idx="0">
                  <c:v>2099</c:v>
                </c:pt>
                <c:pt idx="1">
                  <c:v>2111</c:v>
                </c:pt>
                <c:pt idx="2">
                  <c:v>2088</c:v>
                </c:pt>
                <c:pt idx="3">
                  <c:v>2090</c:v>
                </c:pt>
                <c:pt idx="4">
                  <c:v>2078</c:v>
                </c:pt>
              </c:numCache>
            </c:numRef>
          </c:val>
          <c:extLst>
            <c:ext xmlns:c15="http://schemas.microsoft.com/office/drawing/2012/chart" uri="{02D57815-91ED-43cb-92C2-25804820EDAC}">
              <c15:datalabelsRange>
                <c15:f>'III - ENERGY BALANCE'!$C$8:$G$8</c15:f>
                <c15:dlblRangeCache>
                  <c:ptCount val="5"/>
                  <c:pt idx="0">
                    <c:v> 2,099 </c:v>
                  </c:pt>
                  <c:pt idx="1">
                    <c:v> 2,111 </c:v>
                  </c:pt>
                  <c:pt idx="2">
                    <c:v> 2,088 </c:v>
                  </c:pt>
                  <c:pt idx="3">
                    <c:v> 2,090 </c:v>
                  </c:pt>
                  <c:pt idx="4">
                    <c:v> 2,078 </c:v>
                  </c:pt>
                </c15:dlblRangeCache>
              </c15:datalabelsRange>
            </c:ext>
            <c:ext xmlns:c16="http://schemas.microsoft.com/office/drawing/2014/chart" uri="{C3380CC4-5D6E-409C-BE32-E72D297353CC}">
              <c16:uniqueId val="{00000000-4BF5-400A-8318-47D9F0492410}"/>
            </c:ext>
          </c:extLst>
        </c:ser>
        <c:ser>
          <c:idx val="1"/>
          <c:order val="1"/>
          <c:tx>
            <c:strRef>
              <c:f>'III - ENERGY BALANCE'!$B$11</c:f>
              <c:strCache>
                <c:ptCount val="1"/>
                <c:pt idx="0">
                  <c:v>Own Resources SPP and Wind Farm</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BALANCE'!$C$11:$G$11</c:f>
              <c:numCache>
                <c:formatCode>_-* #,##0_-;\-* #,##0_-;_-* \-??_-;_-@_-</c:formatCode>
                <c:ptCount val="5"/>
                <c:pt idx="0">
                  <c:v>544</c:v>
                </c:pt>
                <c:pt idx="1">
                  <c:v>544</c:v>
                </c:pt>
                <c:pt idx="2">
                  <c:v>544</c:v>
                </c:pt>
                <c:pt idx="3">
                  <c:v>544</c:v>
                </c:pt>
                <c:pt idx="4">
                  <c:v>544</c:v>
                </c:pt>
              </c:numCache>
            </c:numRef>
          </c:val>
          <c:extLst>
            <c:ext xmlns:c16="http://schemas.microsoft.com/office/drawing/2014/chart" uri="{C3380CC4-5D6E-409C-BE32-E72D297353CC}">
              <c16:uniqueId val="{00000001-4BF5-400A-8318-47D9F0492410}"/>
            </c:ext>
          </c:extLst>
        </c:ser>
        <c:ser>
          <c:idx val="2"/>
          <c:order val="2"/>
          <c:tx>
            <c:strRef>
              <c:f>'III - ENERGY BALANCE'!$B$12</c:f>
              <c:strCache>
                <c:ptCount val="1"/>
                <c:pt idx="0">
                  <c:v>Purchases</c:v>
                </c:pt>
              </c:strCache>
            </c:strRef>
          </c:tx>
          <c:spPr>
            <a:solidFill>
              <a:schemeClr val="accent3"/>
            </a:solidFill>
            <a:ln>
              <a:noFill/>
            </a:ln>
            <a:effectLst/>
          </c:spPr>
          <c:invertIfNegative val="0"/>
          <c:dLbls>
            <c:dLbl>
              <c:idx val="0"/>
              <c:layout>
                <c:manualLayout>
                  <c:x val="3.3419671871451626E-3"/>
                  <c:y val="-2.37610319076714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F0-4113-925D-26174B98DE7F}"/>
                </c:ext>
              </c:extLst>
            </c:dLbl>
            <c:dLbl>
              <c:idx val="1"/>
              <c:layout>
                <c:manualLayout>
                  <c:x val="-3.0049371492458272E-17"/>
                  <c:y val="-2.5760877668878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F5-400A-8318-47D9F0492410}"/>
                </c:ext>
              </c:extLst>
            </c:dLbl>
            <c:dLbl>
              <c:idx val="2"/>
              <c:layout>
                <c:manualLayout>
                  <c:x val="3.2781511227667594E-3"/>
                  <c:y val="-1.8208302986161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F5-400A-8318-47D9F0492410}"/>
                </c:ext>
              </c:extLst>
            </c:dLbl>
            <c:dLbl>
              <c:idx val="3"/>
              <c:delete val="1"/>
              <c:extLst>
                <c:ext xmlns:c15="http://schemas.microsoft.com/office/drawing/2012/chart" uri="{CE6537A1-D6FC-4f65-9D91-7224C49458BB}"/>
                <c:ext xmlns:c16="http://schemas.microsoft.com/office/drawing/2014/chart" uri="{C3380CC4-5D6E-409C-BE32-E72D297353CC}">
                  <c16:uniqueId val="{00000004-4BF5-400A-8318-47D9F0492410}"/>
                </c:ext>
              </c:extLst>
            </c:dLbl>
            <c:dLbl>
              <c:idx val="4"/>
              <c:delete val="1"/>
              <c:extLst>
                <c:ext xmlns:c15="http://schemas.microsoft.com/office/drawing/2012/chart" uri="{CE6537A1-D6FC-4f65-9D91-7224C49458BB}"/>
                <c:ext xmlns:c16="http://schemas.microsoft.com/office/drawing/2014/chart" uri="{C3380CC4-5D6E-409C-BE32-E72D297353CC}">
                  <c16:uniqueId val="{00000000-FCEC-44F1-AEAB-D40BAE0A4E9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BALANCE'!$C$12:$G$12</c:f>
              <c:numCache>
                <c:formatCode>_-* #,##0_-;\-* #,##0_-;_-* \-??_-;_-@_-</c:formatCode>
                <c:ptCount val="5"/>
                <c:pt idx="0">
                  <c:v>75.438647602739707</c:v>
                </c:pt>
                <c:pt idx="1">
                  <c:v>59</c:v>
                </c:pt>
                <c:pt idx="2">
                  <c:v>43</c:v>
                </c:pt>
                <c:pt idx="3">
                  <c:v>0</c:v>
                </c:pt>
                <c:pt idx="4">
                  <c:v>0</c:v>
                </c:pt>
              </c:numCache>
            </c:numRef>
          </c:val>
          <c:extLst>
            <c:ext xmlns:c16="http://schemas.microsoft.com/office/drawing/2014/chart" uri="{C3380CC4-5D6E-409C-BE32-E72D297353CC}">
              <c16:uniqueId val="{00000005-4BF5-400A-8318-47D9F0492410}"/>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spPr>
            <a:ln w="28575" cap="rnd">
              <a:solidFill>
                <a:schemeClr val="bg1"/>
              </a:solidFill>
              <a:round/>
            </a:ln>
            <a:effectLst/>
          </c:spPr>
          <c:marker>
            <c:symbol val="none"/>
          </c:marker>
          <c:dLbls>
            <c:dLbl>
              <c:idx val="0"/>
              <c:layout>
                <c:manualLayout>
                  <c:x val="-3.6053773567776282E-2"/>
                  <c:y val="-7.7989105740601167E-2"/>
                </c:manualLayout>
              </c:layout>
              <c:tx>
                <c:rich>
                  <a:bodyPr/>
                  <a:lstStyle/>
                  <a:p>
                    <a:fld id="{C55E50B9-B478-4D1F-B306-EFE1C8FDA353}"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BF5-400A-8318-47D9F0492410}"/>
                </c:ext>
              </c:extLst>
            </c:dLbl>
            <c:dLbl>
              <c:idx val="1"/>
              <c:layout>
                <c:manualLayout>
                  <c:x val="-3.6021538057506575E-2"/>
                  <c:y val="-8.877458291237017E-2"/>
                </c:manualLayout>
              </c:layout>
              <c:tx>
                <c:rich>
                  <a:bodyPr/>
                  <a:lstStyle/>
                  <a:p>
                    <a:fld id="{39A20447-5BE2-40A0-BB0C-C85C9A485885}"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BF5-400A-8318-47D9F0492410}"/>
                </c:ext>
              </c:extLst>
            </c:dLbl>
            <c:dLbl>
              <c:idx val="2"/>
              <c:layout>
                <c:manualLayout>
                  <c:x val="-3.7724757161348862E-2"/>
                  <c:y val="-9.2169016042037533E-2"/>
                </c:manualLayout>
              </c:layout>
              <c:tx>
                <c:rich>
                  <a:bodyPr/>
                  <a:lstStyle/>
                  <a:p>
                    <a:fld id="{D48DE86D-DBAE-48C7-8972-AAE9BDBAD25B}"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BF5-400A-8318-47D9F0492410}"/>
                </c:ext>
              </c:extLst>
            </c:dLbl>
            <c:dLbl>
              <c:idx val="3"/>
              <c:layout>
                <c:manualLayout>
                  <c:x val="-3.4511468868260037E-2"/>
                  <c:y val="-9.9560060084139188E-2"/>
                </c:manualLayout>
              </c:layout>
              <c:tx>
                <c:rich>
                  <a:bodyPr/>
                  <a:lstStyle/>
                  <a:p>
                    <a:fld id="{FD990D0A-AABA-442F-AC4C-64BAA14E5B4C}"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BF5-400A-8318-47D9F0492410}"/>
                </c:ext>
              </c:extLst>
            </c:dLbl>
            <c:dLbl>
              <c:idx val="4"/>
              <c:layout>
                <c:manualLayout>
                  <c:x val="-3.6085877504534805E-2"/>
                  <c:y val="-0.10884022643809037"/>
                </c:manualLayout>
              </c:layout>
              <c:tx>
                <c:rich>
                  <a:bodyPr/>
                  <a:lstStyle/>
                  <a:p>
                    <a:fld id="{0A998134-5CE5-4C62-A957-ECCDBF5DA967}"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BF5-400A-8318-47D9F0492410}"/>
                </c:ext>
              </c:extLst>
            </c:dLbl>
            <c:numFmt formatCode="_-* #,##0_-;\-* #,##0_-;_-* \-??_-;_-@_-"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BALANCE'!$C$13:$G$13</c:f>
              <c:numCache>
                <c:formatCode>_-* #,##0_-;\-* #,##0_-;_-* \-??_-;_-@_-</c:formatCode>
                <c:ptCount val="5"/>
                <c:pt idx="0">
                  <c:v>2718.4386476027398</c:v>
                </c:pt>
                <c:pt idx="1">
                  <c:v>2714</c:v>
                </c:pt>
                <c:pt idx="2">
                  <c:v>2675</c:v>
                </c:pt>
                <c:pt idx="3">
                  <c:v>2634</c:v>
                </c:pt>
                <c:pt idx="4">
                  <c:v>2622</c:v>
                </c:pt>
              </c:numCache>
            </c:numRef>
          </c:val>
          <c:smooth val="0"/>
          <c:extLst>
            <c:ext xmlns:c15="http://schemas.microsoft.com/office/drawing/2012/chart" uri="{02D57815-91ED-43cb-92C2-25804820EDAC}">
              <c15:datalabelsRange>
                <c15:f>'III - ENERGY BALANCE'!$C$13:$G$13</c15:f>
                <c15:dlblRangeCache>
                  <c:ptCount val="5"/>
                  <c:pt idx="0">
                    <c:v> 2,718 </c:v>
                  </c:pt>
                  <c:pt idx="1">
                    <c:v> 2,714 </c:v>
                  </c:pt>
                  <c:pt idx="2">
                    <c:v> 2,675 </c:v>
                  </c:pt>
                  <c:pt idx="3">
                    <c:v> 2,634 </c:v>
                  </c:pt>
                  <c:pt idx="4">
                    <c:v> 2,622 </c:v>
                  </c:pt>
                </c15:dlblRangeCache>
              </c15:datalabelsRange>
            </c:ext>
            <c:ext xmlns:c16="http://schemas.microsoft.com/office/drawing/2014/chart" uri="{C3380CC4-5D6E-409C-BE32-E72D297353CC}">
              <c16:uniqueId val="{0000000B-4BF5-400A-8318-47D9F0492410}"/>
            </c:ext>
          </c:extLst>
        </c:ser>
        <c:dLbls>
          <c:showLegendKey val="0"/>
          <c:showVal val="0"/>
          <c:showCatName val="0"/>
          <c:showSerName val="0"/>
          <c:showPercent val="0"/>
          <c:showBubbleSize val="0"/>
        </c:dLbls>
        <c:marker val="1"/>
        <c:smooth val="0"/>
        <c:axId val="801187839"/>
        <c:axId val="80119033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801190335"/>
        <c:scaling>
          <c:orientation val="minMax"/>
          <c:max val="2800"/>
          <c:min val="1350"/>
        </c:scaling>
        <c:delete val="0"/>
        <c:axPos val="r"/>
        <c:numFmt formatCode="_-* #,##0_-;\-* #,##0_-;_-* \-??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crossAx val="801187839"/>
        <c:crosses val="max"/>
        <c:crossBetween val="between"/>
      </c:valAx>
      <c:catAx>
        <c:axId val="801187839"/>
        <c:scaling>
          <c:orientation val="minMax"/>
        </c:scaling>
        <c:delete val="1"/>
        <c:axPos val="b"/>
        <c:numFmt formatCode="General" sourceLinked="1"/>
        <c:majorTickMark val="out"/>
        <c:minorTickMark val="none"/>
        <c:tickLblPos val="nextTo"/>
        <c:crossAx val="801190335"/>
        <c:crosses val="autoZero"/>
        <c:auto val="1"/>
        <c:lblAlgn val="ctr"/>
        <c:lblOffset val="100"/>
        <c:noMultiLvlLbl val="0"/>
      </c:catAx>
      <c:spPr>
        <a:noFill/>
        <a:ln w="25400">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SALES (average MW)</a:t>
            </a:r>
            <a:endParaRPr lang="pt-BR" sz="1100">
              <a:effectLst/>
            </a:endParaRPr>
          </a:p>
        </c:rich>
      </c:tx>
      <c:layout>
        <c:manualLayout>
          <c:xMode val="edge"/>
          <c:yMode val="edge"/>
          <c:x val="0.39289761425561714"/>
          <c:y val="1.9990122202466633E-2"/>
        </c:manualLayout>
      </c:layout>
      <c:overlay val="0"/>
      <c:spPr>
        <a:noFill/>
        <a:ln>
          <a:noFill/>
        </a:ln>
        <a:effectLst/>
      </c:spPr>
    </c:title>
    <c:autoTitleDeleted val="0"/>
    <c:plotArea>
      <c:layout>
        <c:manualLayout>
          <c:layoutTarget val="inner"/>
          <c:xMode val="edge"/>
          <c:yMode val="edge"/>
          <c:x val="1.7713365539452495E-2"/>
          <c:y val="0.15169734151329245"/>
          <c:w val="0.91894341105912503"/>
          <c:h val="0.63420317859040631"/>
        </c:manualLayout>
      </c:layout>
      <c:barChart>
        <c:barDir val="col"/>
        <c:grouping val="stacked"/>
        <c:varyColors val="0"/>
        <c:ser>
          <c:idx val="0"/>
          <c:order val="0"/>
          <c:tx>
            <c:strRef>
              <c:f>'III - ENERGY BALANCE'!$B$15</c:f>
              <c:strCache>
                <c:ptCount val="1"/>
                <c:pt idx="0">
                  <c:v>Sales (Regulated)</c:v>
                </c:pt>
              </c:strCache>
            </c:strRef>
          </c:tx>
          <c:spPr>
            <a:solidFill>
              <a:schemeClr val="tx1">
                <a:lumMod val="75000"/>
                <a:lumOff val="25000"/>
              </a:schemeClr>
            </a:solidFill>
          </c:spPr>
          <c:invertIfNegative val="0"/>
          <c:dLbls>
            <c:dLbl>
              <c:idx val="0"/>
              <c:tx>
                <c:rich>
                  <a:bodyPr/>
                  <a:lstStyle/>
                  <a:p>
                    <a:fld id="{57CE430B-5634-49CA-8911-7F28BC7BAA48}"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833-4A2E-9712-663E92B93693}"/>
                </c:ext>
              </c:extLst>
            </c:dLbl>
            <c:dLbl>
              <c:idx val="1"/>
              <c:tx>
                <c:rich>
                  <a:bodyPr/>
                  <a:lstStyle/>
                  <a:p>
                    <a:fld id="{B0166A61-A3AA-4D63-9565-7515633B973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833-4A2E-9712-663E92B93693}"/>
                </c:ext>
              </c:extLst>
            </c:dLbl>
            <c:dLbl>
              <c:idx val="2"/>
              <c:tx>
                <c:rich>
                  <a:bodyPr/>
                  <a:lstStyle/>
                  <a:p>
                    <a:fld id="{6B0D2C32-B004-4D76-B05B-FAE24BDAF60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833-4A2E-9712-663E92B93693}"/>
                </c:ext>
              </c:extLst>
            </c:dLbl>
            <c:dLbl>
              <c:idx val="3"/>
              <c:tx>
                <c:rich>
                  <a:bodyPr/>
                  <a:lstStyle/>
                  <a:p>
                    <a:fld id="{DFD33EF4-9462-4E77-938F-F2DA551FB3D6}"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833-4A2E-9712-663E92B93693}"/>
                </c:ext>
              </c:extLst>
            </c:dLbl>
            <c:dLbl>
              <c:idx val="4"/>
              <c:tx>
                <c:rich>
                  <a:bodyPr/>
                  <a:lstStyle/>
                  <a:p>
                    <a:fld id="{EDC8CA30-030E-46DD-B685-2F66324F7D9A}"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833-4A2E-9712-663E92B93693}"/>
                </c:ext>
              </c:extLst>
            </c:dLbl>
            <c:numFmt formatCode="0%" sourceLinked="0"/>
            <c:spPr>
              <a:noFill/>
              <a:ln>
                <a:noFill/>
              </a:ln>
              <a:effectLst/>
            </c:spPr>
            <c:txPr>
              <a:bodyPr wrap="square" lIns="38100" tIns="19050" rIns="38100" bIns="19050" anchor="ctr">
                <a:spAutoFit/>
              </a:bodyPr>
              <a:lstStyle/>
              <a:p>
                <a:pPr>
                  <a:defRPr b="1">
                    <a:solidFill>
                      <a:schemeClr val="bg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BALANCE'!$C$15:$G$15</c:f>
              <c:numCache>
                <c:formatCode>_-* #,##0_-;\-* #,##0_-;_-* \-??_-;_-@_-</c:formatCode>
                <c:ptCount val="5"/>
                <c:pt idx="0">
                  <c:v>884</c:v>
                </c:pt>
                <c:pt idx="1">
                  <c:v>766</c:v>
                </c:pt>
                <c:pt idx="2">
                  <c:v>781</c:v>
                </c:pt>
                <c:pt idx="3">
                  <c:v>781</c:v>
                </c:pt>
                <c:pt idx="4">
                  <c:v>781</c:v>
                </c:pt>
              </c:numCache>
            </c:numRef>
          </c:val>
          <c:extLst>
            <c:ext xmlns:c15="http://schemas.microsoft.com/office/drawing/2012/chart" uri="{02D57815-91ED-43cb-92C2-25804820EDAC}">
              <c15:datalabelsRange>
                <c15:f>'III - ENERGY BALANCE'!$C$16:$G$16</c15:f>
                <c15:dlblRangeCache>
                  <c:ptCount val="5"/>
                  <c:pt idx="0">
                    <c:v>33%</c:v>
                  </c:pt>
                  <c:pt idx="1">
                    <c:v>29%</c:v>
                  </c:pt>
                  <c:pt idx="2">
                    <c:v>29%</c:v>
                  </c:pt>
                  <c:pt idx="3">
                    <c:v>30%</c:v>
                  </c:pt>
                  <c:pt idx="4">
                    <c:v>30%</c:v>
                  </c:pt>
                </c15:dlblRangeCache>
              </c15:datalabelsRange>
            </c:ext>
            <c:ext xmlns:c16="http://schemas.microsoft.com/office/drawing/2014/chart" uri="{C3380CC4-5D6E-409C-BE32-E72D297353CC}">
              <c16:uniqueId val="{00000005-3833-4A2E-9712-663E92B93693}"/>
            </c:ext>
          </c:extLst>
        </c:ser>
        <c:ser>
          <c:idx val="1"/>
          <c:order val="1"/>
          <c:tx>
            <c:strRef>
              <c:f>'III - ENERGY BALANCE'!$B$17</c:f>
              <c:strCache>
                <c:ptCount val="1"/>
                <c:pt idx="0">
                  <c:v>Sales (Free Market)</c:v>
                </c:pt>
              </c:strCache>
            </c:strRef>
          </c:tx>
          <c:invertIfNegative val="0"/>
          <c:dLbls>
            <c:dLbl>
              <c:idx val="0"/>
              <c:tx>
                <c:rich>
                  <a:bodyPr/>
                  <a:lstStyle/>
                  <a:p>
                    <a:fld id="{886E2BEA-E756-4C1E-B2C9-71A4D68C4E49}"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833-4A2E-9712-663E92B93693}"/>
                </c:ext>
              </c:extLst>
            </c:dLbl>
            <c:dLbl>
              <c:idx val="1"/>
              <c:tx>
                <c:rich>
                  <a:bodyPr/>
                  <a:lstStyle/>
                  <a:p>
                    <a:fld id="{7E14C9E2-7107-41EE-9744-BBC2D4F18AD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833-4A2E-9712-663E92B93693}"/>
                </c:ext>
              </c:extLst>
            </c:dLbl>
            <c:dLbl>
              <c:idx val="2"/>
              <c:tx>
                <c:rich>
                  <a:bodyPr/>
                  <a:lstStyle/>
                  <a:p>
                    <a:fld id="{3E6C14C3-5716-41A8-892C-4FE8616FC10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833-4A2E-9712-663E92B93693}"/>
                </c:ext>
              </c:extLst>
            </c:dLbl>
            <c:dLbl>
              <c:idx val="3"/>
              <c:tx>
                <c:rich>
                  <a:bodyPr/>
                  <a:lstStyle/>
                  <a:p>
                    <a:fld id="{25DA9B6C-DC7C-4E31-8F10-BE203C2B2DEE}"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833-4A2E-9712-663E92B93693}"/>
                </c:ext>
              </c:extLst>
            </c:dLbl>
            <c:dLbl>
              <c:idx val="4"/>
              <c:tx>
                <c:rich>
                  <a:bodyPr/>
                  <a:lstStyle/>
                  <a:p>
                    <a:fld id="{8307AE1D-EFC4-4317-937E-37348E95934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3833-4A2E-9712-663E92B93693}"/>
                </c:ext>
              </c:extLst>
            </c:dLbl>
            <c:numFmt formatCode="0%" sourceLinked="0"/>
            <c:spPr>
              <a:noFill/>
              <a:ln>
                <a:noFill/>
              </a:ln>
              <a:effectLst/>
            </c:spPr>
            <c:txPr>
              <a:bodyPr wrap="square" lIns="38100" tIns="19050" rIns="38100" bIns="19050" anchor="ctr">
                <a:spAutoFit/>
              </a:bodyPr>
              <a:lstStyle/>
              <a:p>
                <a:pPr>
                  <a:defRPr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BALANCE'!$C$17:$G$17</c:f>
              <c:numCache>
                <c:formatCode>_-* #,##0_-;\-* #,##0_-;_-* \-??_-;_-@_-</c:formatCode>
                <c:ptCount val="5"/>
                <c:pt idx="0">
                  <c:v>1563</c:v>
                </c:pt>
                <c:pt idx="1">
                  <c:v>1463</c:v>
                </c:pt>
                <c:pt idx="2">
                  <c:v>1272</c:v>
                </c:pt>
                <c:pt idx="3">
                  <c:v>807</c:v>
                </c:pt>
                <c:pt idx="4">
                  <c:v>596</c:v>
                </c:pt>
              </c:numCache>
            </c:numRef>
          </c:val>
          <c:extLst>
            <c:ext xmlns:c15="http://schemas.microsoft.com/office/drawing/2012/chart" uri="{02D57815-91ED-43cb-92C2-25804820EDAC}">
              <c15:datalabelsRange>
                <c15:f>'III - ENERGY BALANCE'!$C$18:$G$18</c15:f>
                <c15:dlblRangeCache>
                  <c:ptCount val="5"/>
                  <c:pt idx="0">
                    <c:v>57%</c:v>
                  </c:pt>
                  <c:pt idx="1">
                    <c:v>55%</c:v>
                  </c:pt>
                  <c:pt idx="2">
                    <c:v>48%</c:v>
                  </c:pt>
                  <c:pt idx="3">
                    <c:v>31%</c:v>
                  </c:pt>
                  <c:pt idx="4">
                    <c:v>22%</c:v>
                  </c:pt>
                </c15:dlblRangeCache>
              </c15:datalabelsRange>
            </c:ext>
            <c:ext xmlns:c16="http://schemas.microsoft.com/office/drawing/2014/chart" uri="{C3380CC4-5D6E-409C-BE32-E72D297353CC}">
              <c16:uniqueId val="{0000000B-3833-4A2E-9712-663E92B93693}"/>
            </c:ext>
          </c:extLst>
        </c:ser>
        <c:ser>
          <c:idx val="2"/>
          <c:order val="2"/>
          <c:tx>
            <c:strRef>
              <c:f>'III - ENERGY BALANCE'!$B$19</c:f>
              <c:strCache>
                <c:ptCount val="1"/>
                <c:pt idx="0">
                  <c:v>Total Available</c:v>
                </c:pt>
              </c:strCache>
            </c:strRef>
          </c:tx>
          <c:invertIfNegative val="0"/>
          <c:dLbls>
            <c:dLbl>
              <c:idx val="0"/>
              <c:tx>
                <c:rich>
                  <a:bodyPr/>
                  <a:lstStyle/>
                  <a:p>
                    <a:fld id="{68CCDEAF-E939-42D9-ABA2-F3FC643A9F8C}"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833-4A2E-9712-663E92B93693}"/>
                </c:ext>
              </c:extLst>
            </c:dLbl>
            <c:dLbl>
              <c:idx val="1"/>
              <c:tx>
                <c:rich>
                  <a:bodyPr/>
                  <a:lstStyle/>
                  <a:p>
                    <a:fld id="{77A7F380-E49A-419F-8C90-70EE1D280277}"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3833-4A2E-9712-663E92B93693}"/>
                </c:ext>
              </c:extLst>
            </c:dLbl>
            <c:dLbl>
              <c:idx val="2"/>
              <c:tx>
                <c:rich>
                  <a:bodyPr/>
                  <a:lstStyle/>
                  <a:p>
                    <a:fld id="{4C115F3E-CEB5-49F7-BFAD-CB35C40C66DE}"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3833-4A2E-9712-663E92B93693}"/>
                </c:ext>
              </c:extLst>
            </c:dLbl>
            <c:dLbl>
              <c:idx val="3"/>
              <c:tx>
                <c:rich>
                  <a:bodyPr/>
                  <a:lstStyle/>
                  <a:p>
                    <a:fld id="{8D781AC9-2D1F-4B40-B50F-247B9FED40CC}"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3833-4A2E-9712-663E92B93693}"/>
                </c:ext>
              </c:extLst>
            </c:dLbl>
            <c:dLbl>
              <c:idx val="4"/>
              <c:tx>
                <c:rich>
                  <a:bodyPr/>
                  <a:lstStyle/>
                  <a:p>
                    <a:fld id="{D2678692-20CC-4FB1-AF0D-54368424A240}"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3833-4A2E-9712-663E92B93693}"/>
                </c:ext>
              </c:extLst>
            </c:dLbl>
            <c:numFmt formatCode="0.00%" sourceLinked="0"/>
            <c:spPr>
              <a:noFill/>
              <a:ln>
                <a:noFill/>
              </a:ln>
              <a:effectLst/>
            </c:spPr>
            <c:txPr>
              <a:bodyPr wrap="square" lIns="38100" tIns="19050" rIns="38100" bIns="19050" anchor="ctr">
                <a:spAutoFit/>
              </a:bodyPr>
              <a:lstStyle/>
              <a:p>
                <a:pPr>
                  <a:defRPr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BALANCE'!$C$19:$G$19</c:f>
              <c:numCache>
                <c:formatCode>0</c:formatCode>
                <c:ptCount val="5"/>
                <c:pt idx="0">
                  <c:v>271</c:v>
                </c:pt>
                <c:pt idx="1">
                  <c:v>485</c:v>
                </c:pt>
                <c:pt idx="2">
                  <c:v>622</c:v>
                </c:pt>
                <c:pt idx="3">
                  <c:v>1046</c:v>
                </c:pt>
                <c:pt idx="4">
                  <c:v>1245</c:v>
                </c:pt>
              </c:numCache>
            </c:numRef>
          </c:val>
          <c:extLst>
            <c:ext xmlns:c15="http://schemas.microsoft.com/office/drawing/2012/chart" uri="{02D57815-91ED-43cb-92C2-25804820EDAC}">
              <c15:datalabelsRange>
                <c15:f>'III - ENERGY BALANCE'!$C$20:$G$20</c15:f>
                <c15:dlblRangeCache>
                  <c:ptCount val="5"/>
                  <c:pt idx="0">
                    <c:v>10%</c:v>
                  </c:pt>
                  <c:pt idx="1">
                    <c:v>16%</c:v>
                  </c:pt>
                  <c:pt idx="2">
                    <c:v>23%</c:v>
                  </c:pt>
                  <c:pt idx="3">
                    <c:v>39%</c:v>
                  </c:pt>
                  <c:pt idx="4">
                    <c:v>48%</c:v>
                  </c:pt>
                </c15:dlblRangeCache>
              </c15:datalabelsRange>
            </c:ext>
            <c:ext xmlns:c16="http://schemas.microsoft.com/office/drawing/2014/chart" uri="{C3380CC4-5D6E-409C-BE32-E72D297353CC}">
              <c16:uniqueId val="{00000011-3833-4A2E-9712-663E92B93693}"/>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tx>
            <c:strRef>
              <c:f>'III - ENERGY BALANCE'!$B$21</c:f>
              <c:strCache>
                <c:ptCount val="1"/>
                <c:pt idx="0">
                  <c:v>Avarege price of energy sold (R$) </c:v>
                </c:pt>
              </c:strCache>
            </c:strRef>
          </c:tx>
          <c:spPr>
            <a:ln>
              <a:solidFill>
                <a:schemeClr val="bg1"/>
              </a:solidFill>
            </a:ln>
          </c:spPr>
          <c:marker>
            <c:symbol val="none"/>
          </c:marker>
          <c:dLbls>
            <c:dLbl>
              <c:idx val="0"/>
              <c:layout>
                <c:manualLayout>
                  <c:x val="-3.7844762039769581E-2"/>
                  <c:y val="-3.2332990178347863E-2"/>
                </c:manualLayout>
              </c:layout>
              <c:tx>
                <c:rich>
                  <a:bodyPr/>
                  <a:lstStyle/>
                  <a:p>
                    <a:fld id="{3726974D-2285-4063-995C-2A4B8B81FBE9}"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833-4A2E-9712-663E92B93693}"/>
                </c:ext>
              </c:extLst>
            </c:dLbl>
            <c:dLbl>
              <c:idx val="1"/>
              <c:layout>
                <c:manualLayout>
                  <c:x val="-3.7133007719370566E-2"/>
                  <c:y val="-3.9874238335049106E-2"/>
                </c:manualLayout>
              </c:layout>
              <c:tx>
                <c:rich>
                  <a:bodyPr/>
                  <a:lstStyle/>
                  <a:p>
                    <a:fld id="{742F106B-E65C-4867-A717-7295A01B13FA}"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3833-4A2E-9712-663E92B93693}"/>
                </c:ext>
              </c:extLst>
            </c:dLbl>
            <c:dLbl>
              <c:idx val="2"/>
              <c:layout>
                <c:manualLayout>
                  <c:x val="-4.0721677384435023E-2"/>
                  <c:y val="-5.0791018613839348E-2"/>
                </c:manualLayout>
              </c:layout>
              <c:tx>
                <c:rich>
                  <a:bodyPr/>
                  <a:lstStyle/>
                  <a:p>
                    <a:fld id="{A3AE499E-9C92-4F97-B9D9-59C211BAFB22}"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3833-4A2E-9712-663E92B93693}"/>
                </c:ext>
              </c:extLst>
            </c:dLbl>
            <c:dLbl>
              <c:idx val="3"/>
              <c:layout>
                <c:manualLayout>
                  <c:x val="-3.9085016173305669E-2"/>
                  <c:y val="-3.8654461478534262E-2"/>
                </c:manualLayout>
              </c:layout>
              <c:tx>
                <c:rich>
                  <a:bodyPr/>
                  <a:lstStyle/>
                  <a:p>
                    <a:fld id="{C2176081-4F19-4A08-A89C-2E4AF9973681}"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3833-4A2E-9712-663E92B93693}"/>
                </c:ext>
              </c:extLst>
            </c:dLbl>
            <c:dLbl>
              <c:idx val="4"/>
              <c:layout>
                <c:manualLayout>
                  <c:x val="-4.2200729409642125E-2"/>
                  <c:y val="-2.4266993127625865E-2"/>
                </c:manualLayout>
              </c:layout>
              <c:tx>
                <c:rich>
                  <a:bodyPr/>
                  <a:lstStyle/>
                  <a:p>
                    <a:fld id="{6603FF4B-AF16-423A-9032-B42BF261A680}"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3833-4A2E-9712-663E92B93693}"/>
                </c:ext>
              </c:extLst>
            </c:dLbl>
            <c:numFmt formatCode="#,##0.00;[Red]#,##0.00" sourceLinked="0"/>
            <c:spPr>
              <a:noFill/>
              <a:ln>
                <a:noFill/>
              </a:ln>
              <a:effectLst/>
            </c:spPr>
            <c:txPr>
              <a:bodyPr wrap="square" lIns="38100" tIns="19050" rIns="38100" bIns="19050" anchor="ctr">
                <a:spAutoFit/>
              </a:bodyPr>
              <a:lstStyle/>
              <a:p>
                <a:pPr>
                  <a:defRPr b="1">
                    <a:solidFill>
                      <a:schemeClr val="accent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BALANCE'!$C$21:$G$21</c:f>
              <c:numCache>
                <c:formatCode>_(* #,##0.00_);_(* \(#,##0.00\);_(* "-"??_);_(@_)</c:formatCode>
                <c:ptCount val="5"/>
                <c:pt idx="0">
                  <c:v>206.63</c:v>
                </c:pt>
                <c:pt idx="1">
                  <c:v>176.89</c:v>
                </c:pt>
                <c:pt idx="2">
                  <c:v>171.17</c:v>
                </c:pt>
                <c:pt idx="3">
                  <c:v>178.24</c:v>
                </c:pt>
                <c:pt idx="4">
                  <c:v>184.01</c:v>
                </c:pt>
              </c:numCache>
            </c:numRef>
          </c:val>
          <c:smooth val="0"/>
          <c:extLst>
            <c:ext xmlns:c15="http://schemas.microsoft.com/office/drawing/2012/chart" uri="{02D57815-91ED-43cb-92C2-25804820EDAC}">
              <c15:datalabelsRange>
                <c15:f>'III - ENERGY BALANCE'!$C$21:$G$21</c15:f>
                <c15:dlblRangeCache>
                  <c:ptCount val="5"/>
                  <c:pt idx="0">
                    <c:v> 206.63 </c:v>
                  </c:pt>
                  <c:pt idx="1">
                    <c:v> 176.89 </c:v>
                  </c:pt>
                  <c:pt idx="2">
                    <c:v> 171.17 </c:v>
                  </c:pt>
                  <c:pt idx="3">
                    <c:v> 178.24 </c:v>
                  </c:pt>
                  <c:pt idx="4">
                    <c:v> 184.01 </c:v>
                  </c:pt>
                </c15:dlblRangeCache>
              </c15:datalabelsRange>
            </c:ext>
            <c:ext xmlns:c16="http://schemas.microsoft.com/office/drawing/2014/chart" uri="{C3380CC4-5D6E-409C-BE32-E72D297353CC}">
              <c16:uniqueId val="{00000017-3833-4A2E-9712-663E92B93693}"/>
            </c:ext>
          </c:extLst>
        </c:ser>
        <c:dLbls>
          <c:showLegendKey val="0"/>
          <c:showVal val="0"/>
          <c:showCatName val="0"/>
          <c:showSerName val="0"/>
          <c:showPercent val="0"/>
          <c:showBubbleSize val="0"/>
        </c:dLbls>
        <c:marker val="1"/>
        <c:smooth val="0"/>
        <c:axId val="2091185535"/>
        <c:axId val="209118761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max val="3100"/>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2091187615"/>
        <c:scaling>
          <c:orientation val="minMax"/>
          <c:max val="250"/>
          <c:min val="-400"/>
        </c:scaling>
        <c:delete val="0"/>
        <c:axPos val="r"/>
        <c:numFmt formatCode="&quot;R$&quot;\ #,##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pt-BR"/>
          </a:p>
        </c:txPr>
        <c:crossAx val="2091185535"/>
        <c:crosses val="max"/>
        <c:crossBetween val="between"/>
      </c:valAx>
      <c:catAx>
        <c:axId val="2091185535"/>
        <c:scaling>
          <c:orientation val="minMax"/>
        </c:scaling>
        <c:delete val="1"/>
        <c:axPos val="b"/>
        <c:numFmt formatCode="General" sourceLinked="1"/>
        <c:majorTickMark val="out"/>
        <c:minorTickMark val="none"/>
        <c:tickLblPos val="nextTo"/>
        <c:crossAx val="2091187615"/>
        <c:crosses val="autoZero"/>
        <c:auto val="1"/>
        <c:lblAlgn val="ctr"/>
        <c:lblOffset val="100"/>
        <c:noMultiLvlLbl val="0"/>
      </c:catAx>
      <c:spPr>
        <a:solidFill>
          <a:sysClr val="window" lastClr="FFFFFF"/>
        </a:solidFill>
        <a:ln w="25400">
          <a:noFill/>
        </a:ln>
        <a:effectLst/>
      </c:spPr>
    </c:plotArea>
    <c:legend>
      <c:legendPos val="b"/>
      <c:legendEntry>
        <c:idx val="3"/>
        <c:txPr>
          <a:bodyPr rot="0" spcFirstLastPara="1" vertOverflow="ellipsis" vert="horz" wrap="square" anchor="ctr" anchorCtr="1"/>
          <a:lstStyle/>
          <a:p>
            <a:pPr>
              <a:defRPr sz="1100" b="1" i="0" u="none" strike="noStrike" kern="1200" baseline="0">
                <a:solidFill>
                  <a:schemeClr val="accent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I - COPEL GET'!A1"/><Relationship Id="rId13" Type="http://schemas.openxmlformats.org/officeDocument/2006/relationships/hyperlink" Target="#'IV - DISTRIBUTION'!A1"/><Relationship Id="rId18" Type="http://schemas.openxmlformats.org/officeDocument/2006/relationships/hyperlink" Target="#'I - EBITDA AND FIN RESULT'!A1"/><Relationship Id="rId26" Type="http://schemas.openxmlformats.org/officeDocument/2006/relationships/hyperlink" Target="#'I - SHARE CAPITAL'!A1"/><Relationship Id="rId3" Type="http://schemas.openxmlformats.org/officeDocument/2006/relationships/hyperlink" Target="#'I - BALANCE SHEET'!A1"/><Relationship Id="rId21" Type="http://schemas.openxmlformats.org/officeDocument/2006/relationships/hyperlink" Target="#'IV - GENERATION - INTEREST'!A1"/><Relationship Id="rId7" Type="http://schemas.openxmlformats.org/officeDocument/2006/relationships/hyperlink" Target="#'II - ASSETS BY COMPANY'!A1"/><Relationship Id="rId12" Type="http://schemas.openxmlformats.org/officeDocument/2006/relationships/hyperlink" Target="#'IV - TRANSMISSION'!A1"/><Relationship Id="rId17" Type="http://schemas.openxmlformats.org/officeDocument/2006/relationships/hyperlink" Target="#'IV - INDICATORS SUMMARY'!A1"/><Relationship Id="rId25" Type="http://schemas.openxmlformats.org/officeDocument/2006/relationships/image" Target="../media/image2.png"/><Relationship Id="rId2" Type="http://schemas.openxmlformats.org/officeDocument/2006/relationships/hyperlink" Target="#'I - INCOME STATEMENT'!Area_de_impressao"/><Relationship Id="rId16" Type="http://schemas.openxmlformats.org/officeDocument/2006/relationships/hyperlink" Target="#'III - TARIFFS'!A1"/><Relationship Id="rId20" Type="http://schemas.openxmlformats.org/officeDocument/2006/relationships/hyperlink" Target="#'III - ELECTRICITY AND CHARGES'!A1"/><Relationship Id="rId1" Type="http://schemas.openxmlformats.org/officeDocument/2006/relationships/image" Target="../media/image1.jpeg"/><Relationship Id="rId6" Type="http://schemas.openxmlformats.org/officeDocument/2006/relationships/hyperlink" Target="#'III - ENERGY FLOW'!A1"/><Relationship Id="rId11" Type="http://schemas.openxmlformats.org/officeDocument/2006/relationships/hyperlink" Target="#'IV - GENERATION'!A1"/><Relationship Id="rId24" Type="http://schemas.openxmlformats.org/officeDocument/2006/relationships/hyperlink" Target="#'III -WIND POWER PRICES'!Print_Area"/><Relationship Id="rId5" Type="http://schemas.openxmlformats.org/officeDocument/2006/relationships/hyperlink" Target="#'III - ENERGY MARKET'!Area_de_impressao"/><Relationship Id="rId15" Type="http://schemas.openxmlformats.org/officeDocument/2006/relationships/hyperlink" Target="#'II - COMPANY QUARTER'!A1"/><Relationship Id="rId23" Type="http://schemas.openxmlformats.org/officeDocument/2006/relationships/hyperlink" Target="#'III - ENERGY FLOW (2)'!A1"/><Relationship Id="rId10" Type="http://schemas.openxmlformats.org/officeDocument/2006/relationships/hyperlink" Target="#'II - COPEL COM'!A1"/><Relationship Id="rId19" Type="http://schemas.openxmlformats.org/officeDocument/2006/relationships/hyperlink" Target="#'I - EQTY IN EARN'!A1"/><Relationship Id="rId4" Type="http://schemas.openxmlformats.org/officeDocument/2006/relationships/hyperlink" Target="#'I - CASH FLOW'!A1"/><Relationship Id="rId9" Type="http://schemas.openxmlformats.org/officeDocument/2006/relationships/hyperlink" Target="#'II - COPEL DIS'!A1"/><Relationship Id="rId14" Type="http://schemas.openxmlformats.org/officeDocument/2006/relationships/hyperlink" Target="#'II - LIABILITIES BY COMPANY'!A1"/><Relationship Id="rId22" Type="http://schemas.openxmlformats.org/officeDocument/2006/relationships/hyperlink" Target="#'III - ENERGY BALANCE'!Print_Area"/><Relationship Id="rId27" Type="http://schemas.openxmlformats.org/officeDocument/2006/relationships/hyperlink" Target="#'II - COMPANY ACCUMULATED'!A1"/></Relationships>
</file>

<file path=xl/drawings/_rels/drawing1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hyperlink" Target="#MENU!A1"/><Relationship Id="rId4" Type="http://schemas.openxmlformats.org/officeDocument/2006/relationships/chart" Target="../charts/chart4.xml"/></Relationships>
</file>

<file path=xl/drawings/_rels/drawing1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emf"/><Relationship Id="rId4" Type="http://schemas.openxmlformats.org/officeDocument/2006/relationships/image" Target="../media/image6.emf"/></Relationships>
</file>

<file path=xl/drawings/_rels/drawing22.xml.rels><?xml version="1.0" encoding="UTF-8" standalone="yes"?>
<Relationships xmlns="http://schemas.openxmlformats.org/package/2006/relationships"><Relationship Id="rId3" Type="http://schemas.openxmlformats.org/officeDocument/2006/relationships/hyperlink" Target="http://[s20l0];/#MENU!A1" TargetMode="External"/><Relationship Id="rId2" Type="http://schemas.openxmlformats.org/officeDocument/2006/relationships/image" Target="../media/image4.png"/><Relationship Id="rId1" Type="http://schemas.openxmlformats.org/officeDocument/2006/relationships/image" Target="../media/image5.png"/><Relationship Id="rId4" Type="http://schemas.openxmlformats.org/officeDocument/2006/relationships/hyperlink" Target="#MENU!A1"/></Relationships>
</file>

<file path=xl/drawings/_rels/drawing2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4" Type="http://schemas.openxmlformats.org/officeDocument/2006/relationships/hyperlink" Target="#MENU!A1"/></Relationships>
</file>

<file path=xl/drawings/_rels/drawing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590550</xdr:colOff>
      <xdr:row>0</xdr:row>
      <xdr:rowOff>0</xdr:rowOff>
    </xdr:from>
    <xdr:to>
      <xdr:col>23</xdr:col>
      <xdr:colOff>0</xdr:colOff>
      <xdr:row>36</xdr:row>
      <xdr:rowOff>38100</xdr:rowOff>
    </xdr:to>
    <xdr:pic>
      <xdr:nvPicPr>
        <xdr:cNvPr id="33" name="Imagem 1">
          <a:extLst>
            <a:ext uri="{FF2B5EF4-FFF2-40B4-BE49-F238E27FC236}">
              <a16:creationId xmlns:a16="http://schemas.microsoft.com/office/drawing/2014/main" id="{8230A167-5E9B-45CF-B7DB-C31B0A6602C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304"/>
        <a:stretch/>
      </xdr:blipFill>
      <xdr:spPr>
        <a:xfrm>
          <a:off x="2171700" y="0"/>
          <a:ext cx="11525250" cy="6553200"/>
        </a:xfrm>
        <a:prstGeom prst="rect">
          <a:avLst/>
        </a:prstGeom>
      </xdr:spPr>
    </xdr:pic>
    <xdr:clientData/>
  </xdr:twoCellAnchor>
  <xdr:oneCellAnchor>
    <xdr:from>
      <xdr:col>3</xdr:col>
      <xdr:colOff>600075</xdr:colOff>
      <xdr:row>0</xdr:row>
      <xdr:rowOff>104775</xdr:rowOff>
    </xdr:from>
    <xdr:ext cx="11163300" cy="911019"/>
    <xdr:sp macro="" textlink="">
      <xdr:nvSpPr>
        <xdr:cNvPr id="8" name="CaixaDeTexto 7">
          <a:extLst>
            <a:ext uri="{FF2B5EF4-FFF2-40B4-BE49-F238E27FC236}">
              <a16:creationId xmlns:a16="http://schemas.microsoft.com/office/drawing/2014/main" id="{31CC64FF-06B6-4D72-A12F-126833C5184B}"/>
            </a:ext>
          </a:extLst>
        </xdr:cNvPr>
        <xdr:cNvSpPr txBox="1"/>
      </xdr:nvSpPr>
      <xdr:spPr>
        <a:xfrm>
          <a:off x="2133600" y="104775"/>
          <a:ext cx="11163300" cy="91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pt-BR" sz="4800" b="1">
              <a:solidFill>
                <a:schemeClr val="bg1"/>
              </a:solidFill>
              <a:latin typeface="Gadugi" panose="020B0502040204020203" pitchFamily="34" charset="0"/>
              <a:ea typeface="Gadugi" panose="020B0502040204020203" pitchFamily="34" charset="0"/>
            </a:rPr>
            <a:t>List of Exhibit</a:t>
          </a:r>
        </a:p>
      </xdr:txBody>
    </xdr:sp>
    <xdr:clientData/>
  </xdr:oneCellAnchor>
  <xdr:twoCellAnchor>
    <xdr:from>
      <xdr:col>4</xdr:col>
      <xdr:colOff>285750</xdr:colOff>
      <xdr:row>5</xdr:row>
      <xdr:rowOff>57150</xdr:rowOff>
    </xdr:from>
    <xdr:to>
      <xdr:col>21</xdr:col>
      <xdr:colOff>309034</xdr:colOff>
      <xdr:row>10</xdr:row>
      <xdr:rowOff>123825</xdr:rowOff>
    </xdr:to>
    <xdr:grpSp>
      <xdr:nvGrpSpPr>
        <xdr:cNvPr id="9" name="Agrupar 8">
          <a:extLst>
            <a:ext uri="{FF2B5EF4-FFF2-40B4-BE49-F238E27FC236}">
              <a16:creationId xmlns:a16="http://schemas.microsoft.com/office/drawing/2014/main" id="{96C7CB40-BDF4-4C0E-855A-9E5606995364}"/>
            </a:ext>
          </a:extLst>
        </xdr:cNvPr>
        <xdr:cNvGrpSpPr/>
      </xdr:nvGrpSpPr>
      <xdr:grpSpPr>
        <a:xfrm>
          <a:off x="2432685" y="1013460"/>
          <a:ext cx="10382674" cy="1013460"/>
          <a:chOff x="2228850" y="556371"/>
          <a:chExt cx="10172700" cy="662829"/>
        </a:xfrm>
        <a:noFill/>
      </xdr:grpSpPr>
      <xdr:sp macro="" textlink="">
        <xdr:nvSpPr>
          <xdr:cNvPr id="10" name="Fluxograma: Processo Alternativo 9">
            <a:extLst>
              <a:ext uri="{FF2B5EF4-FFF2-40B4-BE49-F238E27FC236}">
                <a16:creationId xmlns:a16="http://schemas.microsoft.com/office/drawing/2014/main" id="{B7B8DD4B-CB2B-280E-F221-13FAC021E728}"/>
              </a:ext>
            </a:extLst>
          </xdr:cNvPr>
          <xdr:cNvSpPr/>
        </xdr:nvSpPr>
        <xdr:spPr>
          <a:xfrm>
            <a:off x="2228850" y="600076"/>
            <a:ext cx="10172700" cy="619124"/>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pt-BR" sz="1400" b="1">
              <a:solidFill>
                <a:schemeClr val="bg1"/>
              </a:solidFill>
              <a:latin typeface="Gadugi" panose="020B0502040204020203" pitchFamily="34" charset="0"/>
              <a:ea typeface="Gadugi" panose="020B0502040204020203" pitchFamily="34" charset="0"/>
            </a:endParaRPr>
          </a:p>
        </xdr:txBody>
      </xdr:sp>
      <xdr:sp macro="" textlink="">
        <xdr:nvSpPr>
          <xdr:cNvPr id="11" name="Fluxograma: Processo Alternativo 10">
            <a:extLst>
              <a:ext uri="{FF2B5EF4-FFF2-40B4-BE49-F238E27FC236}">
                <a16:creationId xmlns:a16="http://schemas.microsoft.com/office/drawing/2014/main" id="{4CCFED09-71C2-8EBF-61A2-A5A05EA7B880}"/>
              </a:ext>
            </a:extLst>
          </xdr:cNvPr>
          <xdr:cNvSpPr/>
        </xdr:nvSpPr>
        <xdr:spPr>
          <a:xfrm>
            <a:off x="4819650" y="559478"/>
            <a:ext cx="2409825" cy="640671"/>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RESULT BY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SUBSIDIARY</a:t>
            </a:r>
          </a:p>
        </xdr:txBody>
      </xdr:sp>
      <xdr:sp macro="" textlink="">
        <xdr:nvSpPr>
          <xdr:cNvPr id="12" name="Fluxograma: Processo Alternativo 11">
            <a:extLst>
              <a:ext uri="{FF2B5EF4-FFF2-40B4-BE49-F238E27FC236}">
                <a16:creationId xmlns:a16="http://schemas.microsoft.com/office/drawing/2014/main" id="{8DF3E818-2218-BD64-4F58-52853FEB6333}"/>
              </a:ext>
            </a:extLst>
          </xdr:cNvPr>
          <xdr:cNvSpPr/>
        </xdr:nvSpPr>
        <xdr:spPr>
          <a:xfrm>
            <a:off x="7686006" y="556371"/>
            <a:ext cx="1894942" cy="655949"/>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III</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ENERGY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MARKET</a:t>
            </a:r>
          </a:p>
        </xdr:txBody>
      </xdr:sp>
      <xdr:sp macro="" textlink="">
        <xdr:nvSpPr>
          <xdr:cNvPr id="13" name="Fluxograma: Processo Alternativo 12">
            <a:extLst>
              <a:ext uri="{FF2B5EF4-FFF2-40B4-BE49-F238E27FC236}">
                <a16:creationId xmlns:a16="http://schemas.microsoft.com/office/drawing/2014/main" id="{10761281-DF6D-B4DE-003B-F21D7F1D6023}"/>
              </a:ext>
            </a:extLst>
          </xdr:cNvPr>
          <xdr:cNvSpPr/>
        </xdr:nvSpPr>
        <xdr:spPr>
          <a:xfrm>
            <a:off x="10277475" y="584149"/>
            <a:ext cx="2031427" cy="625526"/>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IV</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OPERATIONAL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DATA</a:t>
            </a:r>
          </a:p>
        </xdr:txBody>
      </xdr:sp>
      <xdr:sp macro="" textlink="">
        <xdr:nvSpPr>
          <xdr:cNvPr id="14" name="Fluxograma: Processo Alternativo 13">
            <a:extLst>
              <a:ext uri="{FF2B5EF4-FFF2-40B4-BE49-F238E27FC236}">
                <a16:creationId xmlns:a16="http://schemas.microsoft.com/office/drawing/2014/main" id="{6FEF49A1-AC44-FEF7-B492-25DE3A3E63B3}"/>
              </a:ext>
            </a:extLst>
          </xdr:cNvPr>
          <xdr:cNvSpPr/>
        </xdr:nvSpPr>
        <xdr:spPr>
          <a:xfrm>
            <a:off x="2333626" y="600075"/>
            <a:ext cx="2190750" cy="619125"/>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CONSOLIDATED RESULTS</a:t>
            </a:r>
          </a:p>
        </xdr:txBody>
      </xdr:sp>
    </xdr:grpSp>
    <xdr:clientData/>
  </xdr:twoCellAnchor>
  <xdr:twoCellAnchor>
    <xdr:from>
      <xdr:col>5</xdr:col>
      <xdr:colOff>285749</xdr:colOff>
      <xdr:row>10</xdr:row>
      <xdr:rowOff>117474</xdr:rowOff>
    </xdr:from>
    <xdr:to>
      <xdr:col>7</xdr:col>
      <xdr:colOff>326549</xdr:colOff>
      <xdr:row>13</xdr:row>
      <xdr:rowOff>85974</xdr:rowOff>
    </xdr:to>
    <xdr:sp macro="" textlink="">
      <xdr:nvSpPr>
        <xdr:cNvPr id="65" name="Fluxograma: Processo Alternativo 14">
          <a:hlinkClick xmlns:r="http://schemas.openxmlformats.org/officeDocument/2006/relationships" r:id="rId2"/>
          <a:extLst>
            <a:ext uri="{FF2B5EF4-FFF2-40B4-BE49-F238E27FC236}">
              <a16:creationId xmlns:a16="http://schemas.microsoft.com/office/drawing/2014/main" id="{BA064A57-0C0F-4A24-96BF-4436A773CEC8}"/>
            </a:ext>
          </a:extLst>
        </xdr:cNvPr>
        <xdr:cNvSpPr/>
      </xdr:nvSpPr>
      <xdr:spPr>
        <a:xfrm>
          <a:off x="2876549" y="20510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INCOME STATEMENT </a:t>
          </a:r>
        </a:p>
        <a:p>
          <a:pPr algn="ctr"/>
          <a:endParaRPr lang="pt-BR" sz="1000" b="1">
            <a:latin typeface="Gadugi" panose="020B0502040204020203" pitchFamily="34" charset="0"/>
            <a:ea typeface="Gadugi" panose="020B0502040204020203" pitchFamily="34" charset="0"/>
          </a:endParaRPr>
        </a:p>
      </xdr:txBody>
    </xdr:sp>
    <xdr:clientData/>
  </xdr:twoCellAnchor>
  <xdr:twoCellAnchor>
    <xdr:from>
      <xdr:col>5</xdr:col>
      <xdr:colOff>295274</xdr:colOff>
      <xdr:row>14</xdr:row>
      <xdr:rowOff>79374</xdr:rowOff>
    </xdr:from>
    <xdr:to>
      <xdr:col>7</xdr:col>
      <xdr:colOff>336074</xdr:colOff>
      <xdr:row>17</xdr:row>
      <xdr:rowOff>47874</xdr:rowOff>
    </xdr:to>
    <xdr:sp macro="" textlink="">
      <xdr:nvSpPr>
        <xdr:cNvPr id="66" name="Fluxograma: Processo Alternativo 15">
          <a:hlinkClick xmlns:r="http://schemas.openxmlformats.org/officeDocument/2006/relationships" r:id="rId3"/>
          <a:extLst>
            <a:ext uri="{FF2B5EF4-FFF2-40B4-BE49-F238E27FC236}">
              <a16:creationId xmlns:a16="http://schemas.microsoft.com/office/drawing/2014/main" id="{7B66BBF2-4552-4B17-BEBB-EAE6E133688D}"/>
            </a:ext>
          </a:extLst>
        </xdr:cNvPr>
        <xdr:cNvSpPr/>
      </xdr:nvSpPr>
      <xdr:spPr>
        <a:xfrm>
          <a:off x="2886074" y="27749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BALANCE SHEET</a:t>
          </a:r>
        </a:p>
      </xdr:txBody>
    </xdr:sp>
    <xdr:clientData/>
  </xdr:twoCellAnchor>
  <xdr:twoCellAnchor>
    <xdr:from>
      <xdr:col>5</xdr:col>
      <xdr:colOff>295274</xdr:colOff>
      <xdr:row>18</xdr:row>
      <xdr:rowOff>60324</xdr:rowOff>
    </xdr:from>
    <xdr:to>
      <xdr:col>7</xdr:col>
      <xdr:colOff>336074</xdr:colOff>
      <xdr:row>21</xdr:row>
      <xdr:rowOff>28824</xdr:rowOff>
    </xdr:to>
    <xdr:sp macro="" textlink="">
      <xdr:nvSpPr>
        <xdr:cNvPr id="67" name="Fluxograma: Processo Alternativo 16">
          <a:hlinkClick xmlns:r="http://schemas.openxmlformats.org/officeDocument/2006/relationships" r:id="rId4"/>
          <a:extLst>
            <a:ext uri="{FF2B5EF4-FFF2-40B4-BE49-F238E27FC236}">
              <a16:creationId xmlns:a16="http://schemas.microsoft.com/office/drawing/2014/main" id="{162A80B8-20C8-4236-80A3-C5A64B58A3C6}"/>
            </a:ext>
          </a:extLst>
        </xdr:cNvPr>
        <xdr:cNvSpPr/>
      </xdr:nvSpPr>
      <xdr:spPr>
        <a:xfrm>
          <a:off x="2886074" y="351789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100" b="1">
              <a:solidFill>
                <a:schemeClr val="lt1"/>
              </a:solidFill>
              <a:effectLst/>
              <a:latin typeface="Gadugi" panose="020B0502040204020203" pitchFamily="34" charset="0"/>
              <a:ea typeface="Gadugi" panose="020B0502040204020203" pitchFamily="34" charset="0"/>
              <a:cs typeface="+mn-cs"/>
            </a:rPr>
            <a:t>CASH</a:t>
          </a:r>
          <a:r>
            <a:rPr lang="pt-BR" sz="1100" b="1">
              <a:solidFill>
                <a:schemeClr val="lt1"/>
              </a:solidFill>
              <a:effectLst/>
              <a:latin typeface="+mn-lt"/>
              <a:ea typeface="+mn-ea"/>
              <a:cs typeface="+mn-cs"/>
            </a:rPr>
            <a:t> </a:t>
          </a:r>
          <a:r>
            <a:rPr lang="pt-BR" sz="1100" b="1">
              <a:solidFill>
                <a:schemeClr val="lt1"/>
              </a:solidFill>
              <a:effectLst/>
              <a:latin typeface="Gadugi" panose="020B0502040204020203" pitchFamily="34" charset="0"/>
              <a:ea typeface="Gadugi" panose="020B0502040204020203" pitchFamily="34" charset="0"/>
              <a:cs typeface="+mn-cs"/>
            </a:rPr>
            <a:t>FLOW</a:t>
          </a:r>
          <a:endParaRPr lang="pt-BR" sz="1050">
            <a:effectLst/>
            <a:latin typeface="Gadugi" panose="020B0502040204020203" pitchFamily="34" charset="0"/>
            <a:ea typeface="Gadugi" panose="020B0502040204020203" pitchFamily="34" charset="0"/>
          </a:endParaRPr>
        </a:p>
      </xdr:txBody>
    </xdr:sp>
    <xdr:clientData/>
  </xdr:twoCellAnchor>
  <xdr:twoCellAnchor>
    <xdr:from>
      <xdr:col>14</xdr:col>
      <xdr:colOff>133350</xdr:colOff>
      <xdr:row>10</xdr:row>
      <xdr:rowOff>113245</xdr:rowOff>
    </xdr:from>
    <xdr:to>
      <xdr:col>16</xdr:col>
      <xdr:colOff>174150</xdr:colOff>
      <xdr:row>13</xdr:row>
      <xdr:rowOff>81745</xdr:rowOff>
    </xdr:to>
    <xdr:sp macro="" textlink="">
      <xdr:nvSpPr>
        <xdr:cNvPr id="77" name="Fluxograma: Processo Alternativo 17">
          <a:hlinkClick xmlns:r="http://schemas.openxmlformats.org/officeDocument/2006/relationships" r:id="rId5"/>
          <a:extLst>
            <a:ext uri="{FF2B5EF4-FFF2-40B4-BE49-F238E27FC236}">
              <a16:creationId xmlns:a16="http://schemas.microsoft.com/office/drawing/2014/main" id="{08C9692D-8091-48C2-BC59-EB78551359CA}"/>
            </a:ext>
          </a:extLst>
        </xdr:cNvPr>
        <xdr:cNvSpPr/>
      </xdr:nvSpPr>
      <xdr:spPr>
        <a:xfrm>
          <a:off x="8210550" y="204682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 AND</a:t>
          </a:r>
          <a:r>
            <a:rPr lang="pt-BR" sz="1050" b="1" baseline="0">
              <a:latin typeface="Gadugi" panose="020B0502040204020203" pitchFamily="34" charset="0"/>
              <a:ea typeface="Gadugi" panose="020B0502040204020203" pitchFamily="34" charset="0"/>
            </a:rPr>
            <a:t> TOTAL</a:t>
          </a:r>
          <a:r>
            <a:rPr lang="pt-BR" sz="1050" b="1">
              <a:latin typeface="Gadugi" panose="020B0502040204020203" pitchFamily="34" charset="0"/>
              <a:ea typeface="Gadugi" panose="020B0502040204020203" pitchFamily="34" charset="0"/>
            </a:rPr>
            <a:t> MARKET</a:t>
          </a:r>
        </a:p>
      </xdr:txBody>
    </xdr:sp>
    <xdr:clientData/>
  </xdr:twoCellAnchor>
  <xdr:twoCellAnchor>
    <xdr:from>
      <xdr:col>14</xdr:col>
      <xdr:colOff>142875</xdr:colOff>
      <xdr:row>14</xdr:row>
      <xdr:rowOff>56095</xdr:rowOff>
    </xdr:from>
    <xdr:to>
      <xdr:col>16</xdr:col>
      <xdr:colOff>183675</xdr:colOff>
      <xdr:row>17</xdr:row>
      <xdr:rowOff>24595</xdr:rowOff>
    </xdr:to>
    <xdr:sp macro="" textlink="">
      <xdr:nvSpPr>
        <xdr:cNvPr id="79" name="Fluxograma: Processo Alternativo 18">
          <a:hlinkClick xmlns:r="http://schemas.openxmlformats.org/officeDocument/2006/relationships" r:id="rId6"/>
          <a:extLst>
            <a:ext uri="{FF2B5EF4-FFF2-40B4-BE49-F238E27FC236}">
              <a16:creationId xmlns:a16="http://schemas.microsoft.com/office/drawing/2014/main" id="{76005089-CFC6-4683-9534-96604CB4DB67}"/>
            </a:ext>
          </a:extLst>
        </xdr:cNvPr>
        <xdr:cNvSpPr/>
      </xdr:nvSpPr>
      <xdr:spPr>
        <a:xfrm>
          <a:off x="8220075" y="275167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a:t>
          </a:r>
        </a:p>
      </xdr:txBody>
    </xdr:sp>
    <xdr:clientData/>
  </xdr:twoCellAnchor>
  <xdr:twoCellAnchor>
    <xdr:from>
      <xdr:col>9</xdr:col>
      <xdr:colOff>505619</xdr:colOff>
      <xdr:row>29</xdr:row>
      <xdr:rowOff>9525</xdr:rowOff>
    </xdr:from>
    <xdr:to>
      <xdr:col>11</xdr:col>
      <xdr:colOff>546419</xdr:colOff>
      <xdr:row>31</xdr:row>
      <xdr:rowOff>162176</xdr:rowOff>
    </xdr:to>
    <xdr:sp macro="" textlink="">
      <xdr:nvSpPr>
        <xdr:cNvPr id="75" name="Fluxograma: Processo Alternativo 13">
          <a:hlinkClick xmlns:r="http://schemas.openxmlformats.org/officeDocument/2006/relationships" r:id="rId7"/>
          <a:extLst>
            <a:ext uri="{FF2B5EF4-FFF2-40B4-BE49-F238E27FC236}">
              <a16:creationId xmlns:a16="http://schemas.microsoft.com/office/drawing/2014/main" id="{B53FCF98-6FEC-40FF-A78F-EF0E1CE3D5E2}"/>
            </a:ext>
          </a:extLst>
        </xdr:cNvPr>
        <xdr:cNvSpPr/>
      </xdr:nvSpPr>
      <xdr:spPr>
        <a:xfrm>
          <a:off x="5696744" y="5562600"/>
          <a:ext cx="1260000" cy="53365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ASSETS BY COMPANY</a:t>
          </a:r>
        </a:p>
      </xdr:txBody>
    </xdr:sp>
    <xdr:clientData/>
  </xdr:twoCellAnchor>
  <xdr:twoCellAnchor>
    <xdr:from>
      <xdr:col>9</xdr:col>
      <xdr:colOff>514350</xdr:colOff>
      <xdr:row>10</xdr:row>
      <xdr:rowOff>127001</xdr:rowOff>
    </xdr:from>
    <xdr:to>
      <xdr:col>11</xdr:col>
      <xdr:colOff>555150</xdr:colOff>
      <xdr:row>13</xdr:row>
      <xdr:rowOff>95501</xdr:rowOff>
    </xdr:to>
    <xdr:sp macro="" textlink="">
      <xdr:nvSpPr>
        <xdr:cNvPr id="71" name="Fluxograma: Processo Alternativo 20">
          <a:hlinkClick xmlns:r="http://schemas.openxmlformats.org/officeDocument/2006/relationships" r:id="rId8"/>
          <a:extLst>
            <a:ext uri="{FF2B5EF4-FFF2-40B4-BE49-F238E27FC236}">
              <a16:creationId xmlns:a16="http://schemas.microsoft.com/office/drawing/2014/main" id="{6F257F84-69B0-4875-9ECE-FF29901F3DB1}"/>
            </a:ext>
          </a:extLst>
        </xdr:cNvPr>
        <xdr:cNvSpPr/>
      </xdr:nvSpPr>
      <xdr:spPr>
        <a:xfrm>
          <a:off x="5543550"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solidFill>
                <a:schemeClr val="lt1"/>
              </a:solidFill>
              <a:effectLst/>
              <a:latin typeface="Gadugi" panose="020B0502040204020203" pitchFamily="34" charset="0"/>
              <a:ea typeface="Gadugi" panose="020B0502040204020203" pitchFamily="34" charset="0"/>
              <a:cs typeface="+mn-cs"/>
            </a:rPr>
            <a:t>COPEL</a:t>
          </a:r>
          <a:r>
            <a:rPr lang="pt-BR" sz="950" b="1" baseline="0">
              <a:solidFill>
                <a:schemeClr val="lt1"/>
              </a:solidFill>
              <a:effectLst/>
              <a:latin typeface="Gadugi" panose="020B0502040204020203" pitchFamily="34" charset="0"/>
              <a:ea typeface="Gadugi" panose="020B0502040204020203" pitchFamily="34" charset="0"/>
              <a:cs typeface="+mn-cs"/>
            </a:rPr>
            <a:t> GET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514350</xdr:colOff>
      <xdr:row>14</xdr:row>
      <xdr:rowOff>88901</xdr:rowOff>
    </xdr:from>
    <xdr:to>
      <xdr:col>11</xdr:col>
      <xdr:colOff>555150</xdr:colOff>
      <xdr:row>17</xdr:row>
      <xdr:rowOff>57401</xdr:rowOff>
    </xdr:to>
    <xdr:sp macro="" textlink="">
      <xdr:nvSpPr>
        <xdr:cNvPr id="72" name="Fluxograma: Processo Alternativo 21">
          <a:hlinkClick xmlns:r="http://schemas.openxmlformats.org/officeDocument/2006/relationships" r:id="rId9"/>
          <a:extLst>
            <a:ext uri="{FF2B5EF4-FFF2-40B4-BE49-F238E27FC236}">
              <a16:creationId xmlns:a16="http://schemas.microsoft.com/office/drawing/2014/main" id="{9ECF9FB7-401E-4B2C-938D-C688E7C3EA32}"/>
            </a:ext>
          </a:extLst>
        </xdr:cNvPr>
        <xdr:cNvSpPr/>
      </xdr:nvSpPr>
      <xdr:spPr>
        <a:xfrm>
          <a:off x="5543550" y="27844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495300</xdr:colOff>
      <xdr:row>18</xdr:row>
      <xdr:rowOff>50801</xdr:rowOff>
    </xdr:from>
    <xdr:to>
      <xdr:col>11</xdr:col>
      <xdr:colOff>536100</xdr:colOff>
      <xdr:row>21</xdr:row>
      <xdr:rowOff>19301</xdr:rowOff>
    </xdr:to>
    <xdr:sp macro="" textlink="">
      <xdr:nvSpPr>
        <xdr:cNvPr id="73" name="Fluxograma: Processo Alternativo 22">
          <a:hlinkClick xmlns:r="http://schemas.openxmlformats.org/officeDocument/2006/relationships" r:id="rId10"/>
          <a:extLst>
            <a:ext uri="{FF2B5EF4-FFF2-40B4-BE49-F238E27FC236}">
              <a16:creationId xmlns:a16="http://schemas.microsoft.com/office/drawing/2014/main" id="{AC707F2D-2060-464A-9CD8-0FD304FCDD18}"/>
            </a:ext>
          </a:extLst>
        </xdr:cNvPr>
        <xdr:cNvSpPr/>
      </xdr:nvSpPr>
      <xdr:spPr>
        <a:xfrm>
          <a:off x="5524500" y="35083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950" b="1">
              <a:latin typeface="Gadugi" panose="020B0502040204020203" pitchFamily="34" charset="0"/>
              <a:ea typeface="Gadugi" panose="020B0502040204020203" pitchFamily="34" charset="0"/>
            </a:rPr>
            <a:t>COPEL COM </a:t>
          </a:r>
        </a:p>
        <a:p>
          <a:pPr marL="0" marR="0" lvl="0" indent="0" algn="ctr" defTabSz="914400" eaLnBrk="1" fontAlgn="auto" latinLnBrk="0" hangingPunct="1">
            <a:lnSpc>
              <a:spcPct val="100000"/>
            </a:lnSpc>
            <a:spcBef>
              <a:spcPts val="0"/>
            </a:spcBef>
            <a:spcAft>
              <a:spcPts val="0"/>
            </a:spcAft>
            <a:buClrTx/>
            <a:buSzTx/>
            <a:buFontTx/>
            <a:buNone/>
            <a:tabLst/>
            <a:defRPr/>
          </a:pP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18</xdr:col>
      <xdr:colOff>425450</xdr:colOff>
      <xdr:row>14</xdr:row>
      <xdr:rowOff>95251</xdr:rowOff>
    </xdr:from>
    <xdr:to>
      <xdr:col>20</xdr:col>
      <xdr:colOff>466250</xdr:colOff>
      <xdr:row>17</xdr:row>
      <xdr:rowOff>66926</xdr:rowOff>
    </xdr:to>
    <xdr:sp macro="" textlink="">
      <xdr:nvSpPr>
        <xdr:cNvPr id="86" name="Fluxograma: Processo Alternativo 23">
          <a:hlinkClick xmlns:r="http://schemas.openxmlformats.org/officeDocument/2006/relationships" r:id="rId11"/>
          <a:extLst>
            <a:ext uri="{FF2B5EF4-FFF2-40B4-BE49-F238E27FC236}">
              <a16:creationId xmlns:a16="http://schemas.microsoft.com/office/drawing/2014/main" id="{A2D2F4AF-3A71-480C-8564-EDC4DF6B929E}"/>
            </a:ext>
          </a:extLst>
        </xdr:cNvPr>
        <xdr:cNvSpPr/>
      </xdr:nvSpPr>
      <xdr:spPr>
        <a:xfrm>
          <a:off x="10941050" y="2790826"/>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GENERATION</a:t>
          </a:r>
        </a:p>
      </xdr:txBody>
    </xdr:sp>
    <xdr:clientData/>
  </xdr:twoCellAnchor>
  <xdr:twoCellAnchor>
    <xdr:from>
      <xdr:col>18</xdr:col>
      <xdr:colOff>409575</xdr:colOff>
      <xdr:row>22</xdr:row>
      <xdr:rowOff>31751</xdr:rowOff>
    </xdr:from>
    <xdr:to>
      <xdr:col>20</xdr:col>
      <xdr:colOff>450375</xdr:colOff>
      <xdr:row>25</xdr:row>
      <xdr:rowOff>251</xdr:rowOff>
    </xdr:to>
    <xdr:sp macro="" textlink="">
      <xdr:nvSpPr>
        <xdr:cNvPr id="88" name="Fluxograma: Processo Alternativo 24">
          <a:hlinkClick xmlns:r="http://schemas.openxmlformats.org/officeDocument/2006/relationships" r:id="rId12"/>
          <a:extLst>
            <a:ext uri="{FF2B5EF4-FFF2-40B4-BE49-F238E27FC236}">
              <a16:creationId xmlns:a16="http://schemas.microsoft.com/office/drawing/2014/main" id="{E71395A8-0E66-471A-B16E-593005ED48A6}"/>
            </a:ext>
          </a:extLst>
        </xdr:cNvPr>
        <xdr:cNvSpPr/>
      </xdr:nvSpPr>
      <xdr:spPr>
        <a:xfrm>
          <a:off x="10925175" y="42513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TRANSMISSION</a:t>
          </a:r>
        </a:p>
      </xdr:txBody>
    </xdr:sp>
    <xdr:clientData/>
  </xdr:twoCellAnchor>
  <xdr:twoCellAnchor>
    <xdr:from>
      <xdr:col>18</xdr:col>
      <xdr:colOff>409575</xdr:colOff>
      <xdr:row>26</xdr:row>
      <xdr:rowOff>12701</xdr:rowOff>
    </xdr:from>
    <xdr:to>
      <xdr:col>20</xdr:col>
      <xdr:colOff>450375</xdr:colOff>
      <xdr:row>28</xdr:row>
      <xdr:rowOff>171701</xdr:rowOff>
    </xdr:to>
    <xdr:sp macro="" textlink="">
      <xdr:nvSpPr>
        <xdr:cNvPr id="89" name="Fluxograma: Processo Alternativo 25">
          <a:hlinkClick xmlns:r="http://schemas.openxmlformats.org/officeDocument/2006/relationships" r:id="rId13"/>
          <a:extLst>
            <a:ext uri="{FF2B5EF4-FFF2-40B4-BE49-F238E27FC236}">
              <a16:creationId xmlns:a16="http://schemas.microsoft.com/office/drawing/2014/main" id="{3DCFB7F6-4444-45D0-A547-CC32A2571000}"/>
            </a:ext>
          </a:extLst>
        </xdr:cNvPr>
        <xdr:cNvSpPr/>
      </xdr:nvSpPr>
      <xdr:spPr>
        <a:xfrm>
          <a:off x="10925175" y="49942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DISTRIBUTION</a:t>
          </a:r>
        </a:p>
      </xdr:txBody>
    </xdr:sp>
    <xdr:clientData/>
  </xdr:twoCellAnchor>
  <xdr:twoCellAnchor>
    <xdr:from>
      <xdr:col>9</xdr:col>
      <xdr:colOff>488157</xdr:colOff>
      <xdr:row>32</xdr:row>
      <xdr:rowOff>114302</xdr:rowOff>
    </xdr:from>
    <xdr:to>
      <xdr:col>11</xdr:col>
      <xdr:colOff>528957</xdr:colOff>
      <xdr:row>35</xdr:row>
      <xdr:rowOff>76452</xdr:rowOff>
    </xdr:to>
    <xdr:sp macro="" textlink="">
      <xdr:nvSpPr>
        <xdr:cNvPr id="76" name="Fluxograma: Processo Alternativo 22">
          <a:hlinkClick xmlns:r="http://schemas.openxmlformats.org/officeDocument/2006/relationships" r:id="rId14"/>
          <a:extLst>
            <a:ext uri="{FF2B5EF4-FFF2-40B4-BE49-F238E27FC236}">
              <a16:creationId xmlns:a16="http://schemas.microsoft.com/office/drawing/2014/main" id="{7E782774-FB56-475A-9B81-D8FA5B411258}"/>
            </a:ext>
          </a:extLst>
        </xdr:cNvPr>
        <xdr:cNvSpPr/>
      </xdr:nvSpPr>
      <xdr:spPr>
        <a:xfrm>
          <a:off x="5679282" y="6238877"/>
          <a:ext cx="1260000" cy="53365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LIABILITIES BY COMPANY</a:t>
          </a:r>
        </a:p>
      </xdr:txBody>
    </xdr:sp>
    <xdr:clientData/>
  </xdr:twoCellAnchor>
  <xdr:twoCellAnchor>
    <xdr:from>
      <xdr:col>9</xdr:col>
      <xdr:colOff>516732</xdr:colOff>
      <xdr:row>21</xdr:row>
      <xdr:rowOff>131762</xdr:rowOff>
    </xdr:from>
    <xdr:to>
      <xdr:col>11</xdr:col>
      <xdr:colOff>554357</xdr:colOff>
      <xdr:row>24</xdr:row>
      <xdr:rowOff>100263</xdr:rowOff>
    </xdr:to>
    <xdr:sp macro="" textlink="">
      <xdr:nvSpPr>
        <xdr:cNvPr id="74" name="Fluxograma: Processo Alternativo 23">
          <a:hlinkClick xmlns:r="http://schemas.openxmlformats.org/officeDocument/2006/relationships" r:id="rId15"/>
          <a:extLst>
            <a:ext uri="{FF2B5EF4-FFF2-40B4-BE49-F238E27FC236}">
              <a16:creationId xmlns:a16="http://schemas.microsoft.com/office/drawing/2014/main" id="{908BAAA6-10E3-4D67-9142-04D36A407E3E}"/>
            </a:ext>
          </a:extLst>
        </xdr:cNvPr>
        <xdr:cNvSpPr/>
      </xdr:nvSpPr>
      <xdr:spPr>
        <a:xfrm>
          <a:off x="5545932" y="4160837"/>
          <a:ext cx="1256825"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QUARTER</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twoCellAnchor>
    <xdr:from>
      <xdr:col>14</xdr:col>
      <xdr:colOff>139700</xdr:colOff>
      <xdr:row>21</xdr:row>
      <xdr:rowOff>75145</xdr:rowOff>
    </xdr:from>
    <xdr:to>
      <xdr:col>16</xdr:col>
      <xdr:colOff>180500</xdr:colOff>
      <xdr:row>24</xdr:row>
      <xdr:rowOff>46820</xdr:rowOff>
    </xdr:to>
    <xdr:sp macro="" textlink="">
      <xdr:nvSpPr>
        <xdr:cNvPr id="81" name="Fluxograma: Processo Alternativo 28">
          <a:hlinkClick xmlns:r="http://schemas.openxmlformats.org/officeDocument/2006/relationships" r:id="rId16"/>
          <a:extLst>
            <a:ext uri="{FF2B5EF4-FFF2-40B4-BE49-F238E27FC236}">
              <a16:creationId xmlns:a16="http://schemas.microsoft.com/office/drawing/2014/main" id="{BADFFCE0-3781-4762-8047-270612791998}"/>
            </a:ext>
          </a:extLst>
        </xdr:cNvPr>
        <xdr:cNvSpPr/>
      </xdr:nvSpPr>
      <xdr:spPr>
        <a:xfrm>
          <a:off x="8216900" y="41042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TARIFFS</a:t>
          </a:r>
        </a:p>
      </xdr:txBody>
    </xdr:sp>
    <xdr:clientData/>
  </xdr:twoCellAnchor>
  <xdr:twoCellAnchor>
    <xdr:from>
      <xdr:col>18</xdr:col>
      <xdr:colOff>409575</xdr:colOff>
      <xdr:row>10</xdr:row>
      <xdr:rowOff>127001</xdr:rowOff>
    </xdr:from>
    <xdr:to>
      <xdr:col>20</xdr:col>
      <xdr:colOff>450375</xdr:colOff>
      <xdr:row>13</xdr:row>
      <xdr:rowOff>95501</xdr:rowOff>
    </xdr:to>
    <xdr:sp macro="" textlink="">
      <xdr:nvSpPr>
        <xdr:cNvPr id="85" name="Fluxograma: Processo Alternativo 29">
          <a:hlinkClick xmlns:r="http://schemas.openxmlformats.org/officeDocument/2006/relationships" r:id="rId17"/>
          <a:extLst>
            <a:ext uri="{FF2B5EF4-FFF2-40B4-BE49-F238E27FC236}">
              <a16:creationId xmlns:a16="http://schemas.microsoft.com/office/drawing/2014/main" id="{2AA2B4F8-BC2D-48BE-A8D3-A3BDBF2A5D66}"/>
            </a:ext>
          </a:extLst>
        </xdr:cNvPr>
        <xdr:cNvSpPr/>
      </xdr:nvSpPr>
      <xdr:spPr>
        <a:xfrm>
          <a:off x="10925175"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INDICATORS SUMMARY</a:t>
          </a:r>
        </a:p>
      </xdr:txBody>
    </xdr:sp>
    <xdr:clientData/>
  </xdr:twoCellAnchor>
  <xdr:twoCellAnchor>
    <xdr:from>
      <xdr:col>5</xdr:col>
      <xdr:colOff>295275</xdr:colOff>
      <xdr:row>22</xdr:row>
      <xdr:rowOff>69851</xdr:rowOff>
    </xdr:from>
    <xdr:to>
      <xdr:col>7</xdr:col>
      <xdr:colOff>336075</xdr:colOff>
      <xdr:row>25</xdr:row>
      <xdr:rowOff>38351</xdr:rowOff>
    </xdr:to>
    <xdr:sp macro="" textlink="">
      <xdr:nvSpPr>
        <xdr:cNvPr id="68" name="Fluxograma: Processo Alternativo 30">
          <a:hlinkClick xmlns:r="http://schemas.openxmlformats.org/officeDocument/2006/relationships" r:id="rId18"/>
          <a:extLst>
            <a:ext uri="{FF2B5EF4-FFF2-40B4-BE49-F238E27FC236}">
              <a16:creationId xmlns:a16="http://schemas.microsoft.com/office/drawing/2014/main" id="{23186D78-F42A-4C36-B60A-626A2EE4AB15}"/>
            </a:ext>
          </a:extLst>
        </xdr:cNvPr>
        <xdr:cNvSpPr/>
      </xdr:nvSpPr>
      <xdr:spPr>
        <a:xfrm>
          <a:off x="2886075" y="42894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solidFill>
                <a:schemeClr val="lt1"/>
              </a:solidFill>
              <a:effectLst/>
              <a:latin typeface="Gadugi" panose="020B0502040204020203" pitchFamily="34" charset="0"/>
              <a:ea typeface="Gadugi" panose="020B0502040204020203" pitchFamily="34" charset="0"/>
              <a:cs typeface="+mn-cs"/>
            </a:rPr>
            <a:t>EBITDA</a:t>
          </a:r>
          <a:r>
            <a:rPr lang="pt-BR" sz="900" b="1" baseline="0">
              <a:solidFill>
                <a:schemeClr val="lt1"/>
              </a:solidFill>
              <a:effectLst/>
              <a:latin typeface="Gadugi" panose="020B0502040204020203" pitchFamily="34" charset="0"/>
              <a:ea typeface="Gadugi" panose="020B0502040204020203" pitchFamily="34" charset="0"/>
              <a:cs typeface="+mn-cs"/>
            </a:rPr>
            <a:t> AND </a:t>
          </a:r>
          <a:r>
            <a:rPr lang="pt-BR" sz="900" b="1">
              <a:solidFill>
                <a:schemeClr val="lt1"/>
              </a:solidFill>
              <a:effectLst/>
              <a:latin typeface="Gadugi" panose="020B0502040204020203" pitchFamily="34" charset="0"/>
              <a:ea typeface="Gadugi" panose="020B0502040204020203" pitchFamily="34" charset="0"/>
              <a:cs typeface="+mn-cs"/>
            </a:rPr>
            <a:t>FINANCIAL RESULT</a:t>
          </a:r>
          <a:endParaRPr lang="pt-BR" sz="900">
            <a:effectLst/>
            <a:latin typeface="Gadugi" panose="020B0502040204020203" pitchFamily="34" charset="0"/>
            <a:ea typeface="Gadugi" panose="020B0502040204020203" pitchFamily="34" charset="0"/>
          </a:endParaRPr>
        </a:p>
      </xdr:txBody>
    </xdr:sp>
    <xdr:clientData/>
  </xdr:twoCellAnchor>
  <xdr:twoCellAnchor>
    <xdr:from>
      <xdr:col>5</xdr:col>
      <xdr:colOff>285750</xdr:colOff>
      <xdr:row>26</xdr:row>
      <xdr:rowOff>27518</xdr:rowOff>
    </xdr:from>
    <xdr:to>
      <xdr:col>7</xdr:col>
      <xdr:colOff>326550</xdr:colOff>
      <xdr:row>28</xdr:row>
      <xdr:rowOff>189693</xdr:rowOff>
    </xdr:to>
    <xdr:sp macro="" textlink="">
      <xdr:nvSpPr>
        <xdr:cNvPr id="69" name="Fluxograma: Processo Alternativo 31">
          <a:hlinkClick xmlns:r="http://schemas.openxmlformats.org/officeDocument/2006/relationships" r:id="rId19"/>
          <a:extLst>
            <a:ext uri="{FF2B5EF4-FFF2-40B4-BE49-F238E27FC236}">
              <a16:creationId xmlns:a16="http://schemas.microsoft.com/office/drawing/2014/main" id="{034189AC-7FE8-4FFA-A265-370D62DBA9D3}"/>
            </a:ext>
          </a:extLst>
        </xdr:cNvPr>
        <xdr:cNvSpPr/>
      </xdr:nvSpPr>
      <xdr:spPr>
        <a:xfrm>
          <a:off x="2876550" y="5009093"/>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900" b="1" baseline="0">
              <a:solidFill>
                <a:schemeClr val="lt1"/>
              </a:solidFill>
              <a:effectLst/>
              <a:latin typeface="+mn-lt"/>
              <a:ea typeface="+mn-ea"/>
              <a:cs typeface="+mn-cs"/>
            </a:rPr>
            <a:t>EQUITY IN EARNINGS OF SUBSIDIARIES</a:t>
          </a:r>
          <a:endParaRPr lang="pt-BR" sz="900">
            <a:effectLst/>
            <a:latin typeface="Gadugi" panose="020B0502040204020203" pitchFamily="34" charset="0"/>
            <a:ea typeface="Gadugi" panose="020B0502040204020203" pitchFamily="34" charset="0"/>
          </a:endParaRPr>
        </a:p>
      </xdr:txBody>
    </xdr:sp>
    <xdr:clientData/>
  </xdr:twoCellAnchor>
  <xdr:twoCellAnchor>
    <xdr:from>
      <xdr:col>14</xdr:col>
      <xdr:colOff>136525</xdr:colOff>
      <xdr:row>25</xdr:row>
      <xdr:rowOff>10587</xdr:rowOff>
    </xdr:from>
    <xdr:to>
      <xdr:col>16</xdr:col>
      <xdr:colOff>177325</xdr:colOff>
      <xdr:row>27</xdr:row>
      <xdr:rowOff>169587</xdr:rowOff>
    </xdr:to>
    <xdr:sp macro="" textlink="">
      <xdr:nvSpPr>
        <xdr:cNvPr id="82" name="Fluxograma: Processo Alternativo 32">
          <a:hlinkClick xmlns:r="http://schemas.openxmlformats.org/officeDocument/2006/relationships" r:id="rId20"/>
          <a:extLst>
            <a:ext uri="{FF2B5EF4-FFF2-40B4-BE49-F238E27FC236}">
              <a16:creationId xmlns:a16="http://schemas.microsoft.com/office/drawing/2014/main" id="{79995DE8-B0A7-42F9-AED0-07004D854D6D}"/>
            </a:ext>
          </a:extLst>
        </xdr:cNvPr>
        <xdr:cNvSpPr/>
      </xdr:nvSpPr>
      <xdr:spPr>
        <a:xfrm>
          <a:off x="8213725" y="480166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latin typeface="Gadugi" panose="020B0502040204020203" pitchFamily="34" charset="0"/>
              <a:ea typeface="Gadugi" panose="020B0502040204020203" pitchFamily="34" charset="0"/>
            </a:rPr>
            <a:t>ELECTRICITY PURCHASED AND CHARGES</a:t>
          </a:r>
        </a:p>
      </xdr:txBody>
    </xdr:sp>
    <xdr:clientData/>
  </xdr:twoCellAnchor>
  <xdr:twoCellAnchor>
    <xdr:from>
      <xdr:col>18</xdr:col>
      <xdr:colOff>428625</xdr:colOff>
      <xdr:row>18</xdr:row>
      <xdr:rowOff>50801</xdr:rowOff>
    </xdr:from>
    <xdr:to>
      <xdr:col>20</xdr:col>
      <xdr:colOff>469425</xdr:colOff>
      <xdr:row>21</xdr:row>
      <xdr:rowOff>19301</xdr:rowOff>
    </xdr:to>
    <xdr:sp macro="" textlink="">
      <xdr:nvSpPr>
        <xdr:cNvPr id="91" name="Fluxograma: Processo Alternativo 33">
          <a:hlinkClick xmlns:r="http://schemas.openxmlformats.org/officeDocument/2006/relationships" r:id="rId21"/>
          <a:extLst>
            <a:ext uri="{FF2B5EF4-FFF2-40B4-BE49-F238E27FC236}">
              <a16:creationId xmlns:a16="http://schemas.microsoft.com/office/drawing/2014/main" id="{89C9D882-6ED4-4FBB-A7EC-FB2FB0888B93}"/>
            </a:ext>
          </a:extLst>
        </xdr:cNvPr>
        <xdr:cNvSpPr/>
      </xdr:nvSpPr>
      <xdr:spPr>
        <a:xfrm>
          <a:off x="10944225" y="35083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000" b="1">
              <a:solidFill>
                <a:schemeClr val="lt1"/>
              </a:solidFill>
              <a:effectLst/>
              <a:latin typeface="Gadugi" panose="020B0502040204020203" pitchFamily="34" charset="0"/>
              <a:ea typeface="Gadugi" panose="020B0502040204020203" pitchFamily="34" charset="0"/>
              <a:cs typeface="+mn-cs"/>
            </a:rPr>
            <a:t>GENERATION</a:t>
          </a:r>
          <a:r>
            <a:rPr lang="pt-BR" sz="1000" b="1">
              <a:latin typeface="Gadugi" panose="020B0502040204020203" pitchFamily="34" charset="0"/>
              <a:ea typeface="Gadugi" panose="020B0502040204020203" pitchFamily="34" charset="0"/>
            </a:rPr>
            <a:t> - INTEREST</a:t>
          </a:r>
        </a:p>
      </xdr:txBody>
    </xdr:sp>
    <xdr:clientData/>
  </xdr:twoCellAnchor>
  <xdr:twoCellAnchor>
    <xdr:from>
      <xdr:col>14</xdr:col>
      <xdr:colOff>141552</xdr:colOff>
      <xdr:row>28</xdr:row>
      <xdr:rowOff>143937</xdr:rowOff>
    </xdr:from>
    <xdr:to>
      <xdr:col>16</xdr:col>
      <xdr:colOff>182352</xdr:colOff>
      <xdr:row>31</xdr:row>
      <xdr:rowOff>112437</xdr:rowOff>
    </xdr:to>
    <xdr:sp macro="" textlink="">
      <xdr:nvSpPr>
        <xdr:cNvPr id="83" name="Fluxograma: Processo Alternativo 35">
          <a:hlinkClick xmlns:r="http://schemas.openxmlformats.org/officeDocument/2006/relationships" r:id="rId22"/>
          <a:extLst>
            <a:ext uri="{FF2B5EF4-FFF2-40B4-BE49-F238E27FC236}">
              <a16:creationId xmlns:a16="http://schemas.microsoft.com/office/drawing/2014/main" id="{DFC6CE0E-2237-46A0-B12D-B1CD24766B3B}"/>
            </a:ext>
          </a:extLst>
        </xdr:cNvPr>
        <xdr:cNvSpPr/>
      </xdr:nvSpPr>
      <xdr:spPr>
        <a:xfrm>
          <a:off x="8218752" y="550651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a:latin typeface="Gadugi" panose="020B0502040204020203" pitchFamily="34" charset="0"/>
              <a:ea typeface="Gadugi" panose="020B0502040204020203" pitchFamily="34" charset="0"/>
            </a:rPr>
            <a:t>ENERGY BALANCE</a:t>
          </a:r>
        </a:p>
      </xdr:txBody>
    </xdr:sp>
    <xdr:clientData/>
  </xdr:twoCellAnchor>
  <xdr:twoCellAnchor>
    <xdr:from>
      <xdr:col>14</xdr:col>
      <xdr:colOff>139700</xdr:colOff>
      <xdr:row>17</xdr:row>
      <xdr:rowOff>151345</xdr:rowOff>
    </xdr:from>
    <xdr:to>
      <xdr:col>16</xdr:col>
      <xdr:colOff>180500</xdr:colOff>
      <xdr:row>20</xdr:row>
      <xdr:rowOff>123020</xdr:rowOff>
    </xdr:to>
    <xdr:sp macro="" textlink="">
      <xdr:nvSpPr>
        <xdr:cNvPr id="80" name="Fluxograma: Processo Alternativo 38">
          <a:hlinkClick xmlns:r="http://schemas.openxmlformats.org/officeDocument/2006/relationships" r:id="rId23"/>
          <a:extLst>
            <a:ext uri="{FF2B5EF4-FFF2-40B4-BE49-F238E27FC236}">
              <a16:creationId xmlns:a16="http://schemas.microsoft.com/office/drawing/2014/main" id="{21F8D205-2A27-427C-97C1-B89262E10169}"/>
            </a:ext>
          </a:extLst>
        </xdr:cNvPr>
        <xdr:cNvSpPr/>
      </xdr:nvSpPr>
      <xdr:spPr>
        <a:xfrm>
          <a:off x="8216900" y="34184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 (2)</a:t>
          </a:r>
        </a:p>
      </xdr:txBody>
    </xdr:sp>
    <xdr:clientData/>
  </xdr:twoCellAnchor>
  <xdr:twoCellAnchor>
    <xdr:from>
      <xdr:col>14</xdr:col>
      <xdr:colOff>133350</xdr:colOff>
      <xdr:row>32</xdr:row>
      <xdr:rowOff>85725</xdr:rowOff>
    </xdr:from>
    <xdr:to>
      <xdr:col>16</xdr:col>
      <xdr:colOff>174150</xdr:colOff>
      <xdr:row>35</xdr:row>
      <xdr:rowOff>63750</xdr:rowOff>
    </xdr:to>
    <xdr:sp macro="" textlink="">
      <xdr:nvSpPr>
        <xdr:cNvPr id="84" name="Fluxograma: Processo Alternativo 15">
          <a:hlinkClick xmlns:r="http://schemas.openxmlformats.org/officeDocument/2006/relationships" r:id="rId24"/>
          <a:extLst>
            <a:ext uri="{FF2B5EF4-FFF2-40B4-BE49-F238E27FC236}">
              <a16:creationId xmlns:a16="http://schemas.microsoft.com/office/drawing/2014/main" id="{C8126949-E9A9-4336-B0DE-AD656301B6EF}"/>
            </a:ext>
          </a:extLst>
        </xdr:cNvPr>
        <xdr:cNvSpPr/>
      </xdr:nvSpPr>
      <xdr:spPr>
        <a:xfrm>
          <a:off x="8210550" y="6210300"/>
          <a:ext cx="1260000" cy="54952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baseline="0">
              <a:solidFill>
                <a:schemeClr val="lt1"/>
              </a:solidFill>
              <a:effectLst/>
              <a:latin typeface="Gadugi" panose="020B0502040204020203" pitchFamily="34" charset="0"/>
              <a:ea typeface="Gadugi" panose="020B0502040204020203" pitchFamily="34" charset="0"/>
              <a:cs typeface="+mn-cs"/>
            </a:rPr>
            <a:t>WIND POWER PRICES</a:t>
          </a:r>
          <a:endParaRPr lang="pt-BR" sz="1000" b="1">
            <a:latin typeface="Gadugi" panose="020B0502040204020203" pitchFamily="34" charset="0"/>
            <a:ea typeface="Gadugi" panose="020B0502040204020203" pitchFamily="34" charset="0"/>
          </a:endParaRPr>
        </a:p>
      </xdr:txBody>
    </xdr:sp>
    <xdr:clientData/>
  </xdr:twoCellAnchor>
  <xdr:twoCellAnchor editAs="oneCell">
    <xdr:from>
      <xdr:col>18</xdr:col>
      <xdr:colOff>219075</xdr:colOff>
      <xdr:row>1</xdr:row>
      <xdr:rowOff>5899</xdr:rowOff>
    </xdr:from>
    <xdr:to>
      <xdr:col>21</xdr:col>
      <xdr:colOff>209550</xdr:colOff>
      <xdr:row>4</xdr:row>
      <xdr:rowOff>158297</xdr:rowOff>
    </xdr:to>
    <xdr:pic>
      <xdr:nvPicPr>
        <xdr:cNvPr id="35" name="Imagem 34" descr="Logotipo&#10;&#10;Descrição gerada automaticamente">
          <a:extLst>
            <a:ext uri="{FF2B5EF4-FFF2-40B4-BE49-F238E27FC236}">
              <a16:creationId xmlns:a16="http://schemas.microsoft.com/office/drawing/2014/main" id="{27F6A32E-C400-418F-A025-EC0E4F90A3A8}"/>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b="64953"/>
        <a:stretch/>
      </xdr:blipFill>
      <xdr:spPr>
        <a:xfrm>
          <a:off x="10896600" y="205924"/>
          <a:ext cx="1819275" cy="723898"/>
        </a:xfrm>
        <a:prstGeom prst="rect">
          <a:avLst/>
        </a:prstGeom>
        <a:effectLst>
          <a:outerShdw blurRad="50800" dist="38100" dir="2700000" algn="tl" rotWithShape="0">
            <a:prstClr val="black">
              <a:alpha val="40000"/>
            </a:prstClr>
          </a:outerShdw>
        </a:effectLst>
      </xdr:spPr>
    </xdr:pic>
    <xdr:clientData/>
  </xdr:twoCellAnchor>
  <xdr:twoCellAnchor>
    <xdr:from>
      <xdr:col>5</xdr:col>
      <xdr:colOff>314325</xdr:colOff>
      <xdr:row>29</xdr:row>
      <xdr:rowOff>189444</xdr:rowOff>
    </xdr:from>
    <xdr:to>
      <xdr:col>7</xdr:col>
      <xdr:colOff>355125</xdr:colOff>
      <xdr:row>32</xdr:row>
      <xdr:rowOff>157944</xdr:rowOff>
    </xdr:to>
    <xdr:sp macro="" textlink="">
      <xdr:nvSpPr>
        <xdr:cNvPr id="70" name="Fluxograma: Processo Alternativo 39">
          <a:hlinkClick xmlns:r="http://schemas.openxmlformats.org/officeDocument/2006/relationships" r:id="rId26"/>
          <a:extLst>
            <a:ext uri="{FF2B5EF4-FFF2-40B4-BE49-F238E27FC236}">
              <a16:creationId xmlns:a16="http://schemas.microsoft.com/office/drawing/2014/main" id="{BDB21CE8-D893-4BC1-BF50-2E8893504A03}"/>
            </a:ext>
          </a:extLst>
        </xdr:cNvPr>
        <xdr:cNvSpPr/>
      </xdr:nvSpPr>
      <xdr:spPr>
        <a:xfrm>
          <a:off x="2905125" y="574251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1050" b="1" baseline="0">
              <a:latin typeface="Gadugi" panose="020B0502040204020203" pitchFamily="34" charset="0"/>
              <a:ea typeface="Gadugi" panose="020B0502040204020203" pitchFamily="34" charset="0"/>
            </a:rPr>
            <a:t>SHARE CAPITAL</a:t>
          </a:r>
          <a:endParaRPr lang="pt-BR" sz="1050" b="1">
            <a:latin typeface="Gadugi" panose="020B0502040204020203" pitchFamily="34" charset="0"/>
            <a:ea typeface="Gadugi" panose="020B0502040204020203"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CaixaDeTexto 52">
          <a:extLst>
            <a:ext uri="{FF2B5EF4-FFF2-40B4-BE49-F238E27FC236}">
              <a16:creationId xmlns:a16="http://schemas.microsoft.com/office/drawing/2014/main" id="{2F7784F8-6917-ED8A-FFEC-5BD73A813F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twoCellAnchor>
    <xdr:from>
      <xdr:col>5</xdr:col>
      <xdr:colOff>95250</xdr:colOff>
      <xdr:row>0</xdr:row>
      <xdr:rowOff>60510</xdr:rowOff>
    </xdr:from>
    <xdr:to>
      <xdr:col>7</xdr:col>
      <xdr:colOff>600075</xdr:colOff>
      <xdr:row>1</xdr:row>
      <xdr:rowOff>95251</xdr:rowOff>
    </xdr:to>
    <xdr:sp macro="" textlink="">
      <xdr:nvSpPr>
        <xdr:cNvPr id="6" name="Título 1">
          <a:extLst>
            <a:ext uri="{FF2B5EF4-FFF2-40B4-BE49-F238E27FC236}">
              <a16:creationId xmlns:a16="http://schemas.microsoft.com/office/drawing/2014/main" id="{A31135A8-7910-400F-A01A-39AF43A6D6B3}"/>
            </a:ext>
          </a:extLst>
        </xdr:cNvPr>
        <xdr:cNvSpPr txBox="1">
          <a:spLocks/>
        </xdr:cNvSpPr>
      </xdr:nvSpPr>
      <xdr:spPr>
        <a:xfrm>
          <a:off x="2847975" y="60510"/>
          <a:ext cx="1724025" cy="234766"/>
        </a:xfrm>
        <a:prstGeom prst="rect">
          <a:avLst/>
        </a:prstGeom>
        <a:noFill/>
      </xdr:spPr>
      <xdr:txBody>
        <a:bodyPr vert="horz" wrap="square" lIns="91440" tIns="45720" rIns="91440" bIns="45720" rtlCol="0" anchor="ctr">
          <a:no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pPr algn="ctr"/>
          <a:r>
            <a:rPr lang="pt-BR" sz="2000" b="0" spc="300">
              <a:solidFill>
                <a:schemeClr val="bg1"/>
              </a:solidFill>
              <a:effectLst>
                <a:outerShdw blurRad="38100" dist="38100" dir="2700000" algn="tl">
                  <a:srgbClr val="000000">
                    <a:alpha val="43137"/>
                  </a:srgbClr>
                </a:outerShdw>
              </a:effectLst>
              <a:latin typeface="+mn-lt"/>
              <a:ea typeface="Gadugi" panose="020B0502040204020203" pitchFamily="34" charset="0"/>
            </a:rPr>
            <a:t>RESULTS</a:t>
          </a:r>
          <a:endParaRPr lang="pt-BR" sz="3200" b="0" spc="300">
            <a:solidFill>
              <a:schemeClr val="bg1"/>
            </a:solidFill>
            <a:effectLst>
              <a:outerShdw blurRad="38100" dist="38100" dir="2700000" algn="tl">
                <a:srgbClr val="000000">
                  <a:alpha val="43137"/>
                </a:srgbClr>
              </a:outerShdw>
            </a:effectLst>
            <a:latin typeface="+mn-lt"/>
            <a:ea typeface="Gadugi" panose="020B0502040204020203" pitchFamily="34" charset="0"/>
          </a:endParaRPr>
        </a:p>
      </xdr:txBody>
    </xdr:sp>
    <xdr:clientData/>
  </xdr:twoCellAnchor>
  <xdr:twoCellAnchor>
    <xdr:from>
      <xdr:col>5</xdr:col>
      <xdr:colOff>30912</xdr:colOff>
      <xdr:row>1</xdr:row>
      <xdr:rowOff>24810</xdr:rowOff>
    </xdr:from>
    <xdr:to>
      <xdr:col>8</xdr:col>
      <xdr:colOff>57150</xdr:colOff>
      <xdr:row>5</xdr:row>
      <xdr:rowOff>150104</xdr:rowOff>
    </xdr:to>
    <xdr:sp macro="" textlink="">
      <xdr:nvSpPr>
        <xdr:cNvPr id="7" name="CaixaDeTexto 1">
          <a:extLst>
            <a:ext uri="{FF2B5EF4-FFF2-40B4-BE49-F238E27FC236}">
              <a16:creationId xmlns:a16="http://schemas.microsoft.com/office/drawing/2014/main" id="{51666B6E-359A-4DAD-BF89-4FC7BE1D2805}"/>
            </a:ext>
          </a:extLst>
        </xdr:cNvPr>
        <xdr:cNvSpPr txBox="1"/>
      </xdr:nvSpPr>
      <xdr:spPr>
        <a:xfrm>
          <a:off x="2783637" y="215310"/>
          <a:ext cx="1855038" cy="887294"/>
        </a:xfrm>
        <a:prstGeom prst="rect">
          <a:avLst/>
        </a:prstGeom>
        <a:noFill/>
      </xdr:spPr>
      <xdr:txBody>
        <a:bodyPr wrap="square" rtlCol="0">
          <a:sp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r>
            <a:rPr lang="pt-BR" sz="5400" spc="-300">
              <a:solidFill>
                <a:schemeClr val="bg1"/>
              </a:solid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4Q</a:t>
          </a:r>
          <a:r>
            <a:rPr lang="pt-BR" sz="5400" spc="-300">
              <a:ln>
                <a:solidFill>
                  <a:schemeClr val="bg1"/>
                </a:solidFill>
              </a:ln>
              <a:no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23</a:t>
          </a:r>
        </a:p>
      </xdr:txBody>
    </xdr:sp>
    <xdr:clientData/>
  </xdr:twoCellAnchor>
  <xdr:twoCellAnchor>
    <xdr:from>
      <xdr:col>5</xdr:col>
      <xdr:colOff>104775</xdr:colOff>
      <xdr:row>1</xdr:row>
      <xdr:rowOff>142875</xdr:rowOff>
    </xdr:from>
    <xdr:to>
      <xdr:col>7</xdr:col>
      <xdr:colOff>590550</xdr:colOff>
      <xdr:row>1</xdr:row>
      <xdr:rowOff>152400</xdr:rowOff>
    </xdr:to>
    <xdr:cxnSp macro="">
      <xdr:nvCxnSpPr>
        <xdr:cNvPr id="15" name="Conector reto 14">
          <a:extLst>
            <a:ext uri="{FF2B5EF4-FFF2-40B4-BE49-F238E27FC236}">
              <a16:creationId xmlns:a16="http://schemas.microsoft.com/office/drawing/2014/main" id="{5E034AA1-4306-4C7E-8D6F-706ED902259E}"/>
            </a:ext>
          </a:extLst>
        </xdr:cNvPr>
        <xdr:cNvCxnSpPr/>
      </xdr:nvCxnSpPr>
      <xdr:spPr>
        <a:xfrm>
          <a:off x="2857500" y="342900"/>
          <a:ext cx="1704975" cy="9525"/>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5</xdr:row>
      <xdr:rowOff>19050</xdr:rowOff>
    </xdr:from>
    <xdr:to>
      <xdr:col>22</xdr:col>
      <xdr:colOff>142875</xdr:colOff>
      <xdr:row>5</xdr:row>
      <xdr:rowOff>19050</xdr:rowOff>
    </xdr:to>
    <xdr:cxnSp macro="">
      <xdr:nvCxnSpPr>
        <xdr:cNvPr id="5" name="Conector reto 30">
          <a:extLst>
            <a:ext uri="{FF2B5EF4-FFF2-40B4-BE49-F238E27FC236}">
              <a16:creationId xmlns:a16="http://schemas.microsoft.com/office/drawing/2014/main" id="{35E1E56C-24DE-4B90-B4FF-9B9CAF646FA8}"/>
            </a:ext>
          </a:extLst>
        </xdr:cNvPr>
        <xdr:cNvCxnSpPr/>
      </xdr:nvCxnSpPr>
      <xdr:spPr>
        <a:xfrm>
          <a:off x="2171700" y="990600"/>
          <a:ext cx="11087100" cy="0"/>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507207</xdr:colOff>
      <xdr:row>25</xdr:row>
      <xdr:rowOff>65087</xdr:rowOff>
    </xdr:from>
    <xdr:to>
      <xdr:col>11</xdr:col>
      <xdr:colOff>544832</xdr:colOff>
      <xdr:row>28</xdr:row>
      <xdr:rowOff>33588</xdr:rowOff>
    </xdr:to>
    <xdr:sp macro="" textlink="">
      <xdr:nvSpPr>
        <xdr:cNvPr id="16" name="Fluxograma: Processo Alternativo 23">
          <a:hlinkClick xmlns:r="http://schemas.openxmlformats.org/officeDocument/2006/relationships" r:id="rId27"/>
          <a:extLst>
            <a:ext uri="{FF2B5EF4-FFF2-40B4-BE49-F238E27FC236}">
              <a16:creationId xmlns:a16="http://schemas.microsoft.com/office/drawing/2014/main" id="{B41222A6-22BE-4FFB-B67F-AF3FED8AA541}"/>
            </a:ext>
          </a:extLst>
        </xdr:cNvPr>
        <xdr:cNvSpPr/>
      </xdr:nvSpPr>
      <xdr:spPr>
        <a:xfrm>
          <a:off x="5698332" y="4856162"/>
          <a:ext cx="1256825"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ACCUMULATED</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326390</xdr:colOff>
      <xdr:row>0</xdr:row>
      <xdr:rowOff>0</xdr:rowOff>
    </xdr:from>
    <xdr:to>
      <xdr:col>8</xdr:col>
      <xdr:colOff>106563</xdr:colOff>
      <xdr:row>4</xdr:row>
      <xdr:rowOff>30698</xdr:rowOff>
    </xdr:to>
    <xdr:grpSp>
      <xdr:nvGrpSpPr>
        <xdr:cNvPr id="2" name="Agrupar 1">
          <a:extLst>
            <a:ext uri="{FF2B5EF4-FFF2-40B4-BE49-F238E27FC236}">
              <a16:creationId xmlns:a16="http://schemas.microsoft.com/office/drawing/2014/main" id="{2426F2DE-5647-447B-979C-AF0411352C14}"/>
            </a:ext>
          </a:extLst>
        </xdr:cNvPr>
        <xdr:cNvGrpSpPr/>
      </xdr:nvGrpSpPr>
      <xdr:grpSpPr>
        <a:xfrm>
          <a:off x="184991" y="0"/>
          <a:ext cx="8829862" cy="993796"/>
          <a:chOff x="326390" y="0"/>
          <a:chExt cx="6626860" cy="1027648"/>
        </a:xfrm>
      </xdr:grpSpPr>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1"/>
          <a:srcRect r="53233"/>
          <a:stretch/>
        </xdr:blipFill>
        <xdr:spPr>
          <a:xfrm>
            <a:off x="326390" y="0"/>
            <a:ext cx="6626860" cy="1027648"/>
          </a:xfrm>
          <a:prstGeom prst="rect">
            <a:avLst/>
          </a:prstGeom>
        </xdr:spPr>
      </xdr:pic>
      <xdr:pic>
        <xdr:nvPicPr>
          <xdr:cNvPr id="6" name="Imagem 5">
            <a:extLst>
              <a:ext uri="{FF2B5EF4-FFF2-40B4-BE49-F238E27FC236}">
                <a16:creationId xmlns:a16="http://schemas.microsoft.com/office/drawing/2014/main" id="{ECAADB81-E136-4099-A39A-1D0DE87AF3D1}"/>
              </a:ext>
            </a:extLst>
          </xdr:cNvPr>
          <xdr:cNvPicPr>
            <a:picLocks noChangeAspect="1"/>
          </xdr:cNvPicPr>
        </xdr:nvPicPr>
        <xdr:blipFill rotWithShape="1">
          <a:blip xmlns:r="http://schemas.openxmlformats.org/officeDocument/2006/relationships" r:embed="rId2"/>
          <a:srcRect b="11753"/>
          <a:stretch/>
        </xdr:blipFill>
        <xdr:spPr>
          <a:xfrm>
            <a:off x="337820" y="1"/>
            <a:ext cx="6163821" cy="615342"/>
          </a:xfrm>
          <a:prstGeom prst="rect">
            <a:avLst/>
          </a:prstGeom>
        </xdr:spPr>
      </xdr:pic>
    </xdr:grpSp>
    <xdr:clientData/>
  </xdr:twoCellAnchor>
  <xdr:oneCellAnchor>
    <xdr:from>
      <xdr:col>1</xdr:col>
      <xdr:colOff>0</xdr:colOff>
      <xdr:row>3</xdr:row>
      <xdr:rowOff>95250</xdr:rowOff>
    </xdr:from>
    <xdr:ext cx="5819991" cy="342786"/>
    <xdr:sp macro="" textlink="">
      <xdr:nvSpPr>
        <xdr:cNvPr id="3" name="CaixaDeTexto 2">
          <a:extLst>
            <a:ext uri="{FF2B5EF4-FFF2-40B4-BE49-F238E27FC236}">
              <a16:creationId xmlns:a16="http://schemas.microsoft.com/office/drawing/2014/main" id="{00000000-0008-0000-0800-000003000000}"/>
            </a:ext>
          </a:extLst>
        </xdr:cNvPr>
        <xdr:cNvSpPr txBox="1"/>
      </xdr:nvSpPr>
      <xdr:spPr>
        <a:xfrm>
          <a:off x="400050" y="638175"/>
          <a:ext cx="581999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COM (MERCADO LIVRE)</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A4EDCA0D-B61F-436C-E351-193D632306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twoCellAnchor>
    <xdr:from>
      <xdr:col>6</xdr:col>
      <xdr:colOff>819150</xdr:colOff>
      <xdr:row>0</xdr:row>
      <xdr:rowOff>38100</xdr:rowOff>
    </xdr:from>
    <xdr:to>
      <xdr:col>8</xdr:col>
      <xdr:colOff>76199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DD197850-821B-4E42-86A3-B4E10A0DD6C1}"/>
            </a:ext>
          </a:extLst>
        </xdr:cNvPr>
        <xdr:cNvSpPr/>
      </xdr:nvSpPr>
      <xdr:spPr>
        <a:xfrm>
          <a:off x="78390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D22B4B61-1958-ECFA-BD41-A6FD15CA6DC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373376</xdr:colOff>
      <xdr:row>0</xdr:row>
      <xdr:rowOff>0</xdr:rowOff>
    </xdr:from>
    <xdr:to>
      <xdr:col>17</xdr:col>
      <xdr:colOff>19050</xdr:colOff>
      <xdr:row>4</xdr:row>
      <xdr:rowOff>35154</xdr:rowOff>
    </xdr:to>
    <xdr:grpSp>
      <xdr:nvGrpSpPr>
        <xdr:cNvPr id="3" name="Agrupar 2">
          <a:extLst>
            <a:ext uri="{FF2B5EF4-FFF2-40B4-BE49-F238E27FC236}">
              <a16:creationId xmlns:a16="http://schemas.microsoft.com/office/drawing/2014/main" id="{C67A47A5-8C61-4EBE-A3D7-AC81FE01A656}"/>
            </a:ext>
          </a:extLst>
        </xdr:cNvPr>
        <xdr:cNvGrpSpPr/>
      </xdr:nvGrpSpPr>
      <xdr:grpSpPr>
        <a:xfrm>
          <a:off x="169989" y="0"/>
          <a:ext cx="14227329" cy="1003342"/>
          <a:chOff x="370836" y="0"/>
          <a:chExt cx="14128119" cy="1010514"/>
        </a:xfrm>
      </xdr:grpSpPr>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6" name="Imagem 5">
            <a:extLst>
              <a:ext uri="{FF2B5EF4-FFF2-40B4-BE49-F238E27FC236}">
                <a16:creationId xmlns:a16="http://schemas.microsoft.com/office/drawing/2014/main" id="{7C43D35E-2EDE-4C16-803A-925BA272727C}"/>
              </a:ext>
            </a:extLst>
          </xdr:cNvPr>
          <xdr:cNvPicPr>
            <a:picLocks noChangeAspect="1"/>
          </xdr:cNvPicPr>
        </xdr:nvPicPr>
        <xdr:blipFill rotWithShape="1">
          <a:blip xmlns:r="http://schemas.openxmlformats.org/officeDocument/2006/relationships" r:embed="rId2"/>
          <a:srcRect b="19183"/>
          <a:stretch/>
        </xdr:blipFill>
        <xdr:spPr>
          <a:xfrm>
            <a:off x="370836" y="5082"/>
            <a:ext cx="8057485" cy="551799"/>
          </a:xfrm>
          <a:prstGeom prst="rect">
            <a:avLst/>
          </a:prstGeom>
        </xdr:spPr>
      </xdr:pic>
    </xdr:grpSp>
    <xdr:clientData/>
  </xdr:twoCellAnchor>
  <xdr:oneCellAnchor>
    <xdr:from>
      <xdr:col>1</xdr:col>
      <xdr:colOff>0</xdr:colOff>
      <xdr:row>3</xdr:row>
      <xdr:rowOff>95250</xdr:rowOff>
    </xdr:from>
    <xdr:ext cx="8001000" cy="600075"/>
    <xdr:sp macro="" textlink="">
      <xdr:nvSpPr>
        <xdr:cNvPr id="4" name="CaixaDeTexto 3">
          <a:extLst>
            <a:ext uri="{FF2B5EF4-FFF2-40B4-BE49-F238E27FC236}">
              <a16:creationId xmlns:a16="http://schemas.microsoft.com/office/drawing/2014/main" id="{00000000-0008-0000-0900-000004000000}"/>
            </a:ext>
          </a:extLst>
        </xdr:cNvPr>
        <xdr:cNvSpPr txBox="1"/>
      </xdr:nvSpPr>
      <xdr:spPr>
        <a:xfrm>
          <a:off x="381000"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FOR THE QUARTER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7F101BC0-79DA-1675-3DD7-F83CE4270F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twoCellAnchor>
    <xdr:from>
      <xdr:col>15</xdr:col>
      <xdr:colOff>619125</xdr:colOff>
      <xdr:row>0</xdr:row>
      <xdr:rowOff>57150</xdr:rowOff>
    </xdr:from>
    <xdr:to>
      <xdr:col>16</xdr:col>
      <xdr:colOff>752474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44830DA-B7F5-41AE-AD5C-A12E27FC075B}"/>
            </a:ext>
          </a:extLst>
        </xdr:cNvPr>
        <xdr:cNvSpPr/>
      </xdr:nvSpPr>
      <xdr:spPr>
        <a:xfrm>
          <a:off x="131540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127B7CEA-1961-D0DB-BD57-1180C618317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1901</xdr:colOff>
      <xdr:row>0</xdr:row>
      <xdr:rowOff>0</xdr:rowOff>
    </xdr:from>
    <xdr:to>
      <xdr:col>17</xdr:col>
      <xdr:colOff>19050</xdr:colOff>
      <xdr:row>4</xdr:row>
      <xdr:rowOff>35154</xdr:rowOff>
    </xdr:to>
    <xdr:grpSp>
      <xdr:nvGrpSpPr>
        <xdr:cNvPr id="2" name="Agrupar 1">
          <a:extLst>
            <a:ext uri="{FF2B5EF4-FFF2-40B4-BE49-F238E27FC236}">
              <a16:creationId xmlns:a16="http://schemas.microsoft.com/office/drawing/2014/main" id="{33E17379-19E6-40A2-A61F-F7B8FA53494F}"/>
            </a:ext>
          </a:extLst>
        </xdr:cNvPr>
        <xdr:cNvGrpSpPr/>
      </xdr:nvGrpSpPr>
      <xdr:grpSpPr>
        <a:xfrm>
          <a:off x="169989" y="0"/>
          <a:ext cx="14276635" cy="1003342"/>
          <a:chOff x="370836" y="0"/>
          <a:chExt cx="14128119" cy="1010514"/>
        </a:xfrm>
      </xdr:grpSpPr>
      <xdr:pic>
        <xdr:nvPicPr>
          <xdr:cNvPr id="3" name="Imagem 2">
            <a:extLst>
              <a:ext uri="{FF2B5EF4-FFF2-40B4-BE49-F238E27FC236}">
                <a16:creationId xmlns:a16="http://schemas.microsoft.com/office/drawing/2014/main" id="{AC26963D-F578-43B1-E986-0A9622DA1621}"/>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4" name="Imagem 3">
            <a:extLst>
              <a:ext uri="{FF2B5EF4-FFF2-40B4-BE49-F238E27FC236}">
                <a16:creationId xmlns:a16="http://schemas.microsoft.com/office/drawing/2014/main" id="{68F34E85-1717-D24B-E009-F5CBFBA0D666}"/>
              </a:ext>
            </a:extLst>
          </xdr:cNvPr>
          <xdr:cNvPicPr>
            <a:picLocks noChangeAspect="1"/>
          </xdr:cNvPicPr>
        </xdr:nvPicPr>
        <xdr:blipFill rotWithShape="1">
          <a:blip xmlns:r="http://schemas.openxmlformats.org/officeDocument/2006/relationships" r:embed="rId2"/>
          <a:srcRect b="19183"/>
          <a:stretch/>
        </xdr:blipFill>
        <xdr:spPr>
          <a:xfrm>
            <a:off x="370836" y="5082"/>
            <a:ext cx="8057485" cy="551799"/>
          </a:xfrm>
          <a:prstGeom prst="rect">
            <a:avLst/>
          </a:prstGeom>
        </xdr:spPr>
      </xdr:pic>
    </xdr:grpSp>
    <xdr:clientData/>
  </xdr:twoCellAnchor>
  <xdr:oneCellAnchor>
    <xdr:from>
      <xdr:col>1</xdr:col>
      <xdr:colOff>0</xdr:colOff>
      <xdr:row>3</xdr:row>
      <xdr:rowOff>95250</xdr:rowOff>
    </xdr:from>
    <xdr:ext cx="8001000" cy="600075"/>
    <xdr:sp macro="" textlink="">
      <xdr:nvSpPr>
        <xdr:cNvPr id="5" name="CaixaDeTexto 4">
          <a:extLst>
            <a:ext uri="{FF2B5EF4-FFF2-40B4-BE49-F238E27FC236}">
              <a16:creationId xmlns:a16="http://schemas.microsoft.com/office/drawing/2014/main" id="{4249310A-41CF-441D-B614-498DC7313E8B}"/>
            </a:ext>
          </a:extLst>
        </xdr:cNvPr>
        <xdr:cNvSpPr txBox="1"/>
      </xdr:nvSpPr>
      <xdr:spPr>
        <a:xfrm>
          <a:off x="161925"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BY COMPANY ACCUMULATED </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1383A0AD-EDE6-4541-ADAA-59C05E7BB8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twoCellAnchor>
    <xdr:from>
      <xdr:col>15</xdr:col>
      <xdr:colOff>619125</xdr:colOff>
      <xdr:row>0</xdr:row>
      <xdr:rowOff>57150</xdr:rowOff>
    </xdr:from>
    <xdr:to>
      <xdr:col>16</xdr:col>
      <xdr:colOff>752474</xdr:colOff>
      <xdr:row>3</xdr:row>
      <xdr:rowOff>9525</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5F8853B0-5997-44B8-B8E8-965D9ECDBF2D}"/>
            </a:ext>
          </a:extLst>
        </xdr:cNvPr>
        <xdr:cNvSpPr/>
      </xdr:nvSpPr>
      <xdr:spPr>
        <a:xfrm>
          <a:off x="129349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8" name="CaixaDeTexto 7">
          <a:extLst>
            <a:ext uri="{FF2B5EF4-FFF2-40B4-BE49-F238E27FC236}">
              <a16:creationId xmlns:a16="http://schemas.microsoft.com/office/drawing/2014/main" id="{0F6229E7-8A2C-CAD2-976E-E2A159F6FC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24130</xdr:colOff>
      <xdr:row>4</xdr:row>
      <xdr:rowOff>33884</xdr:rowOff>
    </xdr:to>
    <xdr:grpSp>
      <xdr:nvGrpSpPr>
        <xdr:cNvPr id="2" name="Agrupar 1">
          <a:extLst>
            <a:ext uri="{FF2B5EF4-FFF2-40B4-BE49-F238E27FC236}">
              <a16:creationId xmlns:a16="http://schemas.microsoft.com/office/drawing/2014/main" id="{75031E2F-71F1-43A7-8E9F-F554F8B81CDB}"/>
            </a:ext>
          </a:extLst>
        </xdr:cNvPr>
        <xdr:cNvGrpSpPr/>
      </xdr:nvGrpSpPr>
      <xdr:grpSpPr>
        <a:xfrm>
          <a:off x="229892" y="0"/>
          <a:ext cx="16196450" cy="998008"/>
          <a:chOff x="228600" y="0"/>
          <a:chExt cx="14290040" cy="1029564"/>
        </a:xfrm>
      </xdr:grpSpPr>
      <xdr:pic>
        <xdr:nvPicPr>
          <xdr:cNvPr id="5" name="Imagem 4">
            <a:extLst>
              <a:ext uri="{FF2B5EF4-FFF2-40B4-BE49-F238E27FC236}">
                <a16:creationId xmlns:a16="http://schemas.microsoft.com/office/drawing/2014/main" id="{00000000-0008-0000-0B00-000005000000}"/>
              </a:ext>
            </a:extLst>
          </xdr:cNvPr>
          <xdr:cNvPicPr>
            <a:picLocks noChangeAspect="1"/>
          </xdr:cNvPicPr>
        </xdr:nvPicPr>
        <xdr:blipFill rotWithShape="1">
          <a:blip xmlns:r="http://schemas.openxmlformats.org/officeDocument/2006/relationships" r:embed="rId1"/>
          <a:srcRect r="7334" b="86057"/>
          <a:stretch/>
        </xdr:blipFill>
        <xdr:spPr>
          <a:xfrm>
            <a:off x="228600" y="0"/>
            <a:ext cx="14290040" cy="1029564"/>
          </a:xfrm>
          <a:prstGeom prst="rect">
            <a:avLst/>
          </a:prstGeom>
        </xdr:spPr>
      </xdr:pic>
      <xdr:pic>
        <xdr:nvPicPr>
          <xdr:cNvPr id="9" name="Imagem 8">
            <a:extLst>
              <a:ext uri="{FF2B5EF4-FFF2-40B4-BE49-F238E27FC236}">
                <a16:creationId xmlns:a16="http://schemas.microsoft.com/office/drawing/2014/main" id="{480DA407-B9CB-4C6C-AE7E-4F989F4002B6}"/>
              </a:ext>
            </a:extLst>
          </xdr:cNvPr>
          <xdr:cNvPicPr>
            <a:picLocks noChangeAspect="1"/>
          </xdr:cNvPicPr>
        </xdr:nvPicPr>
        <xdr:blipFill rotWithShape="1">
          <a:blip xmlns:r="http://schemas.openxmlformats.org/officeDocument/2006/relationships" r:embed="rId2"/>
          <a:srcRect b="18439"/>
          <a:stretch/>
        </xdr:blipFill>
        <xdr:spPr>
          <a:xfrm>
            <a:off x="241300" y="0"/>
            <a:ext cx="7174112" cy="568062"/>
          </a:xfrm>
          <a:prstGeom prst="rect">
            <a:avLst/>
          </a:prstGeom>
        </xdr:spPr>
      </xdr:pic>
    </xdr:grpSp>
    <xdr:clientData/>
  </xdr:twoCellAnchor>
  <xdr:oneCellAnchor>
    <xdr:from>
      <xdr:col>1</xdr:col>
      <xdr:colOff>0</xdr:colOff>
      <xdr:row>3</xdr:row>
      <xdr:rowOff>95250</xdr:rowOff>
    </xdr:from>
    <xdr:ext cx="5041958" cy="593239"/>
    <xdr:sp macro="" textlink="">
      <xdr:nvSpPr>
        <xdr:cNvPr id="3" name="CaixaDeTexto 2">
          <a:extLst>
            <a:ext uri="{FF2B5EF4-FFF2-40B4-BE49-F238E27FC236}">
              <a16:creationId xmlns:a16="http://schemas.microsoft.com/office/drawing/2014/main" id="{00000000-0008-0000-0B00-000003000000}"/>
            </a:ext>
          </a:extLst>
        </xdr:cNvPr>
        <xdr:cNvSpPr txBox="1"/>
      </xdr:nvSpPr>
      <xdr:spPr>
        <a:xfrm>
          <a:off x="219075" y="666750"/>
          <a:ext cx="5041958"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ASSETS BY COMPANY</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C97456CF-E9B6-1AE1-FD9C-4C94D3C74C3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X11A0T</a:t>
          </a:r>
        </a:p>
      </xdr:txBody>
    </xdr:sp>
    <xdr:clientData/>
  </xdr:twoCellAnchor>
  <xdr:twoCellAnchor>
    <xdr:from>
      <xdr:col>15</xdr:col>
      <xdr:colOff>85725</xdr:colOff>
      <xdr:row>0</xdr:row>
      <xdr:rowOff>47625</xdr:rowOff>
    </xdr:from>
    <xdr:to>
      <xdr:col>15</xdr:col>
      <xdr:colOff>904874</xdr:colOff>
      <xdr:row>3</xdr:row>
      <xdr:rowOff>0</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B08C1E02-A7B6-4DB3-977B-9C649861C2B6}"/>
            </a:ext>
          </a:extLst>
        </xdr:cNvPr>
        <xdr:cNvSpPr/>
      </xdr:nvSpPr>
      <xdr:spPr>
        <a:xfrm>
          <a:off x="148590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57F7D6E5-C963-F340-1933-ECA5B05495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326387</xdr:colOff>
      <xdr:row>0</xdr:row>
      <xdr:rowOff>0</xdr:rowOff>
    </xdr:from>
    <xdr:to>
      <xdr:col>16</xdr:col>
      <xdr:colOff>84455</xdr:colOff>
      <xdr:row>4</xdr:row>
      <xdr:rowOff>32614</xdr:rowOff>
    </xdr:to>
    <xdr:grpSp>
      <xdr:nvGrpSpPr>
        <xdr:cNvPr id="2" name="Agrupar 1">
          <a:extLst>
            <a:ext uri="{FF2B5EF4-FFF2-40B4-BE49-F238E27FC236}">
              <a16:creationId xmlns:a16="http://schemas.microsoft.com/office/drawing/2014/main" id="{7F9485D7-0E8C-441E-B178-F27E831C2E48}"/>
            </a:ext>
          </a:extLst>
        </xdr:cNvPr>
        <xdr:cNvGrpSpPr/>
      </xdr:nvGrpSpPr>
      <xdr:grpSpPr>
        <a:xfrm>
          <a:off x="344851" y="0"/>
          <a:ext cx="14762581" cy="1009879"/>
          <a:chOff x="326387" y="0"/>
          <a:chExt cx="14413868" cy="1029564"/>
        </a:xfrm>
      </xdr:grpSpPr>
      <xdr:pic>
        <xdr:nvPicPr>
          <xdr:cNvPr id="8" name="Imagem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1"/>
          <a:srcRect r="6633" b="86057"/>
          <a:stretch/>
        </xdr:blipFill>
        <xdr:spPr>
          <a:xfrm>
            <a:off x="342900" y="0"/>
            <a:ext cx="14397355" cy="1029564"/>
          </a:xfrm>
          <a:prstGeom prst="rect">
            <a:avLst/>
          </a:prstGeom>
        </xdr:spPr>
      </xdr:pic>
      <xdr:pic>
        <xdr:nvPicPr>
          <xdr:cNvPr id="5" name="Imagem 4">
            <a:extLst>
              <a:ext uri="{FF2B5EF4-FFF2-40B4-BE49-F238E27FC236}">
                <a16:creationId xmlns:a16="http://schemas.microsoft.com/office/drawing/2014/main" id="{B405621A-0403-4A7D-A26A-9ECB482EF0E3}"/>
              </a:ext>
            </a:extLst>
          </xdr:cNvPr>
          <xdr:cNvPicPr>
            <a:picLocks noChangeAspect="1"/>
          </xdr:cNvPicPr>
        </xdr:nvPicPr>
        <xdr:blipFill rotWithShape="1">
          <a:blip xmlns:r="http://schemas.openxmlformats.org/officeDocument/2006/relationships" r:embed="rId2"/>
          <a:srcRect b="18439"/>
          <a:stretch/>
        </xdr:blipFill>
        <xdr:spPr>
          <a:xfrm>
            <a:off x="326387" y="0"/>
            <a:ext cx="8003566" cy="568748"/>
          </a:xfrm>
          <a:prstGeom prst="rect">
            <a:avLst/>
          </a:prstGeom>
        </xdr:spPr>
      </xdr:pic>
    </xdr:grpSp>
    <xdr:clientData/>
  </xdr:twoCellAnchor>
  <xdr:oneCellAnchor>
    <xdr:from>
      <xdr:col>1</xdr:col>
      <xdr:colOff>0</xdr:colOff>
      <xdr:row>3</xdr:row>
      <xdr:rowOff>95250</xdr:rowOff>
    </xdr:from>
    <xdr:ext cx="5355249" cy="342786"/>
    <xdr:sp macro="" textlink="">
      <xdr:nvSpPr>
        <xdr:cNvPr id="3" name="CaixaDeTexto 2">
          <a:extLst>
            <a:ext uri="{FF2B5EF4-FFF2-40B4-BE49-F238E27FC236}">
              <a16:creationId xmlns:a16="http://schemas.microsoft.com/office/drawing/2014/main" id="{00000000-0008-0000-0C00-000003000000}"/>
            </a:ext>
          </a:extLst>
        </xdr:cNvPr>
        <xdr:cNvSpPr txBox="1"/>
      </xdr:nvSpPr>
      <xdr:spPr>
        <a:xfrm>
          <a:off x="381000" y="666750"/>
          <a:ext cx="53552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LIABILITIES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66C70B58-7B24-196C-6C88-BA6D77D4DE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twoCellAnchor>
    <xdr:from>
      <xdr:col>15</xdr:col>
      <xdr:colOff>19050</xdr:colOff>
      <xdr:row>0</xdr:row>
      <xdr:rowOff>38100</xdr:rowOff>
    </xdr:from>
    <xdr:to>
      <xdr:col>16</xdr:col>
      <xdr:colOff>57149</xdr:colOff>
      <xdr:row>2</xdr:row>
      <xdr:rowOff>180975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A22E9D7D-2371-4460-A4CC-A42F34D9B6EE}"/>
            </a:ext>
          </a:extLst>
        </xdr:cNvPr>
        <xdr:cNvSpPr/>
      </xdr:nvSpPr>
      <xdr:spPr>
        <a:xfrm>
          <a:off x="13487400"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23466E24-8D88-13B7-B789-CCD2C1C6908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13</xdr:col>
      <xdr:colOff>66675</xdr:colOff>
      <xdr:row>4</xdr:row>
      <xdr:rowOff>29439</xdr:rowOff>
    </xdr:to>
    <xdr:grpSp>
      <xdr:nvGrpSpPr>
        <xdr:cNvPr id="3" name="Agrupar 2">
          <a:extLst>
            <a:ext uri="{FF2B5EF4-FFF2-40B4-BE49-F238E27FC236}">
              <a16:creationId xmlns:a16="http://schemas.microsoft.com/office/drawing/2014/main" id="{EAD9B6F6-E968-46B4-A4CE-340A969D92E0}"/>
            </a:ext>
          </a:extLst>
        </xdr:cNvPr>
        <xdr:cNvGrpSpPr/>
      </xdr:nvGrpSpPr>
      <xdr:grpSpPr>
        <a:xfrm>
          <a:off x="223234" y="0"/>
          <a:ext cx="9515341" cy="992537"/>
          <a:chOff x="387350" y="0"/>
          <a:chExt cx="9905508" cy="1026389"/>
        </a:xfrm>
      </xdr:grpSpPr>
      <xdr:pic>
        <xdr:nvPicPr>
          <xdr:cNvPr id="12" name="Imagem 11">
            <a:extLst>
              <a:ext uri="{FF2B5EF4-FFF2-40B4-BE49-F238E27FC236}">
                <a16:creationId xmlns:a16="http://schemas.microsoft.com/office/drawing/2014/main" id="{00000000-0008-0000-1000-00000C000000}"/>
              </a:ext>
            </a:extLst>
          </xdr:cNvPr>
          <xdr:cNvPicPr>
            <a:picLocks noChangeAspect="1"/>
          </xdr:cNvPicPr>
        </xdr:nvPicPr>
        <xdr:blipFill rotWithShape="1">
          <a:blip xmlns:r="http://schemas.openxmlformats.org/officeDocument/2006/relationships" r:embed="rId1"/>
          <a:srcRect l="-1" r="30146" b="86057"/>
          <a:stretch/>
        </xdr:blipFill>
        <xdr:spPr>
          <a:xfrm>
            <a:off x="387350" y="0"/>
            <a:ext cx="9905508" cy="1026389"/>
          </a:xfrm>
          <a:prstGeom prst="rect">
            <a:avLst/>
          </a:prstGeom>
        </xdr:spPr>
      </xdr:pic>
      <xdr:pic>
        <xdr:nvPicPr>
          <xdr:cNvPr id="5" name="Imagem 4">
            <a:extLst>
              <a:ext uri="{FF2B5EF4-FFF2-40B4-BE49-F238E27FC236}">
                <a16:creationId xmlns:a16="http://schemas.microsoft.com/office/drawing/2014/main" id="{9216113A-0D7F-4450-B71D-81243C1FDB12}"/>
              </a:ext>
            </a:extLst>
          </xdr:cNvPr>
          <xdr:cNvPicPr>
            <a:picLocks noChangeAspect="1"/>
          </xdr:cNvPicPr>
        </xdr:nvPicPr>
        <xdr:blipFill rotWithShape="1">
          <a:blip xmlns:r="http://schemas.openxmlformats.org/officeDocument/2006/relationships" r:embed="rId2"/>
          <a:srcRect b="15764"/>
          <a:stretch/>
        </xdr:blipFill>
        <xdr:spPr>
          <a:xfrm>
            <a:off x="394967" y="0"/>
            <a:ext cx="8604914" cy="587357"/>
          </a:xfrm>
          <a:prstGeom prst="rect">
            <a:avLst/>
          </a:prstGeom>
        </xdr:spPr>
      </xdr:pic>
    </xdr:grpSp>
    <xdr:clientData/>
  </xdr:twoCellAnchor>
  <xdr:oneCellAnchor>
    <xdr:from>
      <xdr:col>1</xdr:col>
      <xdr:colOff>0</xdr:colOff>
      <xdr:row>3</xdr:row>
      <xdr:rowOff>95251</xdr:rowOff>
    </xdr:from>
    <xdr:ext cx="6905625" cy="495300"/>
    <xdr:sp macro="" textlink="">
      <xdr:nvSpPr>
        <xdr:cNvPr id="2" name="CaixaDeTexto 12">
          <a:extLst>
            <a:ext uri="{FF2B5EF4-FFF2-40B4-BE49-F238E27FC236}">
              <a16:creationId xmlns:a16="http://schemas.microsoft.com/office/drawing/2014/main" id="{00000000-0008-0000-1000-000002000000}"/>
            </a:ext>
          </a:extLst>
        </xdr:cNvPr>
        <xdr:cNvSpPr txBox="1"/>
      </xdr:nvSpPr>
      <xdr:spPr>
        <a:xfrm>
          <a:off x="209550" y="666751"/>
          <a:ext cx="690562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III - ENERGY MARKET&gt; </a:t>
          </a:r>
          <a:r>
            <a:rPr lang="pt-BR" sz="1600" b="1" baseline="0">
              <a:solidFill>
                <a:schemeClr val="bg1"/>
              </a:solidFill>
            </a:rPr>
            <a:t>DISTRIBUTION AND TOTAL MARKET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F77A019-FE5F-54DD-EEC3-E1E6E7B166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twoCellAnchor>
    <xdr:from>
      <xdr:col>11</xdr:col>
      <xdr:colOff>419100</xdr:colOff>
      <xdr:row>0</xdr:row>
      <xdr:rowOff>38100</xdr:rowOff>
    </xdr:from>
    <xdr:to>
      <xdr:col>13</xdr:col>
      <xdr:colOff>19049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1148C186-76AB-4D8F-B4CB-717512C2C1B4}"/>
            </a:ext>
          </a:extLst>
        </xdr:cNvPr>
        <xdr:cNvSpPr/>
      </xdr:nvSpPr>
      <xdr:spPr>
        <a:xfrm>
          <a:off x="82962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C7EBB447-1D7C-84D9-5FE9-246CC069A8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21590</xdr:colOff>
      <xdr:row>4</xdr:row>
      <xdr:rowOff>28793</xdr:rowOff>
    </xdr:to>
    <xdr:grpSp>
      <xdr:nvGrpSpPr>
        <xdr:cNvPr id="2" name="Agrupar 1">
          <a:extLst>
            <a:ext uri="{FF2B5EF4-FFF2-40B4-BE49-F238E27FC236}">
              <a16:creationId xmlns:a16="http://schemas.microsoft.com/office/drawing/2014/main" id="{7AD098D7-C233-45EA-9CE2-5EDD0C90002D}"/>
            </a:ext>
          </a:extLst>
        </xdr:cNvPr>
        <xdr:cNvGrpSpPr/>
      </xdr:nvGrpSpPr>
      <xdr:grpSpPr>
        <a:xfrm>
          <a:off x="0" y="0"/>
          <a:ext cx="9210592" cy="994131"/>
          <a:chOff x="0" y="0"/>
          <a:chExt cx="9146540" cy="1025743"/>
        </a:xfrm>
      </xdr:grpSpPr>
      <xdr:pic>
        <xdr:nvPicPr>
          <xdr:cNvPr id="5" name="Imagem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1"/>
          <a:srcRect r="35544"/>
          <a:stretch/>
        </xdr:blipFill>
        <xdr:spPr>
          <a:xfrm>
            <a:off x="0" y="0"/>
            <a:ext cx="9146540" cy="1025743"/>
          </a:xfrm>
          <a:prstGeom prst="rect">
            <a:avLst/>
          </a:prstGeom>
        </xdr:spPr>
      </xdr:pic>
      <xdr:pic>
        <xdr:nvPicPr>
          <xdr:cNvPr id="6" name="Imagem 5">
            <a:extLst>
              <a:ext uri="{FF2B5EF4-FFF2-40B4-BE49-F238E27FC236}">
                <a16:creationId xmlns:a16="http://schemas.microsoft.com/office/drawing/2014/main" id="{514DEBDD-7978-4981-8DB2-D7DCBC701D4A}"/>
              </a:ext>
            </a:extLst>
          </xdr:cNvPr>
          <xdr:cNvPicPr>
            <a:picLocks noChangeAspect="1"/>
          </xdr:cNvPicPr>
        </xdr:nvPicPr>
        <xdr:blipFill rotWithShape="1">
          <a:blip xmlns:r="http://schemas.openxmlformats.org/officeDocument/2006/relationships" r:embed="rId2"/>
          <a:srcRect b="14428"/>
          <a:stretch/>
        </xdr:blipFill>
        <xdr:spPr>
          <a:xfrm>
            <a:off x="0" y="1"/>
            <a:ext cx="7994359" cy="596672"/>
          </a:xfrm>
          <a:prstGeom prst="rect">
            <a:avLst/>
          </a:prstGeom>
        </xdr:spPr>
      </xdr:pic>
    </xdr:grpSp>
    <xdr:clientData/>
  </xdr:twoCellAnchor>
  <xdr:oneCellAnchor>
    <xdr:from>
      <xdr:col>1</xdr:col>
      <xdr:colOff>0</xdr:colOff>
      <xdr:row>3</xdr:row>
      <xdr:rowOff>95250</xdr:rowOff>
    </xdr:from>
    <xdr:ext cx="5133975" cy="342786"/>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400050" y="638175"/>
          <a:ext cx="51339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III - ENERGY MARKET</a:t>
          </a:r>
          <a:r>
            <a:rPr lang="pt-BR" sz="1600" b="1" baseline="0">
              <a:solidFill>
                <a:schemeClr val="bg1"/>
              </a:solidFill>
            </a:rPr>
            <a:t>&gt; TARIFFS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C62E71EB-2E01-B944-4C44-B858D058F7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twoCellAnchor>
    <xdr:from>
      <xdr:col>5</xdr:col>
      <xdr:colOff>266700</xdr:colOff>
      <xdr:row>0</xdr:row>
      <xdr:rowOff>57150</xdr:rowOff>
    </xdr:from>
    <xdr:to>
      <xdr:col>5</xdr:col>
      <xdr:colOff>1085849</xdr:colOff>
      <xdr:row>3</xdr:row>
      <xdr:rowOff>9525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D54A71DA-1F42-4A3F-97F9-F008D0A730BB}"/>
            </a:ext>
          </a:extLst>
        </xdr:cNvPr>
        <xdr:cNvSpPr/>
      </xdr:nvSpPr>
      <xdr:spPr>
        <a:xfrm>
          <a:off x="80581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2A3F9BFD-55AE-E402-BF92-6F903BC175E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380997</xdr:colOff>
      <xdr:row>0</xdr:row>
      <xdr:rowOff>0</xdr:rowOff>
    </xdr:from>
    <xdr:to>
      <xdr:col>8</xdr:col>
      <xdr:colOff>38099</xdr:colOff>
      <xdr:row>4</xdr:row>
      <xdr:rowOff>32614</xdr:rowOff>
    </xdr:to>
    <xdr:grpSp>
      <xdr:nvGrpSpPr>
        <xdr:cNvPr id="6" name="Agrupar 5">
          <a:extLst>
            <a:ext uri="{FF2B5EF4-FFF2-40B4-BE49-F238E27FC236}">
              <a16:creationId xmlns:a16="http://schemas.microsoft.com/office/drawing/2014/main" id="{0D40C543-6E49-4153-9061-9C8363A9A166}"/>
            </a:ext>
          </a:extLst>
        </xdr:cNvPr>
        <xdr:cNvGrpSpPr/>
      </xdr:nvGrpSpPr>
      <xdr:grpSpPr>
        <a:xfrm>
          <a:off x="400047" y="0"/>
          <a:ext cx="9036052" cy="1015806"/>
          <a:chOff x="387347" y="0"/>
          <a:chExt cx="8556366" cy="1029564"/>
        </a:xfrm>
      </xdr:grpSpPr>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a:srcRect r="39637" b="86057"/>
          <a:stretch/>
        </xdr:blipFill>
        <xdr:spPr>
          <a:xfrm>
            <a:off x="387349" y="0"/>
            <a:ext cx="8556364" cy="1029564"/>
          </a:xfrm>
          <a:prstGeom prst="rect">
            <a:avLst/>
          </a:prstGeom>
        </xdr:spPr>
      </xdr:pic>
      <xdr:pic>
        <xdr:nvPicPr>
          <xdr:cNvPr id="5" name="Imagem 4">
            <a:extLst>
              <a:ext uri="{FF2B5EF4-FFF2-40B4-BE49-F238E27FC236}">
                <a16:creationId xmlns:a16="http://schemas.microsoft.com/office/drawing/2014/main" id="{C1BCF362-71FA-49DC-AD2B-EBC7450B4312}"/>
              </a:ext>
            </a:extLst>
          </xdr:cNvPr>
          <xdr:cNvPicPr>
            <a:picLocks noChangeAspect="1"/>
          </xdr:cNvPicPr>
        </xdr:nvPicPr>
        <xdr:blipFill rotWithShape="1">
          <a:blip xmlns:r="http://schemas.openxmlformats.org/officeDocument/2006/relationships" r:embed="rId2"/>
          <a:srcRect b="15764"/>
          <a:stretch/>
        </xdr:blipFill>
        <xdr:spPr>
          <a:xfrm>
            <a:off x="387347" y="0"/>
            <a:ext cx="7720374" cy="587395"/>
          </a:xfrm>
          <a:prstGeom prst="rect">
            <a:avLst/>
          </a:prstGeom>
        </xdr:spPr>
      </xdr:pic>
    </xdr:grpSp>
    <xdr:clientData/>
  </xdr:twoCellAnchor>
  <xdr:oneCellAnchor>
    <xdr:from>
      <xdr:col>1</xdr:col>
      <xdr:colOff>0</xdr:colOff>
      <xdr:row>3</xdr:row>
      <xdr:rowOff>95250</xdr:rowOff>
    </xdr:from>
    <xdr:ext cx="6173485" cy="593239"/>
    <xdr:sp macro="" textlink="">
      <xdr:nvSpPr>
        <xdr:cNvPr id="3" name="CaixaDeTexto 2">
          <a:extLst>
            <a:ext uri="{FF2B5EF4-FFF2-40B4-BE49-F238E27FC236}">
              <a16:creationId xmlns:a16="http://schemas.microsoft.com/office/drawing/2014/main" id="{00000000-0008-0000-0E00-000003000000}"/>
            </a:ext>
          </a:extLst>
        </xdr:cNvPr>
        <xdr:cNvSpPr txBox="1"/>
      </xdr:nvSpPr>
      <xdr:spPr>
        <a:xfrm>
          <a:off x="381000" y="666750"/>
          <a:ext cx="617348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ELECTRICITY PURCHASED AND CHARGES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8B9A6A17-4DE7-DE1D-9D15-102B4F6E25D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twoCellAnchor>
    <xdr:from>
      <xdr:col>6</xdr:col>
      <xdr:colOff>581025</xdr:colOff>
      <xdr:row>0</xdr:row>
      <xdr:rowOff>19050</xdr:rowOff>
    </xdr:from>
    <xdr:to>
      <xdr:col>8</xdr:col>
      <xdr:colOff>9524</xdr:colOff>
      <xdr:row>2</xdr:row>
      <xdr:rowOff>161925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C52E4A0B-2DD8-4E3D-900E-7A9B9D9E895D}"/>
            </a:ext>
          </a:extLst>
        </xdr:cNvPr>
        <xdr:cNvSpPr/>
      </xdr:nvSpPr>
      <xdr:spPr>
        <a:xfrm>
          <a:off x="81534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6B7DE5EA-3450-B796-730B-9F1485F001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323847</xdr:colOff>
      <xdr:row>0</xdr:row>
      <xdr:rowOff>47625</xdr:rowOff>
    </xdr:from>
    <xdr:to>
      <xdr:col>6</xdr:col>
      <xdr:colOff>838201</xdr:colOff>
      <xdr:row>4</xdr:row>
      <xdr:rowOff>80239</xdr:rowOff>
    </xdr:to>
    <xdr:grpSp>
      <xdr:nvGrpSpPr>
        <xdr:cNvPr id="7" name="Agrupar 6">
          <a:extLst>
            <a:ext uri="{FF2B5EF4-FFF2-40B4-BE49-F238E27FC236}">
              <a16:creationId xmlns:a16="http://schemas.microsoft.com/office/drawing/2014/main" id="{02753D65-C539-47C6-859B-14068035B5B9}"/>
            </a:ext>
          </a:extLst>
        </xdr:cNvPr>
        <xdr:cNvGrpSpPr/>
      </xdr:nvGrpSpPr>
      <xdr:grpSpPr>
        <a:xfrm>
          <a:off x="204278" y="45396"/>
          <a:ext cx="8414429" cy="1002745"/>
          <a:chOff x="378456" y="0"/>
          <a:chExt cx="8983349" cy="1029564"/>
        </a:xfrm>
      </xdr:grpSpPr>
      <xdr:pic>
        <xdr:nvPicPr>
          <xdr:cNvPr id="8" name="Imagem 7">
            <a:extLst>
              <a:ext uri="{FF2B5EF4-FFF2-40B4-BE49-F238E27FC236}">
                <a16:creationId xmlns:a16="http://schemas.microsoft.com/office/drawing/2014/main" id="{B0BB814E-FB78-4181-9DC9-DFC08D359D7E}"/>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9" name="Imagem 8">
            <a:extLst>
              <a:ext uri="{FF2B5EF4-FFF2-40B4-BE49-F238E27FC236}">
                <a16:creationId xmlns:a16="http://schemas.microsoft.com/office/drawing/2014/main" id="{D0F17CD6-F6C0-4804-A9F9-45D2FD255C9D}"/>
              </a:ext>
            </a:extLst>
          </xdr:cNvPr>
          <xdr:cNvPicPr>
            <a:picLocks noChangeAspect="1"/>
          </xdr:cNvPicPr>
        </xdr:nvPicPr>
        <xdr:blipFill rotWithShape="1">
          <a:blip xmlns:r="http://schemas.openxmlformats.org/officeDocument/2006/relationships" r:embed="rId2"/>
          <a:srcRect b="15884"/>
          <a:stretch/>
        </xdr:blipFill>
        <xdr:spPr>
          <a:xfrm>
            <a:off x="378456" y="10158"/>
            <a:ext cx="8816828" cy="586561"/>
          </a:xfrm>
          <a:prstGeom prst="rect">
            <a:avLst/>
          </a:prstGeom>
        </xdr:spPr>
      </xdr:pic>
    </xdr:grpSp>
    <xdr:clientData/>
  </xdr:twoCellAnchor>
  <xdr:twoCellAnchor>
    <xdr:from>
      <xdr:col>1</xdr:col>
      <xdr:colOff>222886</xdr:colOff>
      <xdr:row>26</xdr:row>
      <xdr:rowOff>90805</xdr:rowOff>
    </xdr:from>
    <xdr:to>
      <xdr:col>6</xdr:col>
      <xdr:colOff>793750</xdr:colOff>
      <xdr:row>46</xdr:row>
      <xdr:rowOff>22225</xdr:rowOff>
    </xdr:to>
    <xdr:graphicFrame macro="">
      <xdr:nvGraphicFramePr>
        <xdr:cNvPr id="22" name="Gráfico 4">
          <a:extLst>
            <a:ext uri="{FF2B5EF4-FFF2-40B4-BE49-F238E27FC236}">
              <a16:creationId xmlns:a16="http://schemas.microsoft.com/office/drawing/2014/main" id="{5FCCBF02-146B-45E8-BAD5-05E2849C94A6}"/>
            </a:ext>
            <a:ext uri="{147F2762-F138-4A5C-976F-8EAC2B608ADB}">
              <a16:predDERef xmlns:a16="http://schemas.microsoft.com/office/drawing/2014/main" pred="{02753D65-C539-47C6-859B-14068035B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46</xdr:row>
      <xdr:rowOff>50800</xdr:rowOff>
    </xdr:from>
    <xdr:to>
      <xdr:col>6</xdr:col>
      <xdr:colOff>777875</xdr:colOff>
      <xdr:row>65</xdr:row>
      <xdr:rowOff>25400</xdr:rowOff>
    </xdr:to>
    <xdr:graphicFrame macro="">
      <xdr:nvGraphicFramePr>
        <xdr:cNvPr id="6" name="Gráfico 5">
          <a:extLst>
            <a:ext uri="{FF2B5EF4-FFF2-40B4-BE49-F238E27FC236}">
              <a16:creationId xmlns:a16="http://schemas.microsoft.com/office/drawing/2014/main" id="{67BB561C-460F-4CE6-86EC-23E89907D39F}"/>
            </a:ext>
            <a:ext uri="{147F2762-F138-4A5C-976F-8EAC2B608ADB}">
              <a16:predDERef xmlns:a16="http://schemas.microsoft.com/office/drawing/2014/main" pred="{5FCCBF02-146B-45E8-BAD5-05E2849C9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288290</xdr:colOff>
      <xdr:row>3</xdr:row>
      <xdr:rowOff>161925</xdr:rowOff>
    </xdr:from>
    <xdr:ext cx="4282326" cy="342786"/>
    <xdr:sp macro="" textlink="">
      <xdr:nvSpPr>
        <xdr:cNvPr id="10" name="CaixaDeTexto 9">
          <a:extLst>
            <a:ext uri="{FF2B5EF4-FFF2-40B4-BE49-F238E27FC236}">
              <a16:creationId xmlns:a16="http://schemas.microsoft.com/office/drawing/2014/main" id="{C79E5EBF-649A-4CDF-924D-BD8CFA9FC89D}"/>
            </a:ext>
          </a:extLst>
        </xdr:cNvPr>
        <xdr:cNvSpPr txBox="1"/>
      </xdr:nvSpPr>
      <xdr:spPr>
        <a:xfrm>
          <a:off x="288290" y="733425"/>
          <a:ext cx="4282326"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BALANCE</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BCBD3EED-C998-46B1-0CC3-82C1DDF560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twoCellAnchor>
    <xdr:from>
      <xdr:col>6</xdr:col>
      <xdr:colOff>0</xdr:colOff>
      <xdr:row>0</xdr:row>
      <xdr:rowOff>85725</xdr:rowOff>
    </xdr:from>
    <xdr:to>
      <xdr:col>6</xdr:col>
      <xdr:colOff>819149</xdr:colOff>
      <xdr:row>3</xdr:row>
      <xdr:rowOff>38100</xdr:rowOff>
    </xdr:to>
    <xdr:sp macro="" textlink="">
      <xdr:nvSpPr>
        <xdr:cNvPr id="4" name="Seta para a Esquerda 6">
          <a:hlinkClick xmlns:r="http://schemas.openxmlformats.org/officeDocument/2006/relationships" r:id="rId5"/>
          <a:extLst>
            <a:ext uri="{FF2B5EF4-FFF2-40B4-BE49-F238E27FC236}">
              <a16:creationId xmlns:a16="http://schemas.microsoft.com/office/drawing/2014/main" id="{8149E5E1-33DE-46E3-840B-CDF5C1C2603C}"/>
            </a:ext>
          </a:extLst>
        </xdr:cNvPr>
        <xdr:cNvSpPr/>
      </xdr:nvSpPr>
      <xdr:spPr>
        <a:xfrm>
          <a:off x="7410450" y="857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23" name="CaixaDeTexto 22">
          <a:extLst>
            <a:ext uri="{FF2B5EF4-FFF2-40B4-BE49-F238E27FC236}">
              <a16:creationId xmlns:a16="http://schemas.microsoft.com/office/drawing/2014/main" id="{01AD7002-2967-D868-E424-34C7275C15E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111758</xdr:colOff>
      <xdr:row>0</xdr:row>
      <xdr:rowOff>0</xdr:rowOff>
    </xdr:from>
    <xdr:to>
      <xdr:col>7</xdr:col>
      <xdr:colOff>16511</xdr:colOff>
      <xdr:row>3</xdr:row>
      <xdr:rowOff>165964</xdr:rowOff>
    </xdr:to>
    <xdr:grpSp>
      <xdr:nvGrpSpPr>
        <xdr:cNvPr id="6" name="Agrupar 5">
          <a:extLst>
            <a:ext uri="{FF2B5EF4-FFF2-40B4-BE49-F238E27FC236}">
              <a16:creationId xmlns:a16="http://schemas.microsoft.com/office/drawing/2014/main" id="{83929D57-2674-4D81-BCA4-B92529DC1CE8}"/>
            </a:ext>
          </a:extLst>
        </xdr:cNvPr>
        <xdr:cNvGrpSpPr/>
      </xdr:nvGrpSpPr>
      <xdr:grpSpPr>
        <a:xfrm>
          <a:off x="120902" y="0"/>
          <a:ext cx="9599679" cy="962635"/>
          <a:chOff x="378457" y="0"/>
          <a:chExt cx="8983348" cy="1029564"/>
        </a:xfrm>
      </xdr:grpSpPr>
      <xdr:pic>
        <xdr:nvPicPr>
          <xdr:cNvPr id="7" name="Imagem 6">
            <a:extLst>
              <a:ext uri="{FF2B5EF4-FFF2-40B4-BE49-F238E27FC236}">
                <a16:creationId xmlns:a16="http://schemas.microsoft.com/office/drawing/2014/main" id="{D02B814B-1C94-49F5-83E0-455866198B99}"/>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8" name="Imagem 7">
            <a:extLst>
              <a:ext uri="{FF2B5EF4-FFF2-40B4-BE49-F238E27FC236}">
                <a16:creationId xmlns:a16="http://schemas.microsoft.com/office/drawing/2014/main" id="{1810D5EB-ECB7-4941-B027-50107FA8FB93}"/>
              </a:ext>
            </a:extLst>
          </xdr:cNvPr>
          <xdr:cNvPicPr>
            <a:picLocks noChangeAspect="1"/>
          </xdr:cNvPicPr>
        </xdr:nvPicPr>
        <xdr:blipFill rotWithShape="1">
          <a:blip xmlns:r="http://schemas.openxmlformats.org/officeDocument/2006/relationships" r:embed="rId2"/>
          <a:srcRect b="18479"/>
          <a:stretch/>
        </xdr:blipFill>
        <xdr:spPr>
          <a:xfrm>
            <a:off x="378457" y="10160"/>
            <a:ext cx="7820471" cy="601126"/>
          </a:xfrm>
          <a:prstGeom prst="rect">
            <a:avLst/>
          </a:prstGeom>
        </xdr:spPr>
      </xdr:pic>
    </xdr:grpSp>
    <xdr:clientData/>
  </xdr:twoCellAnchor>
  <xdr:oneCellAnchor>
    <xdr:from>
      <xdr:col>0</xdr:col>
      <xdr:colOff>342900</xdr:colOff>
      <xdr:row>2</xdr:row>
      <xdr:rowOff>247650</xdr:rowOff>
    </xdr:from>
    <xdr:ext cx="4585935" cy="342786"/>
    <xdr:sp macro="" textlink="">
      <xdr:nvSpPr>
        <xdr:cNvPr id="9" name="CaixaDeTexto 8">
          <a:extLst>
            <a:ext uri="{FF2B5EF4-FFF2-40B4-BE49-F238E27FC236}">
              <a16:creationId xmlns:a16="http://schemas.microsoft.com/office/drawing/2014/main" id="{7E12E46D-453B-44E8-B655-C1699EE05907}"/>
            </a:ext>
          </a:extLst>
        </xdr:cNvPr>
        <xdr:cNvSpPr txBox="1"/>
      </xdr:nvSpPr>
      <xdr:spPr>
        <a:xfrm>
          <a:off x="342900" y="819150"/>
          <a:ext cx="458593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WIND POWER PRICES</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1225EC14-353A-F220-9A8B-EBF7C944C65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twoCellAnchor>
    <xdr:from>
      <xdr:col>6</xdr:col>
      <xdr:colOff>66675</xdr:colOff>
      <xdr:row>0</xdr:row>
      <xdr:rowOff>38100</xdr:rowOff>
    </xdr:from>
    <xdr:to>
      <xdr:col>7</xdr:col>
      <xdr:colOff>38099</xdr:colOff>
      <xdr:row>2</xdr:row>
      <xdr:rowOff>180975</xdr:rowOff>
    </xdr:to>
    <xdr:sp macro="" textlink="">
      <xdr:nvSpPr>
        <xdr:cNvPr id="4" name="Seta para a Esquerda 6">
          <a:hlinkClick xmlns:r="http://schemas.openxmlformats.org/officeDocument/2006/relationships" r:id="rId3"/>
          <a:extLst>
            <a:ext uri="{FF2B5EF4-FFF2-40B4-BE49-F238E27FC236}">
              <a16:creationId xmlns:a16="http://schemas.microsoft.com/office/drawing/2014/main" id="{A86FEFDF-7308-4F55-B1DF-6D893548399E}"/>
            </a:ext>
          </a:extLst>
        </xdr:cNvPr>
        <xdr:cNvSpPr/>
      </xdr:nvSpPr>
      <xdr:spPr>
        <a:xfrm>
          <a:off x="84867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FED5C6FC-1D3C-08D7-C3FA-229956F832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16139</xdr:colOff>
      <xdr:row>0</xdr:row>
      <xdr:rowOff>0</xdr:rowOff>
    </xdr:from>
    <xdr:to>
      <xdr:col>8</xdr:col>
      <xdr:colOff>0</xdr:colOff>
      <xdr:row>4</xdr:row>
      <xdr:rowOff>123825</xdr:rowOff>
    </xdr:to>
    <xdr:grpSp>
      <xdr:nvGrpSpPr>
        <xdr:cNvPr id="10" name="Agrupar 9">
          <a:extLst>
            <a:ext uri="{FF2B5EF4-FFF2-40B4-BE49-F238E27FC236}">
              <a16:creationId xmlns:a16="http://schemas.microsoft.com/office/drawing/2014/main" id="{39B014B8-1E5A-43B3-9D26-3CD8287D1BA4}"/>
            </a:ext>
          </a:extLst>
        </xdr:cNvPr>
        <xdr:cNvGrpSpPr/>
      </xdr:nvGrpSpPr>
      <xdr:grpSpPr>
        <a:xfrm>
          <a:off x="199531" y="0"/>
          <a:ext cx="11184976" cy="1075899"/>
          <a:chOff x="387350" y="0"/>
          <a:chExt cx="9581515" cy="1030834"/>
        </a:xfrm>
      </xdr:grpSpPr>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32482" b="86057"/>
          <a:stretch/>
        </xdr:blipFill>
        <xdr:spPr>
          <a:xfrm>
            <a:off x="387350" y="0"/>
            <a:ext cx="9581515" cy="1030834"/>
          </a:xfrm>
          <a:prstGeom prst="rect">
            <a:avLst/>
          </a:prstGeom>
        </xdr:spPr>
      </xdr:pic>
      <xdr:pic>
        <xdr:nvPicPr>
          <xdr:cNvPr id="9" name="Imagem 8">
            <a:extLst>
              <a:ext uri="{FF2B5EF4-FFF2-40B4-BE49-F238E27FC236}">
                <a16:creationId xmlns:a16="http://schemas.microsoft.com/office/drawing/2014/main" id="{A9586F71-E34C-4CEC-A209-235DAC7C2809}"/>
              </a:ext>
            </a:extLst>
          </xdr:cNvPr>
          <xdr:cNvPicPr>
            <a:picLocks noChangeAspect="1"/>
          </xdr:cNvPicPr>
        </xdr:nvPicPr>
        <xdr:blipFill>
          <a:blip xmlns:r="http://schemas.openxmlformats.org/officeDocument/2006/relationships" r:embed="rId2"/>
          <a:stretch>
            <a:fillRect/>
          </a:stretch>
        </xdr:blipFill>
        <xdr:spPr>
          <a:xfrm>
            <a:off x="393439" y="0"/>
            <a:ext cx="7046757" cy="642473"/>
          </a:xfrm>
          <a:prstGeom prst="rect">
            <a:avLst/>
          </a:prstGeom>
        </xdr:spPr>
      </xdr:pic>
    </xdr:grpSp>
    <xdr:clientData/>
  </xdr:twoCellAnchor>
  <xdr:oneCellAnchor>
    <xdr:from>
      <xdr:col>1</xdr:col>
      <xdr:colOff>0</xdr:colOff>
      <xdr:row>3</xdr:row>
      <xdr:rowOff>95250</xdr:rowOff>
    </xdr:from>
    <xdr:ext cx="5149102" cy="342786"/>
    <xdr:sp macro="" textlink="">
      <xdr:nvSpPr>
        <xdr:cNvPr id="4" name="CaixaDeTexto 3">
          <a:extLst>
            <a:ext uri="{FF2B5EF4-FFF2-40B4-BE49-F238E27FC236}">
              <a16:creationId xmlns:a16="http://schemas.microsoft.com/office/drawing/2014/main" id="{00000000-0008-0000-0100-000004000000}"/>
            </a:ext>
          </a:extLst>
        </xdr:cNvPr>
        <xdr:cNvSpPr txBox="1"/>
      </xdr:nvSpPr>
      <xdr:spPr>
        <a:xfrm>
          <a:off x="400050" y="638175"/>
          <a:ext cx="514910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INCOME STATEMENT</a:t>
          </a:r>
        </a:p>
      </xdr:txBody>
    </xdr:sp>
    <xdr:clientData/>
  </xdr:oneCellAnchor>
  <xdr:twoCellAnchor>
    <xdr:from>
      <xdr:col>7</xdr:col>
      <xdr:colOff>180975</xdr:colOff>
      <xdr:row>0</xdr:row>
      <xdr:rowOff>47625</xdr:rowOff>
    </xdr:from>
    <xdr:to>
      <xdr:col>7</xdr:col>
      <xdr:colOff>1000124</xdr:colOff>
      <xdr:row>3</xdr:row>
      <xdr:rowOff>0</xdr:rowOff>
    </xdr:to>
    <xdr:sp macro="" textlink="">
      <xdr:nvSpPr>
        <xdr:cNvPr id="5" name="Seta para a Esquerda 6">
          <a:hlinkClick xmlns:r="http://schemas.openxmlformats.org/officeDocument/2006/relationships" r:id="rId3"/>
          <a:extLst>
            <a:ext uri="{FF2B5EF4-FFF2-40B4-BE49-F238E27FC236}">
              <a16:creationId xmlns:a16="http://schemas.microsoft.com/office/drawing/2014/main" id="{56521F69-9DBD-499E-AEA1-322A591C6D48}"/>
            </a:ext>
          </a:extLst>
        </xdr:cNvPr>
        <xdr:cNvSpPr/>
      </xdr:nvSpPr>
      <xdr:spPr>
        <a:xfrm>
          <a:off x="820102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EC318525-10FA-3DEB-5600-F8416DCD50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3D8198E9-7022-CD05-36A6-A8A5A39D0CC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59690</xdr:colOff>
      <xdr:row>4</xdr:row>
      <xdr:rowOff>32614</xdr:rowOff>
    </xdr:to>
    <xdr:grpSp>
      <xdr:nvGrpSpPr>
        <xdr:cNvPr id="3" name="Agrupar 2">
          <a:extLst>
            <a:ext uri="{FF2B5EF4-FFF2-40B4-BE49-F238E27FC236}">
              <a16:creationId xmlns:a16="http://schemas.microsoft.com/office/drawing/2014/main" id="{2961ACE5-69DE-4E46-8E1B-4105B23539C8}"/>
            </a:ext>
          </a:extLst>
        </xdr:cNvPr>
        <xdr:cNvGrpSpPr/>
      </xdr:nvGrpSpPr>
      <xdr:grpSpPr>
        <a:xfrm>
          <a:off x="182880" y="0"/>
          <a:ext cx="12966700" cy="1020039"/>
          <a:chOff x="387350" y="0"/>
          <a:chExt cx="14188440" cy="1029564"/>
        </a:xfrm>
      </xdr:grpSpPr>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88440" cy="1029564"/>
          </a:xfrm>
          <a:prstGeom prst="rect">
            <a:avLst/>
          </a:prstGeom>
        </xdr:spPr>
      </xdr:pic>
      <xdr:pic>
        <xdr:nvPicPr>
          <xdr:cNvPr id="7" name="Imagem 6">
            <a:extLst>
              <a:ext uri="{FF2B5EF4-FFF2-40B4-BE49-F238E27FC236}">
                <a16:creationId xmlns:a16="http://schemas.microsoft.com/office/drawing/2014/main" id="{555A5698-51D5-4D3B-AFD2-B0717482F176}"/>
              </a:ext>
            </a:extLst>
          </xdr:cNvPr>
          <xdr:cNvPicPr>
            <a:picLocks noChangeAspect="1"/>
          </xdr:cNvPicPr>
        </xdr:nvPicPr>
        <xdr:blipFill rotWithShape="1">
          <a:blip xmlns:r="http://schemas.openxmlformats.org/officeDocument/2006/relationships" r:embed="rId2"/>
          <a:srcRect b="17102"/>
          <a:stretch/>
        </xdr:blipFill>
        <xdr:spPr>
          <a:xfrm>
            <a:off x="388618" y="1"/>
            <a:ext cx="9078014" cy="578071"/>
          </a:xfrm>
          <a:prstGeom prst="rect">
            <a:avLst/>
          </a:prstGeom>
        </xdr:spPr>
      </xdr:pic>
    </xdr:grpSp>
    <xdr:clientData/>
  </xdr:twoCellAnchor>
  <xdr:oneCellAnchor>
    <xdr:from>
      <xdr:col>1</xdr:col>
      <xdr:colOff>0</xdr:colOff>
      <xdr:row>3</xdr:row>
      <xdr:rowOff>95250</xdr:rowOff>
    </xdr:from>
    <xdr:ext cx="3993657" cy="342786"/>
    <xdr:sp macro="" textlink="">
      <xdr:nvSpPr>
        <xdr:cNvPr id="4" name="CaixaDeTexto 3">
          <a:extLst>
            <a:ext uri="{FF2B5EF4-FFF2-40B4-BE49-F238E27FC236}">
              <a16:creationId xmlns:a16="http://schemas.microsoft.com/office/drawing/2014/main" id="{00000000-0008-0000-1100-000004000000}"/>
            </a:ext>
          </a:extLst>
        </xdr:cNvPr>
        <xdr:cNvSpPr txBox="1"/>
      </xdr:nvSpPr>
      <xdr:spPr>
        <a:xfrm>
          <a:off x="400050" y="638175"/>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BAA9E1FC-36B3-9A48-79AC-83BBC4E4D9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twoCellAnchor>
    <xdr:from>
      <xdr:col>13</xdr:col>
      <xdr:colOff>0</xdr:colOff>
      <xdr:row>0</xdr:row>
      <xdr:rowOff>47625</xdr:rowOff>
    </xdr:from>
    <xdr:to>
      <xdr:col>13</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B9D97D9-8155-48B5-950C-68D0B7B1F3FD}"/>
            </a:ext>
          </a:extLst>
        </xdr:cNvPr>
        <xdr:cNvSpPr/>
      </xdr:nvSpPr>
      <xdr:spPr>
        <a:xfrm>
          <a:off x="1218247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8E6505AE-EC26-19E8-691A-ED149F9037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200024</xdr:colOff>
      <xdr:row>0</xdr:row>
      <xdr:rowOff>0</xdr:rowOff>
    </xdr:from>
    <xdr:to>
      <xdr:col>21</xdr:col>
      <xdr:colOff>133350</xdr:colOff>
      <xdr:row>4</xdr:row>
      <xdr:rowOff>112697</xdr:rowOff>
    </xdr:to>
    <xdr:pic>
      <xdr:nvPicPr>
        <xdr:cNvPr id="8" name="Imagem 7">
          <a:extLst>
            <a:ext uri="{FF2B5EF4-FFF2-40B4-BE49-F238E27FC236}">
              <a16:creationId xmlns:a16="http://schemas.microsoft.com/office/drawing/2014/main" id="{7B22C3F1-073C-4767-8EC0-DA90FA551320}"/>
            </a:ext>
          </a:extLst>
        </xdr:cNvPr>
        <xdr:cNvPicPr>
          <a:picLocks noChangeAspect="1"/>
        </xdr:cNvPicPr>
      </xdr:nvPicPr>
      <xdr:blipFill rotWithShape="1">
        <a:blip xmlns:r="http://schemas.openxmlformats.org/officeDocument/2006/relationships" r:embed="rId1"/>
        <a:srcRect b="86057"/>
        <a:stretch/>
      </xdr:blipFill>
      <xdr:spPr>
        <a:xfrm>
          <a:off x="200024" y="0"/>
          <a:ext cx="14230351" cy="1131872"/>
        </a:xfrm>
        <a:prstGeom prst="rect">
          <a:avLst/>
        </a:prstGeom>
      </xdr:spPr>
    </xdr:pic>
    <xdr:clientData/>
  </xdr:twoCellAnchor>
  <xdr:twoCellAnchor>
    <xdr:from>
      <xdr:col>0</xdr:col>
      <xdr:colOff>200023</xdr:colOff>
      <xdr:row>0</xdr:row>
      <xdr:rowOff>0</xdr:rowOff>
    </xdr:from>
    <xdr:to>
      <xdr:col>25</xdr:col>
      <xdr:colOff>276224</xdr:colOff>
      <xdr:row>4</xdr:row>
      <xdr:rowOff>133350</xdr:rowOff>
    </xdr:to>
    <xdr:grpSp>
      <xdr:nvGrpSpPr>
        <xdr:cNvPr id="2" name="Agrupar 1">
          <a:extLst>
            <a:ext uri="{FF2B5EF4-FFF2-40B4-BE49-F238E27FC236}">
              <a16:creationId xmlns:a16="http://schemas.microsoft.com/office/drawing/2014/main" id="{047C7122-916E-4988-85AD-2E83C1B8AAD2}"/>
            </a:ext>
          </a:extLst>
        </xdr:cNvPr>
        <xdr:cNvGrpSpPr/>
      </xdr:nvGrpSpPr>
      <xdr:grpSpPr>
        <a:xfrm>
          <a:off x="210455" y="0"/>
          <a:ext cx="17344573" cy="1110343"/>
          <a:chOff x="387349" y="0"/>
          <a:chExt cx="17017820" cy="1079068"/>
        </a:xfrm>
      </xdr:grpSpPr>
      <xdr:pic>
        <xdr:nvPicPr>
          <xdr:cNvPr id="3" name="Imagem 2">
            <a:extLst>
              <a:ext uri="{FF2B5EF4-FFF2-40B4-BE49-F238E27FC236}">
                <a16:creationId xmlns:a16="http://schemas.microsoft.com/office/drawing/2014/main" id="{7FFBEEC0-AF63-4FCC-3570-AB935897AAAA}"/>
              </a:ext>
            </a:extLst>
          </xdr:cNvPr>
          <xdr:cNvPicPr>
            <a:picLocks noChangeAspect="1"/>
          </xdr:cNvPicPr>
        </xdr:nvPicPr>
        <xdr:blipFill rotWithShape="1">
          <a:blip xmlns:r="http://schemas.openxmlformats.org/officeDocument/2006/relationships" r:embed="rId1"/>
          <a:srcRect l="1" r="-14439" b="86057"/>
          <a:stretch/>
        </xdr:blipFill>
        <xdr:spPr>
          <a:xfrm>
            <a:off x="387349" y="0"/>
            <a:ext cx="17017820" cy="1079068"/>
          </a:xfrm>
          <a:prstGeom prst="rect">
            <a:avLst/>
          </a:prstGeom>
        </xdr:spPr>
      </xdr:pic>
      <xdr:pic>
        <xdr:nvPicPr>
          <xdr:cNvPr id="4" name="Imagem 3">
            <a:extLst>
              <a:ext uri="{FF2B5EF4-FFF2-40B4-BE49-F238E27FC236}">
                <a16:creationId xmlns:a16="http://schemas.microsoft.com/office/drawing/2014/main" id="{CAA53790-1380-A240-0381-80ACE431FD24}"/>
              </a:ext>
            </a:extLst>
          </xdr:cNvPr>
          <xdr:cNvPicPr>
            <a:picLocks noChangeAspect="1"/>
          </xdr:cNvPicPr>
        </xdr:nvPicPr>
        <xdr:blipFill rotWithShape="1">
          <a:blip xmlns:r="http://schemas.openxmlformats.org/officeDocument/2006/relationships" r:embed="rId2"/>
          <a:srcRect b="19776"/>
          <a:stretch/>
        </xdr:blipFill>
        <xdr:spPr>
          <a:xfrm>
            <a:off x="388618" y="1"/>
            <a:ext cx="9396781" cy="559424"/>
          </a:xfrm>
          <a:prstGeom prst="rect">
            <a:avLst/>
          </a:prstGeom>
        </xdr:spPr>
      </xdr:pic>
    </xdr:grpSp>
    <xdr:clientData/>
  </xdr:twoCellAnchor>
  <xdr:oneCellAnchor>
    <xdr:from>
      <xdr:col>1</xdr:col>
      <xdr:colOff>0</xdr:colOff>
      <xdr:row>3</xdr:row>
      <xdr:rowOff>95250</xdr:rowOff>
    </xdr:from>
    <xdr:ext cx="3993657" cy="342786"/>
    <xdr:sp macro="" textlink="">
      <xdr:nvSpPr>
        <xdr:cNvPr id="5" name="CaixaDeTexto 4">
          <a:extLst>
            <a:ext uri="{FF2B5EF4-FFF2-40B4-BE49-F238E27FC236}">
              <a16:creationId xmlns:a16="http://schemas.microsoft.com/office/drawing/2014/main" id="{7A51CDD6-18CC-4D7A-9C3A-292CCFBE5592}"/>
            </a:ext>
          </a:extLst>
        </xdr:cNvPr>
        <xdr:cNvSpPr txBox="1"/>
      </xdr:nvSpPr>
      <xdr:spPr>
        <a:xfrm>
          <a:off x="381000" y="666750"/>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9" name="CaixaDeTexto 8">
          <a:extLst>
            <a:ext uri="{FF2B5EF4-FFF2-40B4-BE49-F238E27FC236}">
              <a16:creationId xmlns:a16="http://schemas.microsoft.com/office/drawing/2014/main" id="{8A444D63-7323-AC5F-405A-230AF1397C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twoCellAnchor>
    <xdr:from>
      <xdr:col>19</xdr:col>
      <xdr:colOff>342900</xdr:colOff>
      <xdr:row>0</xdr:row>
      <xdr:rowOff>57150</xdr:rowOff>
    </xdr:from>
    <xdr:to>
      <xdr:col>20</xdr:col>
      <xdr:colOff>552449</xdr:colOff>
      <xdr:row>3</xdr:row>
      <xdr:rowOff>9525</xdr:rowOff>
    </xdr:to>
    <xdr:sp macro="" textlink="">
      <xdr:nvSpPr>
        <xdr:cNvPr id="12" name="Seta para a Esquerda 6">
          <a:hlinkClick xmlns:r="http://schemas.openxmlformats.org/officeDocument/2006/relationships" r:id="rId3"/>
          <a:extLst>
            <a:ext uri="{FF2B5EF4-FFF2-40B4-BE49-F238E27FC236}">
              <a16:creationId xmlns:a16="http://schemas.microsoft.com/office/drawing/2014/main" id="{4EEABE0F-B7BF-46D0-9BF6-086A662C554B}"/>
            </a:ext>
          </a:extLst>
        </xdr:cNvPr>
        <xdr:cNvSpPr/>
      </xdr:nvSpPr>
      <xdr:spPr>
        <a:xfrm>
          <a:off x="1360170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BC45E87F-00CC-A909-8CA5-1E5774A025C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twoCellAnchor editAs="oneCell">
    <xdr:from>
      <xdr:col>1</xdr:col>
      <xdr:colOff>419100</xdr:colOff>
      <xdr:row>8</xdr:row>
      <xdr:rowOff>133350</xdr:rowOff>
    </xdr:from>
    <xdr:to>
      <xdr:col>10</xdr:col>
      <xdr:colOff>304800</xdr:colOff>
      <xdr:row>34</xdr:row>
      <xdr:rowOff>85725</xdr:rowOff>
    </xdr:to>
    <xdr:pic>
      <xdr:nvPicPr>
        <xdr:cNvPr id="14" name="Imagem 13">
          <a:extLst>
            <a:ext uri="{FF2B5EF4-FFF2-40B4-BE49-F238E27FC236}">
              <a16:creationId xmlns:a16="http://schemas.microsoft.com/office/drawing/2014/main" id="{C6D04F54-8731-817B-FC68-C8EA1AC3D64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9125" y="1924050"/>
          <a:ext cx="6543675"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400050</xdr:colOff>
      <xdr:row>8</xdr:row>
      <xdr:rowOff>133350</xdr:rowOff>
    </xdr:from>
    <xdr:to>
      <xdr:col>21</xdr:col>
      <xdr:colOff>219075</xdr:colOff>
      <xdr:row>34</xdr:row>
      <xdr:rowOff>85725</xdr:rowOff>
    </xdr:to>
    <xdr:pic>
      <xdr:nvPicPr>
        <xdr:cNvPr id="16" name="Imagem 15">
          <a:extLst>
            <a:ext uri="{FF2B5EF4-FFF2-40B4-BE49-F238E27FC236}">
              <a16:creationId xmlns:a16="http://schemas.microsoft.com/office/drawing/2014/main" id="{4548E423-3099-5A6B-74A3-B26B3F83AF4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72425" y="1924050"/>
          <a:ext cx="6543675"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351155</xdr:colOff>
      <xdr:row>0</xdr:row>
      <xdr:rowOff>0</xdr:rowOff>
    </xdr:from>
    <xdr:to>
      <xdr:col>8</xdr:col>
      <xdr:colOff>0</xdr:colOff>
      <xdr:row>4</xdr:row>
      <xdr:rowOff>28158</xdr:rowOff>
    </xdr:to>
    <xdr:grpSp>
      <xdr:nvGrpSpPr>
        <xdr:cNvPr id="2" name="Agrupar 1">
          <a:extLst>
            <a:ext uri="{FF2B5EF4-FFF2-40B4-BE49-F238E27FC236}">
              <a16:creationId xmlns:a16="http://schemas.microsoft.com/office/drawing/2014/main" id="{2D675420-6EDB-482F-ADC4-F0328DE222B5}"/>
            </a:ext>
          </a:extLst>
        </xdr:cNvPr>
        <xdr:cNvGrpSpPr/>
      </xdr:nvGrpSpPr>
      <xdr:grpSpPr>
        <a:xfrm>
          <a:off x="230550" y="0"/>
          <a:ext cx="9385675" cy="991256"/>
          <a:chOff x="351155" y="0"/>
          <a:chExt cx="9103995" cy="1025108"/>
        </a:xfrm>
      </xdr:grpSpPr>
      <xdr:pic>
        <xdr:nvPicPr>
          <xdr:cNvPr id="6" name="Imagem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1"/>
          <a:srcRect r="35850"/>
          <a:stretch/>
        </xdr:blipFill>
        <xdr:spPr>
          <a:xfrm>
            <a:off x="351155" y="0"/>
            <a:ext cx="9103995" cy="1025108"/>
          </a:xfrm>
          <a:prstGeom prst="rect">
            <a:avLst/>
          </a:prstGeom>
        </xdr:spPr>
      </xdr:pic>
      <xdr:pic>
        <xdr:nvPicPr>
          <xdr:cNvPr id="7" name="Imagem 6">
            <a:extLst>
              <a:ext uri="{FF2B5EF4-FFF2-40B4-BE49-F238E27FC236}">
                <a16:creationId xmlns:a16="http://schemas.microsoft.com/office/drawing/2014/main" id="{C899AE3A-5596-4768-A741-76D8F85B2FC8}"/>
              </a:ext>
            </a:extLst>
          </xdr:cNvPr>
          <xdr:cNvPicPr>
            <a:picLocks noChangeAspect="1"/>
          </xdr:cNvPicPr>
        </xdr:nvPicPr>
        <xdr:blipFill rotWithShape="1">
          <a:blip xmlns:r="http://schemas.openxmlformats.org/officeDocument/2006/relationships" r:embed="rId2"/>
          <a:srcRect b="17102"/>
          <a:stretch/>
        </xdr:blipFill>
        <xdr:spPr>
          <a:xfrm>
            <a:off x="372107" y="1"/>
            <a:ext cx="7992533" cy="578018"/>
          </a:xfrm>
          <a:prstGeom prst="rect">
            <a:avLst/>
          </a:prstGeom>
        </xdr:spPr>
      </xdr:pic>
    </xdr:grpSp>
    <xdr:clientData/>
  </xdr:twoCellAnchor>
  <xdr:oneCellAnchor>
    <xdr:from>
      <xdr:col>1</xdr:col>
      <xdr:colOff>0</xdr:colOff>
      <xdr:row>3</xdr:row>
      <xdr:rowOff>95250</xdr:rowOff>
    </xdr:from>
    <xdr:ext cx="5562600" cy="342786"/>
    <xdr:sp macro="" textlink="">
      <xdr:nvSpPr>
        <xdr:cNvPr id="3" name="CaixaDeTexto 2">
          <a:extLst>
            <a:ext uri="{FF2B5EF4-FFF2-40B4-BE49-F238E27FC236}">
              <a16:creationId xmlns:a16="http://schemas.microsoft.com/office/drawing/2014/main" id="{00000000-0008-0000-1200-000003000000}"/>
            </a:ext>
          </a:extLst>
        </xdr:cNvPr>
        <xdr:cNvSpPr txBox="1"/>
      </xdr:nvSpPr>
      <xdr:spPr>
        <a:xfrm>
          <a:off x="400050" y="638175"/>
          <a:ext cx="5562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IV - OPERATIONAL DATA&gt; </a:t>
          </a:r>
          <a:r>
            <a:rPr lang="pt-BR" sz="1600" b="1" baseline="0">
              <a:solidFill>
                <a:schemeClr val="bg1"/>
              </a:solidFill>
            </a:rPr>
            <a:t> INDICATORS SUMMARY</a:t>
          </a:r>
          <a:endParaRPr lang="pt-BR" sz="1600" b="1">
            <a:solidFill>
              <a:schemeClr val="bg1"/>
            </a:solidFill>
          </a:endParaRPr>
        </a:p>
      </xdr:txBody>
    </xdr:sp>
    <xdr:clientData/>
  </xdr:oneCellAnchor>
  <xdr:twoCellAnchor>
    <xdr:from>
      <xdr:col>1</xdr:col>
      <xdr:colOff>0</xdr:colOff>
      <xdr:row>0</xdr:row>
      <xdr:rowOff>66675</xdr:rowOff>
    </xdr:from>
    <xdr:to>
      <xdr:col>1</xdr:col>
      <xdr:colOff>0</xdr:colOff>
      <xdr:row>3</xdr:row>
      <xdr:rowOff>19050</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1200-000004000000}"/>
            </a:ext>
          </a:extLst>
        </xdr:cNvPr>
        <xdr:cNvSpPr/>
      </xdr:nvSpPr>
      <xdr:spPr>
        <a:xfrm>
          <a:off x="1341120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8" name="CaixaDeTexto 7">
          <a:extLst>
            <a:ext uri="{FF2B5EF4-FFF2-40B4-BE49-F238E27FC236}">
              <a16:creationId xmlns:a16="http://schemas.microsoft.com/office/drawing/2014/main" id="{9E0D957D-ECD6-409B-6C73-E72F740C0C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twoCellAnchor>
    <xdr:from>
      <xdr:col>7</xdr:col>
      <xdr:colOff>47625</xdr:colOff>
      <xdr:row>0</xdr:row>
      <xdr:rowOff>19050</xdr:rowOff>
    </xdr:from>
    <xdr:to>
      <xdr:col>7</xdr:col>
      <xdr:colOff>866774</xdr:colOff>
      <xdr:row>2</xdr:row>
      <xdr:rowOff>161925</xdr:rowOff>
    </xdr:to>
    <xdr:sp macro="" textlink="">
      <xdr:nvSpPr>
        <xdr:cNvPr id="10" name="Seta para a Esquerda 6">
          <a:hlinkClick xmlns:r="http://schemas.openxmlformats.org/officeDocument/2006/relationships" r:id="rId4"/>
          <a:extLst>
            <a:ext uri="{FF2B5EF4-FFF2-40B4-BE49-F238E27FC236}">
              <a16:creationId xmlns:a16="http://schemas.microsoft.com/office/drawing/2014/main" id="{A5E33A93-84F2-413D-9CD3-E11C87592C8B}"/>
            </a:ext>
          </a:extLst>
        </xdr:cNvPr>
        <xdr:cNvSpPr/>
      </xdr:nvSpPr>
      <xdr:spPr>
        <a:xfrm>
          <a:off x="83820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FA8A94FE-3E04-A88B-65A3-787C1C2F2C7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1270</xdr:colOff>
      <xdr:row>0</xdr:row>
      <xdr:rowOff>0</xdr:rowOff>
    </xdr:from>
    <xdr:to>
      <xdr:col>6</xdr:col>
      <xdr:colOff>0</xdr:colOff>
      <xdr:row>4</xdr:row>
      <xdr:rowOff>30698</xdr:rowOff>
    </xdr:to>
    <xdr:grpSp>
      <xdr:nvGrpSpPr>
        <xdr:cNvPr id="2" name="Agrupar 1">
          <a:extLst>
            <a:ext uri="{FF2B5EF4-FFF2-40B4-BE49-F238E27FC236}">
              <a16:creationId xmlns:a16="http://schemas.microsoft.com/office/drawing/2014/main" id="{E7925BE2-BF25-4595-BFC0-5FAA74E98DAC}"/>
            </a:ext>
          </a:extLst>
        </xdr:cNvPr>
        <xdr:cNvGrpSpPr/>
      </xdr:nvGrpSpPr>
      <xdr:grpSpPr>
        <a:xfrm>
          <a:off x="101854" y="0"/>
          <a:ext cx="8353298" cy="1007963"/>
          <a:chOff x="372745" y="0"/>
          <a:chExt cx="8216900" cy="1027648"/>
        </a:xfrm>
      </xdr:grpSpPr>
      <xdr:pic>
        <xdr:nvPicPr>
          <xdr:cNvPr id="5" name="Imagem 4">
            <a:extLst>
              <a:ext uri="{FF2B5EF4-FFF2-40B4-BE49-F238E27FC236}">
                <a16:creationId xmlns:a16="http://schemas.microsoft.com/office/drawing/2014/main" id="{00000000-0008-0000-1300-000005000000}"/>
              </a:ext>
            </a:extLst>
          </xdr:cNvPr>
          <xdr:cNvPicPr>
            <a:picLocks noChangeAspect="1"/>
          </xdr:cNvPicPr>
        </xdr:nvPicPr>
        <xdr:blipFill rotWithShape="1">
          <a:blip xmlns:r="http://schemas.openxmlformats.org/officeDocument/2006/relationships" r:embed="rId1"/>
          <a:srcRect l="-1" r="42197"/>
          <a:stretch/>
        </xdr:blipFill>
        <xdr:spPr>
          <a:xfrm>
            <a:off x="372745" y="0"/>
            <a:ext cx="8216900" cy="1027648"/>
          </a:xfrm>
          <a:prstGeom prst="rect">
            <a:avLst/>
          </a:prstGeom>
        </xdr:spPr>
      </xdr:pic>
      <xdr:pic>
        <xdr:nvPicPr>
          <xdr:cNvPr id="6" name="Imagem 5">
            <a:extLst>
              <a:ext uri="{FF2B5EF4-FFF2-40B4-BE49-F238E27FC236}">
                <a16:creationId xmlns:a16="http://schemas.microsoft.com/office/drawing/2014/main" id="{134CB4FD-FAE3-493F-AB3D-F43D9498BAFC}"/>
              </a:ext>
            </a:extLst>
          </xdr:cNvPr>
          <xdr:cNvPicPr>
            <a:picLocks noChangeAspect="1"/>
          </xdr:cNvPicPr>
        </xdr:nvPicPr>
        <xdr:blipFill rotWithShape="1">
          <a:blip xmlns:r="http://schemas.openxmlformats.org/officeDocument/2006/relationships" r:embed="rId2"/>
          <a:srcRect b="18439"/>
          <a:stretch/>
        </xdr:blipFill>
        <xdr:spPr>
          <a:xfrm>
            <a:off x="407667" y="0"/>
            <a:ext cx="8016415" cy="568725"/>
          </a:xfrm>
          <a:prstGeom prst="rect">
            <a:avLst/>
          </a:prstGeom>
        </xdr:spPr>
      </xdr:pic>
    </xdr:grpSp>
    <xdr:clientData/>
  </xdr:twoCellAnchor>
  <xdr:oneCellAnchor>
    <xdr:from>
      <xdr:col>1</xdr:col>
      <xdr:colOff>0</xdr:colOff>
      <xdr:row>3</xdr:row>
      <xdr:rowOff>95250</xdr:rowOff>
    </xdr:from>
    <xdr:ext cx="4281557" cy="342786"/>
    <xdr:sp macro="" textlink="">
      <xdr:nvSpPr>
        <xdr:cNvPr id="3" name="CaixaDeTexto 2">
          <a:extLst>
            <a:ext uri="{FF2B5EF4-FFF2-40B4-BE49-F238E27FC236}">
              <a16:creationId xmlns:a16="http://schemas.microsoft.com/office/drawing/2014/main" id="{00000000-0008-0000-1300-000003000000}"/>
            </a:ext>
          </a:extLst>
        </xdr:cNvPr>
        <xdr:cNvSpPr txBox="1"/>
      </xdr:nvSpPr>
      <xdr:spPr>
        <a:xfrm>
          <a:off x="400050" y="638175"/>
          <a:ext cx="42815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5A3688E8-20BA-FDE6-160D-7D821A81A4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twoCellAnchor>
    <xdr:from>
      <xdr:col>5</xdr:col>
      <xdr:colOff>219075</xdr:colOff>
      <xdr:row>0</xdr:row>
      <xdr:rowOff>47625</xdr:rowOff>
    </xdr:from>
    <xdr:to>
      <xdr:col>6</xdr:col>
      <xdr:colOff>0</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B44E2343-BA43-4520-9929-ACAC9BA05807}"/>
            </a:ext>
          </a:extLst>
        </xdr:cNvPr>
        <xdr:cNvSpPr/>
      </xdr:nvSpPr>
      <xdr:spPr>
        <a:xfrm>
          <a:off x="752475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D974C240-A416-8F75-E71C-77B9A689B5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372745</xdr:colOff>
      <xdr:row>0</xdr:row>
      <xdr:rowOff>0</xdr:rowOff>
    </xdr:from>
    <xdr:to>
      <xdr:col>8</xdr:col>
      <xdr:colOff>0</xdr:colOff>
      <xdr:row>4</xdr:row>
      <xdr:rowOff>30698</xdr:rowOff>
    </xdr:to>
    <xdr:grpSp>
      <xdr:nvGrpSpPr>
        <xdr:cNvPr id="6" name="Agrupar 5">
          <a:extLst>
            <a:ext uri="{FF2B5EF4-FFF2-40B4-BE49-F238E27FC236}">
              <a16:creationId xmlns:a16="http://schemas.microsoft.com/office/drawing/2014/main" id="{4AB8592B-98ED-4713-B20C-A9C28B547906}"/>
            </a:ext>
          </a:extLst>
        </xdr:cNvPr>
        <xdr:cNvGrpSpPr/>
      </xdr:nvGrpSpPr>
      <xdr:grpSpPr>
        <a:xfrm>
          <a:off x="237014" y="0"/>
          <a:ext cx="10540524" cy="1011773"/>
          <a:chOff x="372745" y="0"/>
          <a:chExt cx="10130155" cy="1027648"/>
        </a:xfrm>
      </xdr:grpSpPr>
      <xdr:pic>
        <xdr:nvPicPr>
          <xdr:cNvPr id="2" name="Imagem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a:srcRect r="28676"/>
          <a:stretch/>
        </xdr:blipFill>
        <xdr:spPr>
          <a:xfrm>
            <a:off x="372745" y="0"/>
            <a:ext cx="10130155" cy="1027648"/>
          </a:xfrm>
          <a:prstGeom prst="rect">
            <a:avLst/>
          </a:prstGeom>
        </xdr:spPr>
      </xdr:pic>
      <xdr:pic>
        <xdr:nvPicPr>
          <xdr:cNvPr id="5" name="Imagem 4">
            <a:extLst>
              <a:ext uri="{FF2B5EF4-FFF2-40B4-BE49-F238E27FC236}">
                <a16:creationId xmlns:a16="http://schemas.microsoft.com/office/drawing/2014/main" id="{D78FCC8B-8A7F-4B05-8C1A-EED5CECAD1E0}"/>
              </a:ext>
            </a:extLst>
          </xdr:cNvPr>
          <xdr:cNvPicPr>
            <a:picLocks noChangeAspect="1"/>
          </xdr:cNvPicPr>
        </xdr:nvPicPr>
        <xdr:blipFill rotWithShape="1">
          <a:blip xmlns:r="http://schemas.openxmlformats.org/officeDocument/2006/relationships" r:embed="rId2"/>
          <a:srcRect b="13091"/>
          <a:stretch/>
        </xdr:blipFill>
        <xdr:spPr>
          <a:xfrm>
            <a:off x="387347" y="0"/>
            <a:ext cx="8001091" cy="606019"/>
          </a:xfrm>
          <a:prstGeom prst="rect">
            <a:avLst/>
          </a:prstGeom>
        </xdr:spPr>
      </xdr:pic>
    </xdr:grpSp>
    <xdr:clientData/>
  </xdr:twoCellAnchor>
  <xdr:oneCellAnchor>
    <xdr:from>
      <xdr:col>1</xdr:col>
      <xdr:colOff>0</xdr:colOff>
      <xdr:row>3</xdr:row>
      <xdr:rowOff>95250</xdr:rowOff>
    </xdr:from>
    <xdr:ext cx="4374274" cy="342786"/>
    <xdr:sp macro="" textlink="">
      <xdr:nvSpPr>
        <xdr:cNvPr id="3" name="CaixaDeTexto 2">
          <a:extLst>
            <a:ext uri="{FF2B5EF4-FFF2-40B4-BE49-F238E27FC236}">
              <a16:creationId xmlns:a16="http://schemas.microsoft.com/office/drawing/2014/main" id="{00000000-0008-0000-1400-000003000000}"/>
            </a:ext>
          </a:extLst>
        </xdr:cNvPr>
        <xdr:cNvSpPr txBox="1"/>
      </xdr:nvSpPr>
      <xdr:spPr>
        <a:xfrm>
          <a:off x="381000" y="666750"/>
          <a:ext cx="43742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A6362126-0CEC-0554-EECD-604DBD023A8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twoCellAnchor>
    <xdr:from>
      <xdr:col>7</xdr:col>
      <xdr:colOff>247650</xdr:colOff>
      <xdr:row>0</xdr:row>
      <xdr:rowOff>9525</xdr:rowOff>
    </xdr:from>
    <xdr:to>
      <xdr:col>7</xdr:col>
      <xdr:colOff>1066799</xdr:colOff>
      <xdr:row>2</xdr:row>
      <xdr:rowOff>152400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B900A3B3-8F20-417F-B217-F8A0D80C1CF1}"/>
            </a:ext>
          </a:extLst>
        </xdr:cNvPr>
        <xdr:cNvSpPr/>
      </xdr:nvSpPr>
      <xdr:spPr>
        <a:xfrm>
          <a:off x="9391650" y="95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F3B27D4F-3F52-2D08-77EE-79DE69006B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8255</xdr:colOff>
      <xdr:row>4</xdr:row>
      <xdr:rowOff>30698</xdr:rowOff>
    </xdr:to>
    <xdr:grpSp>
      <xdr:nvGrpSpPr>
        <xdr:cNvPr id="2" name="Agrupar 1">
          <a:extLst>
            <a:ext uri="{FF2B5EF4-FFF2-40B4-BE49-F238E27FC236}">
              <a16:creationId xmlns:a16="http://schemas.microsoft.com/office/drawing/2014/main" id="{B4EA60F5-96F0-446C-A429-76733D764FBF}"/>
            </a:ext>
          </a:extLst>
        </xdr:cNvPr>
        <xdr:cNvGrpSpPr/>
      </xdr:nvGrpSpPr>
      <xdr:grpSpPr>
        <a:xfrm>
          <a:off x="0" y="0"/>
          <a:ext cx="10167564" cy="996036"/>
          <a:chOff x="0" y="0"/>
          <a:chExt cx="10155555" cy="1027648"/>
        </a:xfrm>
      </xdr:grpSpPr>
      <xdr:pic>
        <xdr:nvPicPr>
          <xdr:cNvPr id="6" name="Imagem 5">
            <a:extLst>
              <a:ext uri="{FF2B5EF4-FFF2-40B4-BE49-F238E27FC236}">
                <a16:creationId xmlns:a16="http://schemas.microsoft.com/office/drawing/2014/main" id="{00000000-0008-0000-1500-000006000000}"/>
              </a:ext>
            </a:extLst>
          </xdr:cNvPr>
          <xdr:cNvPicPr>
            <a:picLocks noChangeAspect="1"/>
          </xdr:cNvPicPr>
        </xdr:nvPicPr>
        <xdr:blipFill rotWithShape="1">
          <a:blip xmlns:r="http://schemas.openxmlformats.org/officeDocument/2006/relationships" r:embed="rId1"/>
          <a:srcRect l="1" r="28400"/>
          <a:stretch/>
        </xdr:blipFill>
        <xdr:spPr>
          <a:xfrm>
            <a:off x="0" y="0"/>
            <a:ext cx="10155555" cy="1027648"/>
          </a:xfrm>
          <a:prstGeom prst="rect">
            <a:avLst/>
          </a:prstGeom>
        </xdr:spPr>
      </xdr:pic>
      <xdr:pic>
        <xdr:nvPicPr>
          <xdr:cNvPr id="7" name="Imagem 6">
            <a:extLst>
              <a:ext uri="{FF2B5EF4-FFF2-40B4-BE49-F238E27FC236}">
                <a16:creationId xmlns:a16="http://schemas.microsoft.com/office/drawing/2014/main" id="{06009EC8-41BC-493E-8542-275DC784C79F}"/>
              </a:ext>
            </a:extLst>
          </xdr:cNvPr>
          <xdr:cNvPicPr>
            <a:picLocks noChangeAspect="1"/>
          </xdr:cNvPicPr>
        </xdr:nvPicPr>
        <xdr:blipFill rotWithShape="1">
          <a:blip xmlns:r="http://schemas.openxmlformats.org/officeDocument/2006/relationships" r:embed="rId2"/>
          <a:srcRect b="17102"/>
          <a:stretch/>
        </xdr:blipFill>
        <xdr:spPr>
          <a:xfrm>
            <a:off x="21588" y="1"/>
            <a:ext cx="7990239" cy="578049"/>
          </a:xfrm>
          <a:prstGeom prst="rect">
            <a:avLst/>
          </a:prstGeom>
        </xdr:spPr>
      </xdr:pic>
    </xdr:grpSp>
    <xdr:clientData/>
  </xdr:twoCellAnchor>
  <xdr:oneCellAnchor>
    <xdr:from>
      <xdr:col>1</xdr:col>
      <xdr:colOff>0</xdr:colOff>
      <xdr:row>3</xdr:row>
      <xdr:rowOff>95250</xdr:rowOff>
    </xdr:from>
    <xdr:ext cx="4475712" cy="342786"/>
    <xdr:sp macro="" textlink="">
      <xdr:nvSpPr>
        <xdr:cNvPr id="3" name="CaixaDeTexto 2">
          <a:extLst>
            <a:ext uri="{FF2B5EF4-FFF2-40B4-BE49-F238E27FC236}">
              <a16:creationId xmlns:a16="http://schemas.microsoft.com/office/drawing/2014/main" id="{00000000-0008-0000-1500-000003000000}"/>
            </a:ext>
          </a:extLst>
        </xdr:cNvPr>
        <xdr:cNvSpPr txBox="1"/>
      </xdr:nvSpPr>
      <xdr:spPr>
        <a:xfrm>
          <a:off x="400050" y="638175"/>
          <a:ext cx="44757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TRANSMISSION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8760C22C-FAEA-4233-6848-80A0D79BA2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twoCellAnchor>
    <xdr:from>
      <xdr:col>8</xdr:col>
      <xdr:colOff>0</xdr:colOff>
      <xdr:row>0</xdr:row>
      <xdr:rowOff>47625</xdr:rowOff>
    </xdr:from>
    <xdr:to>
      <xdr:col>8</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292B084-D0F4-4956-9A9B-F243F02938DC}"/>
            </a:ext>
          </a:extLst>
        </xdr:cNvPr>
        <xdr:cNvSpPr/>
      </xdr:nvSpPr>
      <xdr:spPr>
        <a:xfrm>
          <a:off x="90297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7084A5CB-A663-6B81-3161-2EB2AED8D95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29844</xdr:colOff>
      <xdr:row>4</xdr:row>
      <xdr:rowOff>39632</xdr:rowOff>
    </xdr:to>
    <xdr:grpSp>
      <xdr:nvGrpSpPr>
        <xdr:cNvPr id="6" name="Agrupar 5">
          <a:extLst>
            <a:ext uri="{FF2B5EF4-FFF2-40B4-BE49-F238E27FC236}">
              <a16:creationId xmlns:a16="http://schemas.microsoft.com/office/drawing/2014/main" id="{EF2CEDC8-0760-4672-BECC-ACAA224C7F10}"/>
            </a:ext>
          </a:extLst>
        </xdr:cNvPr>
        <xdr:cNvGrpSpPr/>
      </xdr:nvGrpSpPr>
      <xdr:grpSpPr>
        <a:xfrm>
          <a:off x="150125" y="0"/>
          <a:ext cx="10293956" cy="997819"/>
          <a:chOff x="387350" y="0"/>
          <a:chExt cx="9986644" cy="1036582"/>
        </a:xfrm>
      </xdr:grpSpPr>
      <xdr:pic>
        <xdr:nvPicPr>
          <xdr:cNvPr id="2" name="Imagem 1">
            <a:extLst>
              <a:ext uri="{FF2B5EF4-FFF2-40B4-BE49-F238E27FC236}">
                <a16:creationId xmlns:a16="http://schemas.microsoft.com/office/drawing/2014/main" id="{00000000-0008-0000-1600-000002000000}"/>
              </a:ext>
            </a:extLst>
          </xdr:cNvPr>
          <xdr:cNvPicPr>
            <a:picLocks noChangeAspect="1"/>
          </xdr:cNvPicPr>
        </xdr:nvPicPr>
        <xdr:blipFill rotWithShape="1">
          <a:blip xmlns:r="http://schemas.openxmlformats.org/officeDocument/2006/relationships" r:embed="rId1"/>
          <a:srcRect r="30069" b="86057"/>
          <a:stretch/>
        </xdr:blipFill>
        <xdr:spPr>
          <a:xfrm>
            <a:off x="387350" y="0"/>
            <a:ext cx="9986644" cy="1036582"/>
          </a:xfrm>
          <a:prstGeom prst="rect">
            <a:avLst/>
          </a:prstGeom>
        </xdr:spPr>
      </xdr:pic>
      <xdr:pic>
        <xdr:nvPicPr>
          <xdr:cNvPr id="5" name="Imagem 4">
            <a:extLst>
              <a:ext uri="{FF2B5EF4-FFF2-40B4-BE49-F238E27FC236}">
                <a16:creationId xmlns:a16="http://schemas.microsoft.com/office/drawing/2014/main" id="{32A361A2-1AA3-499D-B696-C100AE4F6A94}"/>
              </a:ext>
            </a:extLst>
          </xdr:cNvPr>
          <xdr:cNvPicPr>
            <a:picLocks noChangeAspect="1"/>
          </xdr:cNvPicPr>
        </xdr:nvPicPr>
        <xdr:blipFill rotWithShape="1">
          <a:blip xmlns:r="http://schemas.openxmlformats.org/officeDocument/2006/relationships" r:embed="rId2"/>
          <a:srcRect b="14428"/>
          <a:stretch/>
        </xdr:blipFill>
        <xdr:spPr>
          <a:xfrm>
            <a:off x="397507" y="1"/>
            <a:ext cx="7978288" cy="596804"/>
          </a:xfrm>
          <a:prstGeom prst="rect">
            <a:avLst/>
          </a:prstGeom>
        </xdr:spPr>
      </xdr:pic>
    </xdr:grpSp>
    <xdr:clientData/>
  </xdr:twoCellAnchor>
  <xdr:oneCellAnchor>
    <xdr:from>
      <xdr:col>1</xdr:col>
      <xdr:colOff>0</xdr:colOff>
      <xdr:row>3</xdr:row>
      <xdr:rowOff>95250</xdr:rowOff>
    </xdr:from>
    <xdr:ext cx="4423775" cy="342786"/>
    <xdr:sp macro="" textlink="">
      <xdr:nvSpPr>
        <xdr:cNvPr id="3" name="CaixaDeTexto 2">
          <a:extLst>
            <a:ext uri="{FF2B5EF4-FFF2-40B4-BE49-F238E27FC236}">
              <a16:creationId xmlns:a16="http://schemas.microsoft.com/office/drawing/2014/main" id="{00000000-0008-0000-1600-000003000000}"/>
            </a:ext>
          </a:extLst>
        </xdr:cNvPr>
        <xdr:cNvSpPr txBox="1"/>
      </xdr:nvSpPr>
      <xdr:spPr>
        <a:xfrm>
          <a:off x="400050" y="638175"/>
          <a:ext cx="44237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DISTRIBUTION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CF14E2B3-D4B1-FDCE-08DA-FB9C5C77E5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twoCellAnchor>
    <xdr:from>
      <xdr:col>7</xdr:col>
      <xdr:colOff>571500</xdr:colOff>
      <xdr:row>0</xdr:row>
      <xdr:rowOff>28575</xdr:rowOff>
    </xdr:from>
    <xdr:to>
      <xdr:col>8</xdr:col>
      <xdr:colOff>9524</xdr:colOff>
      <xdr:row>2</xdr:row>
      <xdr:rowOff>171450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287FE841-C5AF-4B33-9AFD-10D19130B00D}"/>
            </a:ext>
          </a:extLst>
        </xdr:cNvPr>
        <xdr:cNvSpPr/>
      </xdr:nvSpPr>
      <xdr:spPr>
        <a:xfrm>
          <a:off x="9277350" y="285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A2F21EBA-4816-9C41-9A24-28A138E6906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X25A0T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269872</xdr:colOff>
      <xdr:row>0</xdr:row>
      <xdr:rowOff>0</xdr:rowOff>
    </xdr:from>
    <xdr:to>
      <xdr:col>10</xdr:col>
      <xdr:colOff>148590</xdr:colOff>
      <xdr:row>4</xdr:row>
      <xdr:rowOff>35154</xdr:rowOff>
    </xdr:to>
    <xdr:grpSp>
      <xdr:nvGrpSpPr>
        <xdr:cNvPr id="8" name="Agrupar 7">
          <a:extLst>
            <a:ext uri="{FF2B5EF4-FFF2-40B4-BE49-F238E27FC236}">
              <a16:creationId xmlns:a16="http://schemas.microsoft.com/office/drawing/2014/main" id="{3141AFFB-2F1E-4D13-A2E0-707B25BD1AC6}"/>
            </a:ext>
          </a:extLst>
        </xdr:cNvPr>
        <xdr:cNvGrpSpPr/>
      </xdr:nvGrpSpPr>
      <xdr:grpSpPr>
        <a:xfrm>
          <a:off x="203953" y="0"/>
          <a:ext cx="14601646" cy="1015473"/>
          <a:chOff x="269595" y="0"/>
          <a:chExt cx="14401445" cy="1032104"/>
        </a:xfrm>
      </xdr:grpSpPr>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 r="-1104" b="86057"/>
          <a:stretch/>
        </xdr:blipFill>
        <xdr:spPr>
          <a:xfrm>
            <a:off x="299720" y="0"/>
            <a:ext cx="14371320" cy="1032104"/>
          </a:xfrm>
          <a:prstGeom prst="rect">
            <a:avLst/>
          </a:prstGeom>
        </xdr:spPr>
      </xdr:pic>
      <xdr:pic>
        <xdr:nvPicPr>
          <xdr:cNvPr id="7" name="Imagem 6">
            <a:extLst>
              <a:ext uri="{FF2B5EF4-FFF2-40B4-BE49-F238E27FC236}">
                <a16:creationId xmlns:a16="http://schemas.microsoft.com/office/drawing/2014/main" id="{8188B58D-D9AA-4517-98AE-4DC1B898AE72}"/>
              </a:ext>
            </a:extLst>
          </xdr:cNvPr>
          <xdr:cNvPicPr>
            <a:picLocks noChangeAspect="1"/>
          </xdr:cNvPicPr>
        </xdr:nvPicPr>
        <xdr:blipFill rotWithShape="1">
          <a:blip xmlns:r="http://schemas.openxmlformats.org/officeDocument/2006/relationships" r:embed="rId2"/>
          <a:srcRect b="20100"/>
          <a:stretch/>
        </xdr:blipFill>
        <xdr:spPr>
          <a:xfrm>
            <a:off x="269595" y="1"/>
            <a:ext cx="8003925" cy="557195"/>
          </a:xfrm>
          <a:prstGeom prst="rect">
            <a:avLst/>
          </a:prstGeom>
        </xdr:spPr>
      </xdr:pic>
    </xdr:grpSp>
    <xdr:clientData/>
  </xdr:twoCellAnchor>
  <xdr:oneCellAnchor>
    <xdr:from>
      <xdr:col>1</xdr:col>
      <xdr:colOff>0</xdr:colOff>
      <xdr:row>3</xdr:row>
      <xdr:rowOff>95251</xdr:rowOff>
    </xdr:from>
    <xdr:ext cx="7524749" cy="333374"/>
    <xdr:sp macro="" textlink="">
      <xdr:nvSpPr>
        <xdr:cNvPr id="4" name="CaixaDeTexto 2">
          <a:extLst>
            <a:ext uri="{FF2B5EF4-FFF2-40B4-BE49-F238E27FC236}">
              <a16:creationId xmlns:a16="http://schemas.microsoft.com/office/drawing/2014/main" id="{00000000-0008-0000-0200-000003000000}"/>
            </a:ext>
          </a:extLst>
        </xdr:cNvPr>
        <xdr:cNvSpPr txBox="1"/>
      </xdr:nvSpPr>
      <xdr:spPr>
        <a:xfrm>
          <a:off x="190500" y="666751"/>
          <a:ext cx="7524749" cy="333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bg1"/>
              </a:solidFill>
            </a:rPr>
            <a:t>Exhibit I - CONSOLIDATED RESULTS &gt;</a:t>
          </a:r>
          <a:r>
            <a:rPr lang="pt-BR" sz="1600" b="1" baseline="0">
              <a:solidFill>
                <a:schemeClr val="bg1"/>
              </a:solidFill>
            </a:rPr>
            <a:t> BALANCE SHEET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1B126202-11BA-C1FE-4FF7-D7D74D3EE4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twoCellAnchor>
    <xdr:from>
      <xdr:col>8</xdr:col>
      <xdr:colOff>809625</xdr:colOff>
      <xdr:row>0</xdr:row>
      <xdr:rowOff>57150</xdr:rowOff>
    </xdr:from>
    <xdr:to>
      <xdr:col>9</xdr:col>
      <xdr:colOff>609599</xdr:colOff>
      <xdr:row>3</xdr:row>
      <xdr:rowOff>9525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9B458C7A-F6C7-4A4A-9852-4CF0872290F6}"/>
            </a:ext>
          </a:extLst>
        </xdr:cNvPr>
        <xdr:cNvSpPr/>
      </xdr:nvSpPr>
      <xdr:spPr>
        <a:xfrm>
          <a:off x="132302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5B5E0BA-62E3-72AA-63DE-0C98D31C56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95250</xdr:rowOff>
    </xdr:from>
    <xdr:to>
      <xdr:col>5</xdr:col>
      <xdr:colOff>34766</xdr:colOff>
      <xdr:row>5</xdr:row>
      <xdr:rowOff>652</xdr:rowOff>
    </xdr:to>
    <xdr:pic>
      <xdr:nvPicPr>
        <xdr:cNvPr id="2" name="Imagem 1">
          <a:extLst>
            <a:ext uri="{FF2B5EF4-FFF2-40B4-BE49-F238E27FC236}">
              <a16:creationId xmlns:a16="http://schemas.microsoft.com/office/drawing/2014/main" id="{2EF0B6B8-B764-4895-91E7-B48BB617A967}"/>
            </a:ext>
          </a:extLst>
        </xdr:cNvPr>
        <xdr:cNvPicPr>
          <a:picLocks noChangeAspect="1"/>
        </xdr:cNvPicPr>
      </xdr:nvPicPr>
      <xdr:blipFill rotWithShape="1">
        <a:blip xmlns:r="http://schemas.openxmlformats.org/officeDocument/2006/relationships" r:embed="rId1"/>
        <a:srcRect l="-1" t="8754" r="17516" b="86057"/>
        <a:stretch/>
      </xdr:blipFill>
      <xdr:spPr>
        <a:xfrm>
          <a:off x="166688" y="666750"/>
          <a:ext cx="11525249" cy="393558"/>
        </a:xfrm>
        <a:prstGeom prst="rect">
          <a:avLst/>
        </a:prstGeom>
      </xdr:spPr>
    </xdr:pic>
    <xdr:clientData/>
  </xdr:twoCellAnchor>
  <xdr:oneCellAnchor>
    <xdr:from>
      <xdr:col>1</xdr:col>
      <xdr:colOff>95251</xdr:colOff>
      <xdr:row>3</xdr:row>
      <xdr:rowOff>136072</xdr:rowOff>
    </xdr:from>
    <xdr:ext cx="4356770" cy="319012"/>
    <xdr:sp macro="" textlink="">
      <xdr:nvSpPr>
        <xdr:cNvPr id="4" name="CaixaDeTexto 4">
          <a:extLst>
            <a:ext uri="{FF2B5EF4-FFF2-40B4-BE49-F238E27FC236}">
              <a16:creationId xmlns:a16="http://schemas.microsoft.com/office/drawing/2014/main" id="{0E31F53D-DBD0-4EBD-852D-F7357A982F33}"/>
            </a:ext>
          </a:extLst>
        </xdr:cNvPr>
        <xdr:cNvSpPr txBox="1"/>
      </xdr:nvSpPr>
      <xdr:spPr>
        <a:xfrm>
          <a:off x="254001" y="707572"/>
          <a:ext cx="4356770" cy="3190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 - CONSOLIDATED RESULTS &gt; </a:t>
          </a:r>
          <a:r>
            <a:rPr lang="pt-BR" sz="1600" b="1" baseline="0">
              <a:solidFill>
                <a:schemeClr val="bg1"/>
              </a:solidFill>
            </a:rPr>
            <a:t>CASH FLOW</a:t>
          </a:r>
        </a:p>
        <a:p>
          <a:endParaRPr lang="pt-BR" sz="1600" b="1">
            <a:solidFill>
              <a:schemeClr val="bg1"/>
            </a:solidFill>
          </a:endParaRPr>
        </a:p>
      </xdr:txBody>
    </xdr:sp>
    <xdr:clientData/>
  </xdr:oneCellAnchor>
  <xdr:twoCellAnchor>
    <xdr:from>
      <xdr:col>0</xdr:col>
      <xdr:colOff>326573</xdr:colOff>
      <xdr:row>0</xdr:row>
      <xdr:rowOff>149679</xdr:rowOff>
    </xdr:from>
    <xdr:to>
      <xdr:col>1</xdr:col>
      <xdr:colOff>7723478</xdr:colOff>
      <xdr:row>2</xdr:row>
      <xdr:rowOff>140128</xdr:rowOff>
    </xdr:to>
    <xdr:pic>
      <xdr:nvPicPr>
        <xdr:cNvPr id="6" name="Imagem 5">
          <a:extLst>
            <a:ext uri="{FF2B5EF4-FFF2-40B4-BE49-F238E27FC236}">
              <a16:creationId xmlns:a16="http://schemas.microsoft.com/office/drawing/2014/main" id="{E5076592-A0A7-4B3C-9567-C65AC2681387}"/>
            </a:ext>
          </a:extLst>
        </xdr:cNvPr>
        <xdr:cNvPicPr>
          <a:picLocks noChangeAspect="1"/>
        </xdr:cNvPicPr>
      </xdr:nvPicPr>
      <xdr:blipFill rotWithShape="1">
        <a:blip xmlns:r="http://schemas.openxmlformats.org/officeDocument/2006/relationships" r:embed="rId2"/>
        <a:srcRect t="22595" b="25263"/>
        <a:stretch/>
      </xdr:blipFill>
      <xdr:spPr>
        <a:xfrm>
          <a:off x="326573" y="149679"/>
          <a:ext cx="7777905" cy="37144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1108C660-91A6-8FBC-6749-0B461FEA86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twoCellAnchor>
    <xdr:from>
      <xdr:col>3</xdr:col>
      <xdr:colOff>179917</xdr:colOff>
      <xdr:row>0</xdr:row>
      <xdr:rowOff>52917</xdr:rowOff>
    </xdr:from>
    <xdr:to>
      <xdr:col>3</xdr:col>
      <xdr:colOff>999066</xdr:colOff>
      <xdr:row>3</xdr:row>
      <xdr:rowOff>5292</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771D6470-68AC-4014-AF4D-DD118EA4E21B}"/>
            </a:ext>
          </a:extLst>
        </xdr:cNvPr>
        <xdr:cNvSpPr/>
      </xdr:nvSpPr>
      <xdr:spPr>
        <a:xfrm>
          <a:off x="10847917" y="52917"/>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B228777D-EF5D-87D2-5870-34D1948BE6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0</xdr:rowOff>
    </xdr:from>
    <xdr:to>
      <xdr:col>8</xdr:col>
      <xdr:colOff>19050</xdr:colOff>
      <xdr:row>4</xdr:row>
      <xdr:rowOff>29439</xdr:rowOff>
    </xdr:to>
    <xdr:grpSp>
      <xdr:nvGrpSpPr>
        <xdr:cNvPr id="6" name="Agrupar 5">
          <a:extLst>
            <a:ext uri="{FF2B5EF4-FFF2-40B4-BE49-F238E27FC236}">
              <a16:creationId xmlns:a16="http://schemas.microsoft.com/office/drawing/2014/main" id="{5F86F778-DEEA-488C-87F5-2C394E9F0B09}"/>
            </a:ext>
          </a:extLst>
        </xdr:cNvPr>
        <xdr:cNvGrpSpPr/>
      </xdr:nvGrpSpPr>
      <xdr:grpSpPr>
        <a:xfrm>
          <a:off x="204789" y="0"/>
          <a:ext cx="10706098" cy="1010514"/>
          <a:chOff x="387351" y="0"/>
          <a:chExt cx="8346440" cy="1026389"/>
        </a:xfrm>
      </xdr:grpSpPr>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r="41103" b="86057"/>
          <a:stretch/>
        </xdr:blipFill>
        <xdr:spPr>
          <a:xfrm>
            <a:off x="387351" y="0"/>
            <a:ext cx="8346440" cy="1026389"/>
          </a:xfrm>
          <a:prstGeom prst="rect">
            <a:avLst/>
          </a:prstGeom>
        </xdr:spPr>
      </xdr:pic>
      <xdr:pic>
        <xdr:nvPicPr>
          <xdr:cNvPr id="5" name="Imagem 4">
            <a:extLst>
              <a:ext uri="{FF2B5EF4-FFF2-40B4-BE49-F238E27FC236}">
                <a16:creationId xmlns:a16="http://schemas.microsoft.com/office/drawing/2014/main" id="{C3BD9C69-7D51-4F84-86BF-8341A5602D7A}"/>
              </a:ext>
            </a:extLst>
          </xdr:cNvPr>
          <xdr:cNvPicPr>
            <a:picLocks noChangeAspect="1"/>
          </xdr:cNvPicPr>
        </xdr:nvPicPr>
        <xdr:blipFill rotWithShape="1">
          <a:blip xmlns:r="http://schemas.openxmlformats.org/officeDocument/2006/relationships" r:embed="rId2"/>
          <a:srcRect b="18439"/>
          <a:stretch/>
        </xdr:blipFill>
        <xdr:spPr>
          <a:xfrm>
            <a:off x="411480" y="2"/>
            <a:ext cx="6497159" cy="568709"/>
          </a:xfrm>
          <a:prstGeom prst="rect">
            <a:avLst/>
          </a:prstGeom>
        </xdr:spPr>
      </xdr:pic>
    </xdr:grpSp>
    <xdr:clientData/>
  </xdr:twoCellAnchor>
  <xdr:oneCellAnchor>
    <xdr:from>
      <xdr:col>1</xdr:col>
      <xdr:colOff>0</xdr:colOff>
      <xdr:row>3</xdr:row>
      <xdr:rowOff>95250</xdr:rowOff>
    </xdr:from>
    <xdr:ext cx="6981014" cy="593239"/>
    <xdr:sp macro="" textlink="">
      <xdr:nvSpPr>
        <xdr:cNvPr id="3" name="CaixaDeTexto 2">
          <a:extLst>
            <a:ext uri="{FF2B5EF4-FFF2-40B4-BE49-F238E27FC236}">
              <a16:creationId xmlns:a16="http://schemas.microsoft.com/office/drawing/2014/main" id="{00000000-0008-0000-0400-000003000000}"/>
            </a:ext>
          </a:extLst>
        </xdr:cNvPr>
        <xdr:cNvSpPr txBox="1"/>
      </xdr:nvSpPr>
      <xdr:spPr>
        <a:xfrm>
          <a:off x="381000" y="666750"/>
          <a:ext cx="6981014"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ADJUSTED EBITDA AND </a:t>
          </a:r>
          <a:r>
            <a:rPr lang="pt-BR" sz="1600" b="1" baseline="0">
              <a:solidFill>
                <a:schemeClr val="bg1"/>
              </a:solidFill>
            </a:rPr>
            <a:t>FINANCIAL RESULT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3D045F05-0C39-60A3-FE67-97DE052890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twoCellAnchor>
    <xdr:from>
      <xdr:col>6</xdr:col>
      <xdr:colOff>714375</xdr:colOff>
      <xdr:row>0</xdr:row>
      <xdr:rowOff>76200</xdr:rowOff>
    </xdr:from>
    <xdr:to>
      <xdr:col>7</xdr:col>
      <xdr:colOff>676274</xdr:colOff>
      <xdr:row>3</xdr:row>
      <xdr:rowOff>28575</xdr:rowOff>
    </xdr:to>
    <xdr:sp macro="" textlink="">
      <xdr:nvSpPr>
        <xdr:cNvPr id="11" name="Seta para a Esquerda 6">
          <a:hlinkClick xmlns:r="http://schemas.openxmlformats.org/officeDocument/2006/relationships" r:id="rId3"/>
          <a:extLst>
            <a:ext uri="{FF2B5EF4-FFF2-40B4-BE49-F238E27FC236}">
              <a16:creationId xmlns:a16="http://schemas.microsoft.com/office/drawing/2014/main" id="{129F006C-BDF5-47D6-BE1A-DCB133C15520}"/>
            </a:ext>
          </a:extLst>
        </xdr:cNvPr>
        <xdr:cNvSpPr/>
      </xdr:nvSpPr>
      <xdr:spPr>
        <a:xfrm>
          <a:off x="9496425" y="762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C29BE1E9-D216-1C85-9AA8-493AB730E5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351790</xdr:colOff>
      <xdr:row>0</xdr:row>
      <xdr:rowOff>0</xdr:rowOff>
    </xdr:from>
    <xdr:to>
      <xdr:col>10</xdr:col>
      <xdr:colOff>66676</xdr:colOff>
      <xdr:row>4</xdr:row>
      <xdr:rowOff>142875</xdr:rowOff>
    </xdr:to>
    <xdr:grpSp>
      <xdr:nvGrpSpPr>
        <xdr:cNvPr id="8" name="Agrupar 7">
          <a:extLst>
            <a:ext uri="{FF2B5EF4-FFF2-40B4-BE49-F238E27FC236}">
              <a16:creationId xmlns:a16="http://schemas.microsoft.com/office/drawing/2014/main" id="{68510443-A493-4BC9-8A28-806FC89939F2}"/>
            </a:ext>
          </a:extLst>
        </xdr:cNvPr>
        <xdr:cNvGrpSpPr/>
      </xdr:nvGrpSpPr>
      <xdr:grpSpPr>
        <a:xfrm>
          <a:off x="249201" y="0"/>
          <a:ext cx="11003416" cy="1111771"/>
          <a:chOff x="415290" y="5080"/>
          <a:chExt cx="8800466" cy="1053008"/>
        </a:xfrm>
      </xdr:grpSpPr>
      <xdr:pic>
        <xdr:nvPicPr>
          <xdr:cNvPr id="6" name="Imagem 5">
            <a:extLst>
              <a:ext uri="{FF2B5EF4-FFF2-40B4-BE49-F238E27FC236}">
                <a16:creationId xmlns:a16="http://schemas.microsoft.com/office/drawing/2014/main" id="{CAA9FBA2-AB7A-4EA2-B8C4-A2B4448195A9}"/>
              </a:ext>
            </a:extLst>
          </xdr:cNvPr>
          <xdr:cNvPicPr>
            <a:picLocks noChangeAspect="1"/>
          </xdr:cNvPicPr>
        </xdr:nvPicPr>
        <xdr:blipFill rotWithShape="1">
          <a:blip xmlns:r="http://schemas.openxmlformats.org/officeDocument/2006/relationships" r:embed="rId1"/>
          <a:srcRect r="39379" b="86057"/>
          <a:stretch/>
        </xdr:blipFill>
        <xdr:spPr>
          <a:xfrm>
            <a:off x="415290" y="5080"/>
            <a:ext cx="8800466" cy="1053008"/>
          </a:xfrm>
          <a:prstGeom prst="rect">
            <a:avLst/>
          </a:prstGeom>
        </xdr:spPr>
      </xdr:pic>
      <xdr:pic>
        <xdr:nvPicPr>
          <xdr:cNvPr id="7" name="Imagem 6">
            <a:extLst>
              <a:ext uri="{FF2B5EF4-FFF2-40B4-BE49-F238E27FC236}">
                <a16:creationId xmlns:a16="http://schemas.microsoft.com/office/drawing/2014/main" id="{688B4DBB-71B3-4072-8912-9A51B7DE8D3D}"/>
              </a:ext>
            </a:extLst>
          </xdr:cNvPr>
          <xdr:cNvPicPr>
            <a:picLocks noChangeAspect="1"/>
          </xdr:cNvPicPr>
        </xdr:nvPicPr>
        <xdr:blipFill rotWithShape="1">
          <a:blip xmlns:r="http://schemas.openxmlformats.org/officeDocument/2006/relationships" r:embed="rId2"/>
          <a:srcRect b="15138"/>
          <a:stretch/>
        </xdr:blipFill>
        <xdr:spPr>
          <a:xfrm>
            <a:off x="435611" y="35560"/>
            <a:ext cx="6508906" cy="547812"/>
          </a:xfrm>
          <a:prstGeom prst="rect">
            <a:avLst/>
          </a:prstGeom>
        </xdr:spPr>
      </xdr:pic>
    </xdr:grpSp>
    <xdr:clientData/>
  </xdr:twoCellAnchor>
  <xdr:oneCellAnchor>
    <xdr:from>
      <xdr:col>0</xdr:col>
      <xdr:colOff>361950</xdr:colOff>
      <xdr:row>3</xdr:row>
      <xdr:rowOff>180975</xdr:rowOff>
    </xdr:from>
    <xdr:ext cx="8886825" cy="593239"/>
    <xdr:sp macro="" textlink="">
      <xdr:nvSpPr>
        <xdr:cNvPr id="4" name="CaixaDeTexto 2">
          <a:extLst>
            <a:ext uri="{FF2B5EF4-FFF2-40B4-BE49-F238E27FC236}">
              <a16:creationId xmlns:a16="http://schemas.microsoft.com/office/drawing/2014/main" id="{00000000-0008-0000-0500-000003000000}"/>
            </a:ext>
          </a:extLst>
        </xdr:cNvPr>
        <xdr:cNvSpPr txBox="1"/>
      </xdr:nvSpPr>
      <xdr:spPr>
        <a:xfrm>
          <a:off x="361950" y="752475"/>
          <a:ext cx="888682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 - CONSOLIDATED RESULTS &gt; </a:t>
          </a:r>
          <a:r>
            <a:rPr lang="pt-BR" sz="1600" b="1" baseline="0">
              <a:solidFill>
                <a:schemeClr val="bg1"/>
              </a:solidFill>
            </a:rPr>
            <a:t>EQUITY IN EARNINGS OF SUBSIDIARIES AND INDICATORS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5C3173E9-D799-ACAD-FA73-8DC7817D15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twoCellAnchor>
    <xdr:from>
      <xdr:col>9</xdr:col>
      <xdr:colOff>161925</xdr:colOff>
      <xdr:row>0</xdr:row>
      <xdr:rowOff>66675</xdr:rowOff>
    </xdr:from>
    <xdr:to>
      <xdr:col>10</xdr:col>
      <xdr:colOff>47624</xdr:colOff>
      <xdr:row>3</xdr:row>
      <xdr:rowOff>19050</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AF9624BF-839A-4CAE-A073-724EF3D1F18F}"/>
            </a:ext>
          </a:extLst>
        </xdr:cNvPr>
        <xdr:cNvSpPr/>
      </xdr:nvSpPr>
      <xdr:spPr>
        <a:xfrm>
          <a:off x="1002982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6AA3C22-4BE4-AD20-37FD-A927381546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11</xdr:col>
      <xdr:colOff>95250</xdr:colOff>
      <xdr:row>5</xdr:row>
      <xdr:rowOff>66675</xdr:rowOff>
    </xdr:to>
    <xdr:pic>
      <xdr:nvPicPr>
        <xdr:cNvPr id="2" name="Imagem 1">
          <a:extLst>
            <a:ext uri="{FF2B5EF4-FFF2-40B4-BE49-F238E27FC236}">
              <a16:creationId xmlns:a16="http://schemas.microsoft.com/office/drawing/2014/main" id="{E2A268CD-D505-487F-B7C9-4308439FA376}"/>
            </a:ext>
          </a:extLst>
        </xdr:cNvPr>
        <xdr:cNvPicPr>
          <a:picLocks noChangeAspect="1"/>
        </xdr:cNvPicPr>
      </xdr:nvPicPr>
      <xdr:blipFill rotWithShape="1">
        <a:blip xmlns:r="http://schemas.openxmlformats.org/officeDocument/2006/relationships" r:embed="rId1"/>
        <a:srcRect l="-1" r="32621" b="86021"/>
        <a:stretch/>
      </xdr:blipFill>
      <xdr:spPr>
        <a:xfrm>
          <a:off x="114300" y="114300"/>
          <a:ext cx="10248900" cy="1162050"/>
        </a:xfrm>
        <a:prstGeom prst="rect">
          <a:avLst/>
        </a:prstGeom>
      </xdr:spPr>
    </xdr:pic>
    <xdr:clientData/>
  </xdr:twoCellAnchor>
  <xdr:oneCellAnchor>
    <xdr:from>
      <xdr:col>0</xdr:col>
      <xdr:colOff>152400</xdr:colOff>
      <xdr:row>3</xdr:row>
      <xdr:rowOff>295275</xdr:rowOff>
    </xdr:from>
    <xdr:ext cx="4667624" cy="342786"/>
    <xdr:sp macro="" textlink="">
      <xdr:nvSpPr>
        <xdr:cNvPr id="7" name="CaixaDeTexto 2">
          <a:extLst>
            <a:ext uri="{FF2B5EF4-FFF2-40B4-BE49-F238E27FC236}">
              <a16:creationId xmlns:a16="http://schemas.microsoft.com/office/drawing/2014/main" id="{4D2E1EE9-A8B3-419D-AF52-7677B43FF3C2}"/>
            </a:ext>
          </a:extLst>
        </xdr:cNvPr>
        <xdr:cNvSpPr txBox="1"/>
      </xdr:nvSpPr>
      <xdr:spPr>
        <a:xfrm>
          <a:off x="152400" y="866775"/>
          <a:ext cx="466762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SHARE CAPITAL</a:t>
          </a:r>
        </a:p>
      </xdr:txBody>
    </xdr:sp>
    <xdr:clientData/>
  </xdr:oneCellAnchor>
  <xdr:twoCellAnchor>
    <xdr:from>
      <xdr:col>1</xdr:col>
      <xdr:colOff>0</xdr:colOff>
      <xdr:row>19</xdr:row>
      <xdr:rowOff>128587</xdr:rowOff>
    </xdr:from>
    <xdr:to>
      <xdr:col>4</xdr:col>
      <xdr:colOff>517575</xdr:colOff>
      <xdr:row>34</xdr:row>
      <xdr:rowOff>85725</xdr:rowOff>
    </xdr:to>
    <xdr:graphicFrame macro="">
      <xdr:nvGraphicFramePr>
        <xdr:cNvPr id="14" name="Gráfico 8">
          <a:extLst>
            <a:ext uri="{FF2B5EF4-FFF2-40B4-BE49-F238E27FC236}">
              <a16:creationId xmlns:a16="http://schemas.microsoft.com/office/drawing/2014/main" id="{62642F27-8AB8-4F4B-B6DF-03544EE26029}"/>
            </a:ext>
            <a:ext uri="{147F2762-F138-4A5C-976F-8EAC2B608ADB}">
              <a16:predDERef xmlns:a16="http://schemas.microsoft.com/office/drawing/2014/main" pred="{4D2E1EE9-A8B3-419D-AF52-7677B43FF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504823</xdr:colOff>
      <xdr:row>19</xdr:row>
      <xdr:rowOff>123825</xdr:rowOff>
    </xdr:from>
    <xdr:to>
      <xdr:col>11</xdr:col>
      <xdr:colOff>98473</xdr:colOff>
      <xdr:row>34</xdr:row>
      <xdr:rowOff>85725</xdr:rowOff>
    </xdr:to>
    <xdr:graphicFrame macro="">
      <xdr:nvGraphicFramePr>
        <xdr:cNvPr id="16" name="Gráfico 9">
          <a:extLst>
            <a:ext uri="{FF2B5EF4-FFF2-40B4-BE49-F238E27FC236}">
              <a16:creationId xmlns:a16="http://schemas.microsoft.com/office/drawing/2014/main" id="{CD8B2AD9-1013-4F52-B930-F07ACB702EEB}"/>
            </a:ext>
            <a:ext uri="{147F2762-F138-4A5C-976F-8EAC2B608ADB}">
              <a16:predDERef xmlns:a16="http://schemas.microsoft.com/office/drawing/2014/main" pred="{62642F27-8AB8-4F4B-B6DF-03544EE26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11" name="CaixaDeTexto 10">
          <a:extLst>
            <a:ext uri="{FF2B5EF4-FFF2-40B4-BE49-F238E27FC236}">
              <a16:creationId xmlns:a16="http://schemas.microsoft.com/office/drawing/2014/main" id="{20497680-3188-933B-40D7-13FEBDC95F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X0A0T</a:t>
          </a:r>
        </a:p>
      </xdr:txBody>
    </xdr:sp>
    <xdr:clientData/>
  </xdr:twoCellAnchor>
  <xdr:twoCellAnchor>
    <xdr:from>
      <xdr:col>10</xdr:col>
      <xdr:colOff>66675</xdr:colOff>
      <xdr:row>0</xdr:row>
      <xdr:rowOff>66675</xdr:rowOff>
    </xdr:from>
    <xdr:to>
      <xdr:col>11</xdr:col>
      <xdr:colOff>38099</xdr:colOff>
      <xdr:row>3</xdr:row>
      <xdr:rowOff>19050</xdr:rowOff>
    </xdr:to>
    <xdr:sp macro="" textlink="">
      <xdr:nvSpPr>
        <xdr:cNvPr id="12" name="Seta para a Esquerda 6">
          <a:hlinkClick xmlns:r="http://schemas.openxmlformats.org/officeDocument/2006/relationships" r:id="rId4"/>
          <a:extLst>
            <a:ext uri="{FF2B5EF4-FFF2-40B4-BE49-F238E27FC236}">
              <a16:creationId xmlns:a16="http://schemas.microsoft.com/office/drawing/2014/main" id="{5973251C-8E24-4012-B67E-E424518BD2FE}"/>
            </a:ext>
          </a:extLst>
        </xdr:cNvPr>
        <xdr:cNvSpPr/>
      </xdr:nvSpPr>
      <xdr:spPr>
        <a:xfrm>
          <a:off x="863917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A436EEE6-FA35-EBFB-2F36-177148C392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290830</xdr:colOff>
      <xdr:row>0</xdr:row>
      <xdr:rowOff>0</xdr:rowOff>
    </xdr:from>
    <xdr:to>
      <xdr:col>8</xdr:col>
      <xdr:colOff>57150</xdr:colOff>
      <xdr:row>4</xdr:row>
      <xdr:rowOff>123825</xdr:rowOff>
    </xdr:to>
    <xdr:grpSp>
      <xdr:nvGrpSpPr>
        <xdr:cNvPr id="2" name="Agrupar 1">
          <a:extLst>
            <a:ext uri="{FF2B5EF4-FFF2-40B4-BE49-F238E27FC236}">
              <a16:creationId xmlns:a16="http://schemas.microsoft.com/office/drawing/2014/main" id="{E9FDA419-32D9-40B8-AE80-2124FEF422CE}"/>
            </a:ext>
          </a:extLst>
        </xdr:cNvPr>
        <xdr:cNvGrpSpPr/>
      </xdr:nvGrpSpPr>
      <xdr:grpSpPr>
        <a:xfrm>
          <a:off x="164888" y="0"/>
          <a:ext cx="8661612" cy="1104900"/>
          <a:chOff x="290831" y="0"/>
          <a:chExt cx="6619874" cy="1025743"/>
        </a:xfrm>
      </xdr:grpSpPr>
      <xdr:pic>
        <xdr:nvPicPr>
          <xdr:cNvPr id="3" name="Imagem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r="53371"/>
          <a:stretch/>
        </xdr:blipFill>
        <xdr:spPr>
          <a:xfrm>
            <a:off x="313056" y="0"/>
            <a:ext cx="6597649" cy="1025743"/>
          </a:xfrm>
          <a:prstGeom prst="rect">
            <a:avLst/>
          </a:prstGeom>
        </xdr:spPr>
      </xdr:pic>
      <xdr:pic>
        <xdr:nvPicPr>
          <xdr:cNvPr id="6" name="Imagem 5">
            <a:extLst>
              <a:ext uri="{FF2B5EF4-FFF2-40B4-BE49-F238E27FC236}">
                <a16:creationId xmlns:a16="http://schemas.microsoft.com/office/drawing/2014/main" id="{49E4A669-A6C9-490E-8AA1-E14A01D00CDF}"/>
              </a:ext>
            </a:extLst>
          </xdr:cNvPr>
          <xdr:cNvPicPr>
            <a:picLocks noChangeAspect="1"/>
          </xdr:cNvPicPr>
        </xdr:nvPicPr>
        <xdr:blipFill rotWithShape="1">
          <a:blip xmlns:r="http://schemas.openxmlformats.org/officeDocument/2006/relationships" r:embed="rId2"/>
          <a:srcRect b="15764"/>
          <a:stretch/>
        </xdr:blipFill>
        <xdr:spPr>
          <a:xfrm>
            <a:off x="290831" y="0"/>
            <a:ext cx="6167540" cy="538515"/>
          </a:xfrm>
          <a:prstGeom prst="rect">
            <a:avLst/>
          </a:prstGeom>
        </xdr:spPr>
      </xdr:pic>
    </xdr:grpSp>
    <xdr:clientData/>
  </xdr:twoCellAnchor>
  <xdr:oneCellAnchor>
    <xdr:from>
      <xdr:col>1</xdr:col>
      <xdr:colOff>0</xdr:colOff>
      <xdr:row>3</xdr:row>
      <xdr:rowOff>95250</xdr:rowOff>
    </xdr:from>
    <xdr:ext cx="5962650" cy="342786"/>
    <xdr:sp macro="" textlink="">
      <xdr:nvSpPr>
        <xdr:cNvPr id="4" name="CaixaDeTexto 3">
          <a:extLst>
            <a:ext uri="{FF2B5EF4-FFF2-40B4-BE49-F238E27FC236}">
              <a16:creationId xmlns:a16="http://schemas.microsoft.com/office/drawing/2014/main" id="{00000000-0008-0000-0600-000004000000}"/>
            </a:ext>
          </a:extLst>
        </xdr:cNvPr>
        <xdr:cNvSpPr txBox="1"/>
      </xdr:nvSpPr>
      <xdr:spPr>
        <a:xfrm>
          <a:off x="381000" y="666750"/>
          <a:ext cx="59626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 RESULT BY SUBSIDIARY </a:t>
          </a:r>
          <a:r>
            <a:rPr lang="pt-BR" sz="1600" b="1" baseline="0">
              <a:solidFill>
                <a:schemeClr val="bg1"/>
              </a:solidFill>
            </a:rPr>
            <a:t>&gt; COPEL GET (CONSOLIDATED)</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77524F8B-E33C-7281-D546-50DA1FBC4D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twoCellAnchor>
    <xdr:from>
      <xdr:col>6</xdr:col>
      <xdr:colOff>771525</xdr:colOff>
      <xdr:row>0</xdr:row>
      <xdr:rowOff>57150</xdr:rowOff>
    </xdr:from>
    <xdr:to>
      <xdr:col>8</xdr:col>
      <xdr:colOff>28574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5F164A74-0A3A-4B53-81F9-622488112661}"/>
            </a:ext>
          </a:extLst>
        </xdr:cNvPr>
        <xdr:cNvSpPr/>
      </xdr:nvSpPr>
      <xdr:spPr>
        <a:xfrm>
          <a:off x="77914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89F4E5CA-D891-AE1D-37B0-726B69CD1C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5</xdr:col>
      <xdr:colOff>73025</xdr:colOff>
      <xdr:row>4</xdr:row>
      <xdr:rowOff>29428</xdr:rowOff>
    </xdr:to>
    <xdr:pic>
      <xdr:nvPicPr>
        <xdr:cNvPr id="8" name="Imagem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1"/>
        <a:srcRect r="53509"/>
        <a:stretch/>
      </xdr:blipFill>
      <xdr:spPr>
        <a:xfrm>
          <a:off x="352425" y="0"/>
          <a:ext cx="5867400" cy="1048603"/>
        </a:xfrm>
        <a:prstGeom prst="rect">
          <a:avLst/>
        </a:prstGeom>
      </xdr:spPr>
    </xdr:pic>
    <xdr:clientData/>
  </xdr:twoCellAnchor>
  <xdr:twoCellAnchor>
    <xdr:from>
      <xdr:col>0</xdr:col>
      <xdr:colOff>294640</xdr:colOff>
      <xdr:row>0</xdr:row>
      <xdr:rowOff>0</xdr:rowOff>
    </xdr:from>
    <xdr:to>
      <xdr:col>6</xdr:col>
      <xdr:colOff>15875</xdr:colOff>
      <xdr:row>3</xdr:row>
      <xdr:rowOff>79556</xdr:rowOff>
    </xdr:to>
    <xdr:pic>
      <xdr:nvPicPr>
        <xdr:cNvPr id="5" name="Imagem 4">
          <a:extLst>
            <a:ext uri="{FF2B5EF4-FFF2-40B4-BE49-F238E27FC236}">
              <a16:creationId xmlns:a16="http://schemas.microsoft.com/office/drawing/2014/main" id="{0002C855-CA06-4AF0-916A-FB69D85F2C19}"/>
            </a:ext>
          </a:extLst>
        </xdr:cNvPr>
        <xdr:cNvPicPr>
          <a:picLocks noChangeAspect="1"/>
        </xdr:cNvPicPr>
      </xdr:nvPicPr>
      <xdr:blipFill>
        <a:blip xmlns:r="http://schemas.openxmlformats.org/officeDocument/2006/relationships" r:embed="rId2"/>
        <a:stretch>
          <a:fillRect/>
        </a:stretch>
      </xdr:blipFill>
      <xdr:spPr>
        <a:xfrm>
          <a:off x="294640" y="0"/>
          <a:ext cx="6483985" cy="651056"/>
        </a:xfrm>
        <a:prstGeom prst="rect">
          <a:avLst/>
        </a:prstGeom>
      </xdr:spPr>
    </xdr:pic>
    <xdr:clientData/>
  </xdr:twoCellAnchor>
  <xdr:twoCellAnchor>
    <xdr:from>
      <xdr:col>0</xdr:col>
      <xdr:colOff>276223</xdr:colOff>
      <xdr:row>0</xdr:row>
      <xdr:rowOff>0</xdr:rowOff>
    </xdr:from>
    <xdr:to>
      <xdr:col>8</xdr:col>
      <xdr:colOff>66675</xdr:colOff>
      <xdr:row>4</xdr:row>
      <xdr:rowOff>28575</xdr:rowOff>
    </xdr:to>
    <xdr:grpSp>
      <xdr:nvGrpSpPr>
        <xdr:cNvPr id="12" name="Agrupar 1">
          <a:extLst>
            <a:ext uri="{FF2B5EF4-FFF2-40B4-BE49-F238E27FC236}">
              <a16:creationId xmlns:a16="http://schemas.microsoft.com/office/drawing/2014/main" id="{583E1418-FFC8-4A7A-8617-D70AFEAC63FF}"/>
            </a:ext>
            <a:ext uri="{147F2762-F138-4A5C-976F-8EAC2B608ADB}">
              <a16:predDERef xmlns:a16="http://schemas.microsoft.com/office/drawing/2014/main" pred="{0002C855-CA06-4AF0-916A-FB69D85F2C19}"/>
            </a:ext>
          </a:extLst>
        </xdr:cNvPr>
        <xdr:cNvGrpSpPr/>
      </xdr:nvGrpSpPr>
      <xdr:grpSpPr>
        <a:xfrm>
          <a:off x="231818" y="0"/>
          <a:ext cx="8789833" cy="991673"/>
          <a:chOff x="275589" y="0"/>
          <a:chExt cx="6636386" cy="1028918"/>
        </a:xfrm>
      </xdr:grpSpPr>
      <xdr:pic>
        <xdr:nvPicPr>
          <xdr:cNvPr id="13" name="Imagem 5">
            <a:extLst>
              <a:ext uri="{FF2B5EF4-FFF2-40B4-BE49-F238E27FC236}">
                <a16:creationId xmlns:a16="http://schemas.microsoft.com/office/drawing/2014/main" id="{C1A0C402-7677-4A82-97A3-56D29300ED0A}"/>
              </a:ext>
            </a:extLst>
          </xdr:cNvPr>
          <xdr:cNvPicPr>
            <a:picLocks noChangeAspect="1"/>
          </xdr:cNvPicPr>
        </xdr:nvPicPr>
        <xdr:blipFill rotWithShape="1">
          <a:blip xmlns:r="http://schemas.openxmlformats.org/officeDocument/2006/relationships" r:embed="rId1"/>
          <a:srcRect r="53509"/>
          <a:stretch/>
        </xdr:blipFill>
        <xdr:spPr>
          <a:xfrm>
            <a:off x="333375" y="0"/>
            <a:ext cx="6578600" cy="1028918"/>
          </a:xfrm>
          <a:prstGeom prst="rect">
            <a:avLst/>
          </a:prstGeom>
        </xdr:spPr>
      </xdr:pic>
      <xdr:pic>
        <xdr:nvPicPr>
          <xdr:cNvPr id="14" name="Imagem 6">
            <a:extLst>
              <a:ext uri="{FF2B5EF4-FFF2-40B4-BE49-F238E27FC236}">
                <a16:creationId xmlns:a16="http://schemas.microsoft.com/office/drawing/2014/main" id="{C215382B-B1CC-4C9D-B307-6EF9B6EC36C1}"/>
              </a:ext>
            </a:extLst>
          </xdr:cNvPr>
          <xdr:cNvPicPr>
            <a:picLocks noChangeAspect="1"/>
          </xdr:cNvPicPr>
        </xdr:nvPicPr>
        <xdr:blipFill rotWithShape="1">
          <a:blip xmlns:r="http://schemas.openxmlformats.org/officeDocument/2006/relationships" r:embed="rId2"/>
          <a:srcRect b="18439"/>
          <a:stretch/>
        </xdr:blipFill>
        <xdr:spPr>
          <a:xfrm>
            <a:off x="275589" y="0"/>
            <a:ext cx="6165103" cy="570582"/>
          </a:xfrm>
          <a:prstGeom prst="rect">
            <a:avLst/>
          </a:prstGeom>
        </xdr:spPr>
      </xdr:pic>
    </xdr:grpSp>
    <xdr:clientData/>
  </xdr:twoCellAnchor>
  <xdr:oneCellAnchor>
    <xdr:from>
      <xdr:col>1</xdr:col>
      <xdr:colOff>0</xdr:colOff>
      <xdr:row>3</xdr:row>
      <xdr:rowOff>95250</xdr:rowOff>
    </xdr:from>
    <xdr:ext cx="4079322" cy="342786"/>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400050" y="638175"/>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DIS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B9E1D639-3BF3-0E62-92A8-05725F57AD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4D7A24AD-3078-2B1D-C69A-A187686FF3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6</xdr:col>
      <xdr:colOff>790575</xdr:colOff>
      <xdr:row>0</xdr:row>
      <xdr:rowOff>66675</xdr:rowOff>
    </xdr:from>
    <xdr:to>
      <xdr:col>8</xdr:col>
      <xdr:colOff>47624</xdr:colOff>
      <xdr:row>3</xdr:row>
      <xdr:rowOff>19050</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B66832B-0CE7-46EC-9315-FAB1DC0F5924}"/>
            </a:ext>
          </a:extLst>
        </xdr:cNvPr>
        <xdr:cNvSpPr/>
      </xdr:nvSpPr>
      <xdr:spPr>
        <a:xfrm>
          <a:off x="7810500"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pel0.sharepoint.com/Users/c047420/Downloads/C&#243;pia%20de%20Anal&#237;tico%20Dez%2022%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ítico Gerencial"/>
      <sheetName val="Analítico Publicação"/>
      <sheetName val="BExRepositorySheet"/>
      <sheetName val="Gerencial"/>
      <sheetName val="Publicação"/>
      <sheetName val="Ebitda e Lucro"/>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E1:Z40"/>
  <sheetViews>
    <sheetView tabSelected="1" zoomScale="80" zoomScaleNormal="80" workbookViewId="0">
      <selection activeCell="Z24" sqref="Z24"/>
    </sheetView>
  </sheetViews>
  <sheetFormatPr defaultColWidth="9.140625" defaultRowHeight="15"/>
  <cols>
    <col min="1" max="1" width="4.7109375" style="1" customWidth="1"/>
    <col min="2" max="22" width="9.140625" style="1"/>
    <col min="23" max="23" width="2.5703125" style="1" customWidth="1"/>
    <col min="24" max="16384" width="9.140625" style="1"/>
  </cols>
  <sheetData>
    <row r="1" spans="5:26">
      <c r="E1" s="653"/>
      <c r="F1" s="653"/>
      <c r="G1" s="653"/>
      <c r="H1" s="653"/>
      <c r="I1" s="653"/>
      <c r="J1" s="653"/>
      <c r="K1" s="653"/>
      <c r="L1" s="653"/>
      <c r="M1" s="653"/>
      <c r="N1" s="653"/>
      <c r="O1" s="653"/>
      <c r="P1" s="653"/>
      <c r="Q1" s="653"/>
      <c r="R1" s="653"/>
      <c r="S1" s="653"/>
      <c r="T1" s="653"/>
      <c r="U1" s="653"/>
      <c r="V1" s="653"/>
      <c r="W1" s="653"/>
    </row>
    <row r="2" spans="5:26">
      <c r="E2" s="653"/>
      <c r="F2" s="653"/>
      <c r="G2" s="653"/>
      <c r="H2" s="653"/>
      <c r="I2" s="653"/>
      <c r="J2" s="653"/>
      <c r="K2" s="653"/>
      <c r="L2" s="653"/>
      <c r="M2" s="653"/>
      <c r="N2" s="653"/>
      <c r="O2" s="653"/>
      <c r="P2" s="653"/>
      <c r="Q2" s="653"/>
      <c r="R2" s="653"/>
      <c r="S2" s="653"/>
      <c r="T2" s="653"/>
      <c r="U2" s="653"/>
      <c r="V2" s="653"/>
      <c r="W2" s="653"/>
    </row>
    <row r="3" spans="5:26">
      <c r="E3" s="653"/>
      <c r="F3" s="653"/>
      <c r="G3" s="653"/>
      <c r="H3" s="653"/>
      <c r="I3" s="653"/>
      <c r="J3" s="653"/>
      <c r="K3" s="653"/>
      <c r="L3" s="653"/>
      <c r="M3" s="653"/>
      <c r="N3" s="653"/>
      <c r="O3" s="653"/>
      <c r="P3" s="653"/>
      <c r="Q3" s="653"/>
      <c r="R3" s="653"/>
      <c r="S3" s="653"/>
      <c r="T3" s="653"/>
      <c r="U3" s="653"/>
      <c r="V3" s="653"/>
      <c r="W3" s="653"/>
    </row>
    <row r="4" spans="5:26">
      <c r="E4" s="653"/>
      <c r="F4" s="653"/>
      <c r="G4" s="653"/>
      <c r="H4" s="653"/>
      <c r="I4" s="653"/>
      <c r="J4" s="653"/>
      <c r="K4" s="653"/>
      <c r="L4" s="653"/>
      <c r="M4" s="653"/>
      <c r="N4" s="653"/>
      <c r="O4" s="653"/>
      <c r="P4" s="653"/>
      <c r="Q4" s="653"/>
      <c r="R4" s="653"/>
      <c r="S4" s="653"/>
      <c r="T4" s="653"/>
      <c r="U4" s="653"/>
      <c r="V4" s="653"/>
      <c r="W4" s="653"/>
    </row>
    <row r="5" spans="5:26">
      <c r="E5" s="653"/>
      <c r="F5" s="653"/>
      <c r="G5" s="653"/>
      <c r="H5" s="653"/>
      <c r="I5" s="653"/>
      <c r="J5" s="653"/>
      <c r="K5" s="653"/>
      <c r="L5" s="653"/>
      <c r="M5" s="653"/>
      <c r="N5" s="653"/>
      <c r="O5" s="653"/>
      <c r="P5" s="653"/>
      <c r="Q5" s="653"/>
      <c r="R5" s="653"/>
      <c r="S5" s="653"/>
      <c r="T5" s="653"/>
      <c r="U5" s="653"/>
      <c r="V5" s="653"/>
      <c r="W5" s="653"/>
    </row>
    <row r="6" spans="5:26">
      <c r="E6" s="654"/>
      <c r="F6" s="654"/>
      <c r="G6" s="654"/>
      <c r="H6" s="654"/>
      <c r="I6" s="654"/>
      <c r="J6" s="654"/>
      <c r="K6" s="654"/>
      <c r="L6" s="654"/>
      <c r="M6" s="654"/>
      <c r="N6" s="654"/>
      <c r="O6" s="654"/>
      <c r="P6" s="654"/>
      <c r="Q6" s="654"/>
      <c r="R6" s="654"/>
      <c r="S6" s="654"/>
      <c r="T6" s="654"/>
      <c r="U6" s="654"/>
      <c r="V6" s="654"/>
      <c r="W6" s="654"/>
    </row>
    <row r="7" spans="5:26">
      <c r="E7" s="654"/>
      <c r="F7" s="654"/>
      <c r="G7" s="654"/>
      <c r="H7" s="654"/>
      <c r="I7" s="654"/>
      <c r="J7" s="654"/>
      <c r="K7" s="654"/>
      <c r="L7" s="654"/>
      <c r="M7" s="654"/>
      <c r="N7" s="654"/>
      <c r="O7" s="654"/>
      <c r="P7" s="654"/>
      <c r="Q7" s="654"/>
      <c r="R7" s="654"/>
      <c r="S7" s="654"/>
      <c r="T7" s="654"/>
      <c r="U7" s="654"/>
      <c r="V7" s="654"/>
      <c r="W7" s="654"/>
      <c r="Z7" s="1" t="s">
        <v>0</v>
      </c>
    </row>
    <row r="8" spans="5:26">
      <c r="E8" s="654"/>
      <c r="F8" s="654"/>
      <c r="G8" s="654"/>
      <c r="H8" s="654"/>
      <c r="I8" s="654"/>
      <c r="J8" s="654"/>
      <c r="K8" s="654"/>
      <c r="L8" s="654"/>
      <c r="M8" s="654"/>
      <c r="N8" s="654"/>
      <c r="O8" s="654"/>
      <c r="P8" s="654"/>
      <c r="Q8" s="654"/>
      <c r="R8" s="654"/>
      <c r="S8" s="654"/>
      <c r="T8" s="654"/>
      <c r="U8" s="654"/>
      <c r="V8" s="654"/>
      <c r="W8" s="654"/>
    </row>
    <row r="9" spans="5:26">
      <c r="E9" s="654"/>
      <c r="F9" s="654"/>
      <c r="G9" s="654"/>
      <c r="H9" s="654"/>
      <c r="I9" s="654"/>
      <c r="J9" s="654"/>
      <c r="K9" s="654"/>
      <c r="L9" s="654"/>
      <c r="M9" s="654"/>
      <c r="N9" s="654"/>
      <c r="O9" s="654"/>
      <c r="P9" s="654"/>
      <c r="Q9" s="654"/>
      <c r="R9" s="654"/>
      <c r="S9" s="654"/>
      <c r="T9" s="654"/>
      <c r="U9" s="654"/>
      <c r="V9" s="654"/>
      <c r="W9" s="654"/>
    </row>
    <row r="10" spans="5:26">
      <c r="E10" s="654"/>
      <c r="F10" s="654"/>
      <c r="G10" s="654"/>
      <c r="H10" s="654"/>
      <c r="I10" s="654"/>
      <c r="J10" s="654"/>
      <c r="K10" s="654"/>
      <c r="L10" s="654"/>
      <c r="M10" s="654"/>
      <c r="N10" s="654"/>
      <c r="O10" s="654"/>
      <c r="P10" s="654"/>
      <c r="Q10" s="654"/>
      <c r="R10" s="654"/>
      <c r="S10" s="654"/>
      <c r="T10" s="654"/>
      <c r="U10" s="654"/>
      <c r="V10" s="654"/>
      <c r="W10" s="654"/>
    </row>
    <row r="40" ht="5.25" customHeight="1"/>
  </sheetData>
  <sheetProtection algorithmName="SHA-512" hashValue="xFyV8yJflC1kN0LPz66Tk2cuN7KeWQ5/UcAvI1RgKEhmHLohErMP2kPPrCrGJtna0id9qverK7mzIMMv2Q15gg==" saltValue="FJgRbgNCF0TV6IRehEer3Q==" spinCount="100000" sheet="1" objects="1" scenarios="1"/>
  <printOptions horizontalCentered="1" verticalCentered="1"/>
  <pageMargins left="0.51181102362204722" right="0.51181102362204722" top="0.78740157480314965" bottom="0.78740157480314965"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9">
    <pageSetUpPr fitToPage="1"/>
  </sheetPr>
  <dimension ref="B4:H31"/>
  <sheetViews>
    <sheetView zoomScaleNormal="100" workbookViewId="0">
      <selection activeCell="J11" sqref="J11"/>
    </sheetView>
  </sheetViews>
  <sheetFormatPr defaultColWidth="9.140625" defaultRowHeight="15"/>
  <cols>
    <col min="1" max="1" width="2.5703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4.140625" style="1" customWidth="1"/>
    <col min="10" max="16384" width="9.140625" style="1"/>
  </cols>
  <sheetData>
    <row r="4" spans="2:8" ht="35.25" customHeight="1"/>
    <row r="6" spans="2:8" ht="15" customHeight="1">
      <c r="B6" s="1010"/>
      <c r="C6" s="1011"/>
      <c r="D6" s="1011"/>
      <c r="E6" s="33"/>
      <c r="H6" s="33" t="s">
        <v>46</v>
      </c>
    </row>
    <row r="7" spans="2:8" ht="30" customHeight="1">
      <c r="B7" s="578" t="s">
        <v>2</v>
      </c>
      <c r="C7" s="579" t="s">
        <v>3</v>
      </c>
      <c r="D7" s="579" t="s">
        <v>4</v>
      </c>
      <c r="E7" s="580" t="s">
        <v>5</v>
      </c>
      <c r="F7" s="579">
        <v>2023</v>
      </c>
      <c r="G7" s="579">
        <v>2022</v>
      </c>
      <c r="H7" s="580" t="s">
        <v>5</v>
      </c>
    </row>
    <row r="8" spans="2:8">
      <c r="B8" s="581" t="s">
        <v>6</v>
      </c>
      <c r="C8" s="868">
        <v>1037173</v>
      </c>
      <c r="D8" s="868">
        <v>1279343</v>
      </c>
      <c r="E8" s="861">
        <f t="shared" ref="E8:E31" si="0">(C8/D8-1)*100</f>
        <v>-18.929247277704263</v>
      </c>
      <c r="F8" s="868">
        <v>4056904</v>
      </c>
      <c r="G8" s="868">
        <v>4938368</v>
      </c>
      <c r="H8" s="861">
        <v>-17.849297581711209</v>
      </c>
    </row>
    <row r="9" spans="2:8">
      <c r="B9" s="90" t="s">
        <v>7</v>
      </c>
      <c r="C9" s="869">
        <v>579008</v>
      </c>
      <c r="D9" s="869">
        <v>555071</v>
      </c>
      <c r="E9" s="536">
        <f t="shared" si="0"/>
        <v>4.3124212938524975</v>
      </c>
      <c r="F9" s="870">
        <v>2284271</v>
      </c>
      <c r="G9" s="870">
        <v>2275872</v>
      </c>
      <c r="H9" s="536">
        <v>0.3690453593172105</v>
      </c>
    </row>
    <row r="10" spans="2:8">
      <c r="B10" s="90" t="s">
        <v>8</v>
      </c>
      <c r="C10" s="869">
        <v>454267</v>
      </c>
      <c r="D10" s="869">
        <v>688188</v>
      </c>
      <c r="E10" s="536">
        <f t="shared" si="0"/>
        <v>-33.990857149499845</v>
      </c>
      <c r="F10" s="870">
        <v>1761200</v>
      </c>
      <c r="G10" s="870">
        <v>2620535</v>
      </c>
      <c r="H10" s="536">
        <v>-32.792349653792073</v>
      </c>
    </row>
    <row r="11" spans="2:8">
      <c r="B11" s="91" t="s">
        <v>13</v>
      </c>
      <c r="C11" s="869">
        <v>3898</v>
      </c>
      <c r="D11" s="869">
        <v>36084</v>
      </c>
      <c r="E11" s="538">
        <f t="shared" si="0"/>
        <v>-89.197428223035132</v>
      </c>
      <c r="F11" s="870">
        <v>11433</v>
      </c>
      <c r="G11" s="871">
        <v>41961</v>
      </c>
      <c r="H11" s="536">
        <v>-72.75327089440195</v>
      </c>
    </row>
    <row r="12" spans="2:8">
      <c r="B12" s="92" t="s">
        <v>14</v>
      </c>
      <c r="C12" s="868">
        <v>-1016478</v>
      </c>
      <c r="D12" s="868">
        <v>-1217361</v>
      </c>
      <c r="E12" s="537">
        <f t="shared" si="0"/>
        <v>-16.501514341267708</v>
      </c>
      <c r="F12" s="872">
        <v>-3948287</v>
      </c>
      <c r="G12" s="872">
        <v>-4814710</v>
      </c>
      <c r="H12" s="537">
        <v>-17.995351744964903</v>
      </c>
    </row>
    <row r="13" spans="2:8">
      <c r="B13" s="90" t="s">
        <v>15</v>
      </c>
      <c r="C13" s="873">
        <v>-1007473.25</v>
      </c>
      <c r="D13" s="869">
        <v>-1211290.79</v>
      </c>
      <c r="E13" s="538">
        <f t="shared" si="0"/>
        <v>-16.826474838465501</v>
      </c>
      <c r="F13" s="870">
        <v>-3908484.27</v>
      </c>
      <c r="G13" s="870">
        <v>-4790427</v>
      </c>
      <c r="H13" s="538">
        <v>-18.410530000770287</v>
      </c>
    </row>
    <row r="14" spans="2:8">
      <c r="B14" s="91" t="s">
        <v>17</v>
      </c>
      <c r="C14" s="873">
        <v>-3669.7921599999972</v>
      </c>
      <c r="D14" s="869">
        <v>-3471.3000000000011</v>
      </c>
      <c r="E14" s="538">
        <f t="shared" si="0"/>
        <v>5.7180929334830211</v>
      </c>
      <c r="F14" s="870">
        <v>-21132.92</v>
      </c>
      <c r="G14" s="870">
        <v>-12712</v>
      </c>
      <c r="H14" s="538">
        <v>66.244493392070481</v>
      </c>
    </row>
    <row r="15" spans="2:8">
      <c r="B15" s="91" t="s">
        <v>18</v>
      </c>
      <c r="C15" s="873">
        <v>-453.58000000000015</v>
      </c>
      <c r="D15" s="869">
        <v>-458.17000000000007</v>
      </c>
      <c r="E15" s="538">
        <f t="shared" si="0"/>
        <v>-1.0018115546631012</v>
      </c>
      <c r="F15" s="870">
        <v>-1877.16</v>
      </c>
      <c r="G15" s="870">
        <v>-1787</v>
      </c>
      <c r="H15" s="538">
        <v>5.0363738108561762</v>
      </c>
    </row>
    <row r="16" spans="2:8">
      <c r="B16" s="91" t="s">
        <v>19</v>
      </c>
      <c r="C16" s="873">
        <v>-16.690000000000005</v>
      </c>
      <c r="D16" s="869">
        <v>-16.71</v>
      </c>
      <c r="E16" s="538">
        <f t="shared" si="0"/>
        <v>-0.11968880909632995</v>
      </c>
      <c r="F16" s="873">
        <v>-77.12</v>
      </c>
      <c r="G16" s="873">
        <v>-53</v>
      </c>
      <c r="H16" s="538">
        <v>45.283018867924518</v>
      </c>
    </row>
    <row r="17" spans="2:8">
      <c r="B17" s="90" t="s">
        <v>21</v>
      </c>
      <c r="C17" s="873">
        <v>-502.88000000000011</v>
      </c>
      <c r="D17" s="869">
        <v>-479.09999999999991</v>
      </c>
      <c r="E17" s="538">
        <f t="shared" si="0"/>
        <v>4.9634731788771091</v>
      </c>
      <c r="F17" s="870">
        <v>-3389.42</v>
      </c>
      <c r="G17" s="870">
        <v>-2665</v>
      </c>
      <c r="H17" s="538">
        <v>27.166979362101308</v>
      </c>
    </row>
    <row r="18" spans="2:8">
      <c r="B18" s="90" t="s">
        <v>22</v>
      </c>
      <c r="C18" s="873">
        <v>-439.29000000000019</v>
      </c>
      <c r="D18" s="869">
        <v>-98.5</v>
      </c>
      <c r="E18" s="538">
        <f t="shared" si="0"/>
        <v>345.97969543147229</v>
      </c>
      <c r="F18" s="870">
        <v>-2002.64</v>
      </c>
      <c r="G18" s="870">
        <v>-353</v>
      </c>
      <c r="H18" s="538">
        <v>467.42209631728048</v>
      </c>
    </row>
    <row r="19" spans="2:8">
      <c r="B19" s="90" t="s">
        <v>23</v>
      </c>
      <c r="C19" s="873">
        <v>-671.88999999999987</v>
      </c>
      <c r="D19" s="869">
        <v>-220.43000000000006</v>
      </c>
      <c r="E19" s="538">
        <f t="shared" si="0"/>
        <v>204.80878283355244</v>
      </c>
      <c r="F19" s="870">
        <v>-3926.87</v>
      </c>
      <c r="G19" s="870">
        <v>-1724</v>
      </c>
      <c r="H19" s="538">
        <v>127.78422273781902</v>
      </c>
    </row>
    <row r="20" spans="2:8">
      <c r="B20" s="90" t="s">
        <v>26</v>
      </c>
      <c r="C20" s="873">
        <v>-3250.59</v>
      </c>
      <c r="D20" s="869">
        <v>-1326.3100000000004</v>
      </c>
      <c r="E20" s="538">
        <f t="shared" si="0"/>
        <v>145.08523648317509</v>
      </c>
      <c r="F20" s="870">
        <v>-7396.31</v>
      </c>
      <c r="G20" s="870">
        <v>-4989</v>
      </c>
      <c r="H20" s="538">
        <v>48.246141511324915</v>
      </c>
    </row>
    <row r="21" spans="2:8" hidden="1">
      <c r="B21" s="92" t="s">
        <v>28</v>
      </c>
      <c r="C21" s="874"/>
      <c r="D21" s="874">
        <v>0</v>
      </c>
      <c r="E21" s="874" t="e">
        <f t="shared" si="0"/>
        <v>#DIV/0!</v>
      </c>
      <c r="F21" s="870"/>
      <c r="G21" s="870"/>
      <c r="H21" s="536" t="e">
        <v>#DIV/0!</v>
      </c>
    </row>
    <row r="22" spans="2:8">
      <c r="B22" s="92" t="s">
        <v>29</v>
      </c>
      <c r="C22" s="875">
        <v>20696</v>
      </c>
      <c r="D22" s="875">
        <v>61981</v>
      </c>
      <c r="E22" s="537">
        <f t="shared" si="0"/>
        <v>-66.60912215033639</v>
      </c>
      <c r="F22" s="872">
        <v>108618</v>
      </c>
      <c r="G22" s="872">
        <v>123658</v>
      </c>
      <c r="H22" s="537">
        <v>-12.162577431302468</v>
      </c>
    </row>
    <row r="23" spans="2:8">
      <c r="B23" s="93" t="s">
        <v>30</v>
      </c>
      <c r="C23" s="874">
        <v>10126.750000000005</v>
      </c>
      <c r="D23" s="874">
        <v>9120</v>
      </c>
      <c r="E23" s="537">
        <f t="shared" si="0"/>
        <v>11.038925438596547</v>
      </c>
      <c r="F23" s="872">
        <v>37861</v>
      </c>
      <c r="G23" s="872">
        <v>32376</v>
      </c>
      <c r="H23" s="537">
        <v>16.938472942920679</v>
      </c>
    </row>
    <row r="24" spans="2:8">
      <c r="B24" s="90" t="s">
        <v>31</v>
      </c>
      <c r="C24" s="873">
        <v>10579</v>
      </c>
      <c r="D24" s="869">
        <v>9175</v>
      </c>
      <c r="E24" s="538">
        <f t="shared" si="0"/>
        <v>15.302452316076298</v>
      </c>
      <c r="F24" s="870">
        <v>38577</v>
      </c>
      <c r="G24" s="870">
        <v>32667</v>
      </c>
      <c r="H24" s="538">
        <v>18.091652125998724</v>
      </c>
    </row>
    <row r="25" spans="2:8">
      <c r="B25" s="90" t="s">
        <v>32</v>
      </c>
      <c r="C25" s="873">
        <v>-453</v>
      </c>
      <c r="D25" s="869">
        <v>-55</v>
      </c>
      <c r="E25" s="538">
        <f t="shared" si="0"/>
        <v>723.63636363636363</v>
      </c>
      <c r="F25" s="870">
        <v>-717</v>
      </c>
      <c r="G25" s="870">
        <v>-291</v>
      </c>
      <c r="H25" s="538">
        <v>146.39175257731961</v>
      </c>
    </row>
    <row r="26" spans="2:8">
      <c r="B26" s="93" t="s">
        <v>34</v>
      </c>
      <c r="C26" s="875">
        <v>30822</v>
      </c>
      <c r="D26" s="875">
        <v>71101</v>
      </c>
      <c r="E26" s="537">
        <f t="shared" si="0"/>
        <v>-56.650398728569215</v>
      </c>
      <c r="F26" s="872">
        <v>146479</v>
      </c>
      <c r="G26" s="872">
        <v>156034</v>
      </c>
      <c r="H26" s="537">
        <v>-6.1243062409474858</v>
      </c>
    </row>
    <row r="27" spans="2:8">
      <c r="B27" s="92" t="s">
        <v>35</v>
      </c>
      <c r="C27" s="875">
        <v>-6148</v>
      </c>
      <c r="D27" s="875">
        <v>-21229</v>
      </c>
      <c r="E27" s="537">
        <f t="shared" si="0"/>
        <v>-71.039615620142257</v>
      </c>
      <c r="F27" s="872">
        <v>-40928</v>
      </c>
      <c r="G27" s="872">
        <v>-47659</v>
      </c>
      <c r="H27" s="537">
        <v>-14.123250592752679</v>
      </c>
    </row>
    <row r="28" spans="2:8">
      <c r="B28" s="91" t="s">
        <v>36</v>
      </c>
      <c r="C28" s="869">
        <v>-2569</v>
      </c>
      <c r="D28" s="869">
        <v>-6214</v>
      </c>
      <c r="E28" s="538">
        <f t="shared" si="0"/>
        <v>-58.657869327325393</v>
      </c>
      <c r="F28" s="870">
        <v>-30418</v>
      </c>
      <c r="G28" s="870">
        <v>-25081</v>
      </c>
      <c r="H28" s="538">
        <v>21.279055859016793</v>
      </c>
    </row>
    <row r="29" spans="2:8">
      <c r="B29" s="91" t="s">
        <v>37</v>
      </c>
      <c r="C29" s="869">
        <v>-3579</v>
      </c>
      <c r="D29" s="869">
        <v>-15015</v>
      </c>
      <c r="E29" s="538">
        <f t="shared" si="0"/>
        <v>-76.163836163836166</v>
      </c>
      <c r="F29" s="870">
        <v>-10510</v>
      </c>
      <c r="G29" s="870">
        <v>-22578</v>
      </c>
      <c r="H29" s="536">
        <v>-53.450261316325623</v>
      </c>
    </row>
    <row r="30" spans="2:8">
      <c r="B30" s="92" t="s">
        <v>288</v>
      </c>
      <c r="C30" s="875">
        <v>24675</v>
      </c>
      <c r="D30" s="875">
        <v>49872</v>
      </c>
      <c r="E30" s="536">
        <f t="shared" si="0"/>
        <v>-50.52333974975938</v>
      </c>
      <c r="F30" s="872">
        <v>105550</v>
      </c>
      <c r="G30" s="872">
        <v>108375</v>
      </c>
      <c r="H30" s="537">
        <v>-2.6066897347174156</v>
      </c>
    </row>
    <row r="31" spans="2:8" ht="20.100000000000001" customHeight="1">
      <c r="B31" s="84" t="s">
        <v>289</v>
      </c>
      <c r="C31" s="358">
        <v>21135</v>
      </c>
      <c r="D31" s="358">
        <v>62080</v>
      </c>
      <c r="E31" s="539">
        <f t="shared" si="0"/>
        <v>-65.955219072164951</v>
      </c>
      <c r="F31" s="358">
        <v>110620</v>
      </c>
      <c r="G31" s="358">
        <v>124011</v>
      </c>
      <c r="H31" s="539">
        <v>-10.797429260307556</v>
      </c>
    </row>
  </sheetData>
  <sheetProtection algorithmName="SHA-512" hashValue="1S9/SgcRMtaHlOLNUyiH2uDydAs1Hr4ta30EG9NziHCQpd7XlbamKYqLBsilTYTJpJotOe3O48AgLJqIImYjAA==" saltValue="0tKWI62qf9f/fr3tfgbkZw==" spinCount="100000" sheet="1" objects="1" scenarios="1"/>
  <mergeCells count="1">
    <mergeCell ref="B6:D6"/>
  </mergeCells>
  <conditionalFormatting sqref="E8">
    <cfRule type="cellIs" dxfId="11" priority="6" operator="lessThan">
      <formula>-100</formula>
    </cfRule>
  </conditionalFormatting>
  <conditionalFormatting sqref="E8:E20">
    <cfRule type="cellIs" dxfId="10" priority="4" operator="lessThan">
      <formula>-1000</formula>
    </cfRule>
    <cfRule type="cellIs" dxfId="9" priority="5" operator="greaterThan">
      <formula>1000</formula>
    </cfRule>
  </conditionalFormatting>
  <conditionalFormatting sqref="E22:E29 E31">
    <cfRule type="cellIs" dxfId="8" priority="8" operator="greaterThan">
      <formula>1000</formula>
    </cfRule>
  </conditionalFormatting>
  <conditionalFormatting sqref="E22:E29">
    <cfRule type="cellIs" dxfId="7" priority="7" operator="lessThan">
      <formula>-1000</formula>
    </cfRule>
  </conditionalFormatting>
  <conditionalFormatting sqref="E31">
    <cfRule type="cellIs" dxfId="6" priority="9" operator="lessThan">
      <formula>-100</formula>
    </cfRule>
  </conditionalFormatting>
  <conditionalFormatting sqref="H8">
    <cfRule type="cellIs" dxfId="5" priority="1" operator="lessThan">
      <formula>-1000</formula>
    </cfRule>
    <cfRule type="cellIs" dxfId="4" priority="2" operator="greaterThan">
      <formula>1000</formula>
    </cfRule>
    <cfRule type="cellIs" dxfId="3" priority="3" operator="lessThan">
      <formula>-100</formula>
    </cfRule>
  </conditionalFormatting>
  <pageMargins left="0.511811024" right="0.511811024" top="0.78740157499999996" bottom="0.78740157499999996" header="0.31496062000000002" footer="0.31496062000000002"/>
  <pageSetup paperSize="9" scale="7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0"/>
  <dimension ref="B4:T89"/>
  <sheetViews>
    <sheetView zoomScaleNormal="100" workbookViewId="0">
      <selection activeCell="A12" sqref="A12"/>
    </sheetView>
  </sheetViews>
  <sheetFormatPr defaultColWidth="9.140625" defaultRowHeight="15"/>
  <cols>
    <col min="1" max="1" width="2.42578125" style="66" customWidth="1"/>
    <col min="2" max="2" width="54" style="66" customWidth="1"/>
    <col min="3" max="4" width="10.7109375" style="66" customWidth="1"/>
    <col min="5" max="15" width="9.7109375" style="66" customWidth="1"/>
    <col min="16" max="16" width="10.7109375" style="66" bestFit="1" customWidth="1"/>
    <col min="17" max="17" width="11.5703125" style="66" bestFit="1" customWidth="1"/>
    <col min="18" max="18" width="2.42578125" style="66" customWidth="1"/>
    <col min="19" max="19" width="14" style="66" bestFit="1" customWidth="1"/>
    <col min="20" max="16384" width="9.140625" style="66"/>
  </cols>
  <sheetData>
    <row r="4" spans="2:20" ht="35.25" customHeight="1"/>
    <row r="6" spans="2:20" ht="15" customHeight="1">
      <c r="B6" s="1014" t="s">
        <v>46</v>
      </c>
      <c r="C6" s="1014"/>
      <c r="D6" s="1014"/>
      <c r="E6" s="1014"/>
      <c r="F6" s="1014"/>
      <c r="G6" s="1014"/>
      <c r="H6" s="1014"/>
      <c r="I6" s="1014"/>
      <c r="J6" s="1014"/>
      <c r="K6" s="1014"/>
      <c r="L6" s="1014"/>
      <c r="M6" s="1014"/>
      <c r="N6" s="1014"/>
      <c r="O6" s="1014"/>
      <c r="P6" s="1014"/>
      <c r="Q6" s="1014"/>
    </row>
    <row r="7" spans="2:20" ht="15" customHeight="1">
      <c r="B7" s="1015" t="s">
        <v>290</v>
      </c>
      <c r="C7" s="1017" t="s">
        <v>291</v>
      </c>
      <c r="D7" s="1017"/>
      <c r="E7" s="1018" t="s">
        <v>292</v>
      </c>
      <c r="F7" s="1018" t="s">
        <v>293</v>
      </c>
      <c r="G7" s="1018" t="s">
        <v>294</v>
      </c>
      <c r="H7" s="1012" t="s">
        <v>295</v>
      </c>
      <c r="I7" s="1012" t="s">
        <v>296</v>
      </c>
      <c r="J7" s="1012" t="s">
        <v>297</v>
      </c>
      <c r="K7" s="1012" t="s">
        <v>298</v>
      </c>
      <c r="L7" s="1012" t="s">
        <v>299</v>
      </c>
      <c r="M7" s="1012" t="s">
        <v>300</v>
      </c>
      <c r="N7" s="1012" t="s">
        <v>301</v>
      </c>
      <c r="O7" s="1018" t="s">
        <v>302</v>
      </c>
      <c r="P7" s="1020" t="s">
        <v>303</v>
      </c>
      <c r="Q7" s="1018" t="s">
        <v>304</v>
      </c>
    </row>
    <row r="8" spans="2:20" ht="23.25" customHeight="1">
      <c r="B8" s="1016"/>
      <c r="C8" s="94" t="s">
        <v>305</v>
      </c>
      <c r="D8" s="94" t="s">
        <v>306</v>
      </c>
      <c r="E8" s="1019"/>
      <c r="F8" s="1019"/>
      <c r="G8" s="1019"/>
      <c r="H8" s="1013"/>
      <c r="I8" s="1013"/>
      <c r="J8" s="1013"/>
      <c r="K8" s="1013"/>
      <c r="L8" s="1013"/>
      <c r="M8" s="1013"/>
      <c r="N8" s="1013"/>
      <c r="O8" s="1019"/>
      <c r="P8" s="1021"/>
      <c r="Q8" s="1019"/>
    </row>
    <row r="9" spans="2:20">
      <c r="B9" s="95" t="s">
        <v>307</v>
      </c>
      <c r="C9" s="359">
        <v>630506</v>
      </c>
      <c r="D9" s="359">
        <v>230996</v>
      </c>
      <c r="E9" s="359">
        <v>4016174</v>
      </c>
      <c r="F9" s="359">
        <v>212824</v>
      </c>
      <c r="G9" s="359">
        <v>34465</v>
      </c>
      <c r="H9" s="359">
        <v>0</v>
      </c>
      <c r="I9" s="359">
        <v>0</v>
      </c>
      <c r="J9" s="359">
        <v>172135</v>
      </c>
      <c r="K9" s="359">
        <v>172465</v>
      </c>
      <c r="L9" s="359">
        <v>6804</v>
      </c>
      <c r="M9" s="359">
        <v>19547</v>
      </c>
      <c r="N9" s="359">
        <v>1037173</v>
      </c>
      <c r="O9" s="359">
        <v>0</v>
      </c>
      <c r="P9" s="359">
        <v>-965391</v>
      </c>
      <c r="Q9" s="359">
        <v>5567698</v>
      </c>
      <c r="R9" s="477"/>
      <c r="S9" s="477"/>
      <c r="T9" s="477"/>
    </row>
    <row r="10" spans="2:20">
      <c r="B10" s="96" t="s">
        <v>308</v>
      </c>
      <c r="C10" s="365">
        <v>6</v>
      </c>
      <c r="D10" s="365">
        <v>-6</v>
      </c>
      <c r="E10" s="740">
        <v>1613874</v>
      </c>
      <c r="F10" s="740">
        <v>0</v>
      </c>
      <c r="G10" s="740">
        <v>0</v>
      </c>
      <c r="H10" s="740">
        <v>0</v>
      </c>
      <c r="I10" s="740">
        <v>0</v>
      </c>
      <c r="J10" s="740">
        <v>0</v>
      </c>
      <c r="K10" s="740">
        <v>0</v>
      </c>
      <c r="L10" s="740">
        <v>0</v>
      </c>
      <c r="M10" s="740">
        <v>0</v>
      </c>
      <c r="N10" s="740">
        <v>579008</v>
      </c>
      <c r="O10" s="740">
        <v>0</v>
      </c>
      <c r="P10" s="740">
        <v>-391</v>
      </c>
      <c r="Q10" s="740">
        <v>2192491</v>
      </c>
      <c r="R10" s="477"/>
      <c r="S10" s="477"/>
      <c r="T10" s="477"/>
    </row>
    <row r="11" spans="2:20">
      <c r="B11" s="96" t="s">
        <v>309</v>
      </c>
      <c r="C11" s="365">
        <v>615810</v>
      </c>
      <c r="D11" s="365">
        <v>0</v>
      </c>
      <c r="E11" s="740">
        <v>24369</v>
      </c>
      <c r="F11" s="740">
        <v>0</v>
      </c>
      <c r="G11" s="740">
        <v>34377</v>
      </c>
      <c r="H11" s="740">
        <v>0</v>
      </c>
      <c r="I11" s="740">
        <v>0</v>
      </c>
      <c r="J11" s="740">
        <v>172135</v>
      </c>
      <c r="K11" s="740">
        <v>172459</v>
      </c>
      <c r="L11" s="740">
        <v>6804</v>
      </c>
      <c r="M11" s="740">
        <v>0</v>
      </c>
      <c r="N11" s="740">
        <v>454267</v>
      </c>
      <c r="O11" s="740">
        <v>0</v>
      </c>
      <c r="P11" s="740">
        <v>-616143</v>
      </c>
      <c r="Q11" s="740">
        <v>864078</v>
      </c>
      <c r="R11" s="477"/>
      <c r="S11" s="477"/>
      <c r="T11" s="477"/>
    </row>
    <row r="12" spans="2:20">
      <c r="B12" s="96" t="s">
        <v>310</v>
      </c>
      <c r="C12" s="365">
        <v>0</v>
      </c>
      <c r="D12" s="365">
        <v>205764</v>
      </c>
      <c r="E12" s="740">
        <v>1550506</v>
      </c>
      <c r="F12" s="740">
        <v>0</v>
      </c>
      <c r="G12" s="740">
        <v>0</v>
      </c>
      <c r="H12" s="740">
        <v>0</v>
      </c>
      <c r="I12" s="740">
        <v>0</v>
      </c>
      <c r="J12" s="740">
        <v>0</v>
      </c>
      <c r="K12" s="740">
        <v>0</v>
      </c>
      <c r="L12" s="740">
        <v>0</v>
      </c>
      <c r="M12" s="740">
        <v>19503</v>
      </c>
      <c r="N12" s="740">
        <v>0</v>
      </c>
      <c r="O12" s="740">
        <v>0</v>
      </c>
      <c r="P12" s="740">
        <v>-121571</v>
      </c>
      <c r="Q12" s="740">
        <v>1654202</v>
      </c>
      <c r="R12" s="477"/>
      <c r="S12" s="477"/>
      <c r="T12" s="477"/>
    </row>
    <row r="13" spans="2:20">
      <c r="B13" s="96" t="s">
        <v>10</v>
      </c>
      <c r="C13" s="365">
        <v>0</v>
      </c>
      <c r="D13" s="365">
        <v>19043</v>
      </c>
      <c r="E13" s="740">
        <v>568580</v>
      </c>
      <c r="F13" s="740">
        <v>6822</v>
      </c>
      <c r="G13" s="740">
        <v>0</v>
      </c>
      <c r="H13" s="740">
        <v>0</v>
      </c>
      <c r="I13" s="740">
        <v>0</v>
      </c>
      <c r="J13" s="740">
        <v>0</v>
      </c>
      <c r="K13" s="740">
        <v>0</v>
      </c>
      <c r="L13" s="740">
        <v>0</v>
      </c>
      <c r="M13" s="740">
        <v>37</v>
      </c>
      <c r="N13" s="740">
        <v>0</v>
      </c>
      <c r="O13" s="740">
        <v>0</v>
      </c>
      <c r="P13" s="740">
        <v>-6822</v>
      </c>
      <c r="Q13" s="740">
        <v>587660</v>
      </c>
      <c r="R13" s="477"/>
      <c r="S13" s="477"/>
      <c r="T13" s="477"/>
    </row>
    <row r="14" spans="2:20">
      <c r="B14" s="96" t="s">
        <v>11</v>
      </c>
      <c r="C14" s="365">
        <v>0</v>
      </c>
      <c r="D14" s="365">
        <v>0</v>
      </c>
      <c r="E14" s="740">
        <v>20269</v>
      </c>
      <c r="F14" s="740">
        <v>0</v>
      </c>
      <c r="G14" s="740">
        <v>0</v>
      </c>
      <c r="H14" s="740">
        <v>0</v>
      </c>
      <c r="I14" s="740">
        <v>0</v>
      </c>
      <c r="J14" s="740">
        <v>0</v>
      </c>
      <c r="K14" s="740">
        <v>0</v>
      </c>
      <c r="L14" s="740">
        <v>0</v>
      </c>
      <c r="M14" s="740">
        <v>0</v>
      </c>
      <c r="N14" s="740">
        <v>0</v>
      </c>
      <c r="O14" s="740">
        <v>0</v>
      </c>
      <c r="P14" s="740">
        <v>0</v>
      </c>
      <c r="Q14" s="740">
        <v>20269</v>
      </c>
      <c r="R14" s="477"/>
      <c r="S14" s="477"/>
      <c r="T14" s="477"/>
    </row>
    <row r="15" spans="2:20">
      <c r="B15" s="96" t="s">
        <v>311</v>
      </c>
      <c r="C15" s="365">
        <v>0</v>
      </c>
      <c r="D15" s="365">
        <v>0</v>
      </c>
      <c r="E15" s="740">
        <v>0</v>
      </c>
      <c r="F15" s="740">
        <v>206002</v>
      </c>
      <c r="G15" s="740">
        <v>0</v>
      </c>
      <c r="H15" s="740">
        <v>0</v>
      </c>
      <c r="I15" s="740">
        <v>0</v>
      </c>
      <c r="J15" s="740">
        <v>0</v>
      </c>
      <c r="K15" s="740">
        <v>0</v>
      </c>
      <c r="L15" s="740">
        <v>0</v>
      </c>
      <c r="M15" s="740">
        <v>0</v>
      </c>
      <c r="N15" s="740">
        <v>0</v>
      </c>
      <c r="O15" s="740">
        <v>0</v>
      </c>
      <c r="P15" s="740">
        <v>-206002</v>
      </c>
      <c r="Q15" s="740">
        <v>0</v>
      </c>
      <c r="R15" s="477"/>
      <c r="S15" s="477"/>
      <c r="T15" s="477"/>
    </row>
    <row r="16" spans="2:20">
      <c r="B16" s="96" t="s">
        <v>312</v>
      </c>
      <c r="C16" s="365">
        <v>0</v>
      </c>
      <c r="D16" s="365">
        <v>0</v>
      </c>
      <c r="E16" s="740">
        <v>91494</v>
      </c>
      <c r="F16" s="740">
        <v>0</v>
      </c>
      <c r="G16" s="740">
        <v>0</v>
      </c>
      <c r="H16" s="740">
        <v>0</v>
      </c>
      <c r="I16" s="740">
        <v>0</v>
      </c>
      <c r="J16" s="740">
        <v>0</v>
      </c>
      <c r="K16" s="740">
        <v>0</v>
      </c>
      <c r="L16" s="740">
        <v>0</v>
      </c>
      <c r="M16" s="740">
        <v>0</v>
      </c>
      <c r="N16" s="740">
        <v>0</v>
      </c>
      <c r="O16" s="740">
        <v>0</v>
      </c>
      <c r="P16" s="740">
        <v>0</v>
      </c>
      <c r="Q16" s="740">
        <v>91494</v>
      </c>
      <c r="R16" s="477"/>
      <c r="S16" s="477"/>
      <c r="T16" s="477"/>
    </row>
    <row r="17" spans="2:20">
      <c r="B17" s="96" t="s">
        <v>13</v>
      </c>
      <c r="C17" s="365">
        <v>14690</v>
      </c>
      <c r="D17" s="365">
        <v>6195</v>
      </c>
      <c r="E17" s="740">
        <v>147082</v>
      </c>
      <c r="F17" s="740">
        <v>0</v>
      </c>
      <c r="G17" s="740">
        <v>88</v>
      </c>
      <c r="H17" s="740">
        <v>0</v>
      </c>
      <c r="I17" s="740">
        <v>0</v>
      </c>
      <c r="J17" s="740">
        <v>0</v>
      </c>
      <c r="K17" s="740">
        <v>6</v>
      </c>
      <c r="L17" s="740">
        <v>0</v>
      </c>
      <c r="M17" s="740">
        <v>7</v>
      </c>
      <c r="N17" s="740">
        <v>3898</v>
      </c>
      <c r="O17" s="740">
        <v>0</v>
      </c>
      <c r="P17" s="740">
        <v>-14462</v>
      </c>
      <c r="Q17" s="740">
        <v>157504</v>
      </c>
      <c r="R17" s="477"/>
      <c r="S17" s="477"/>
      <c r="T17" s="477"/>
    </row>
    <row r="18" spans="2:20">
      <c r="B18" s="97" t="s">
        <v>14</v>
      </c>
      <c r="C18" s="982">
        <v>-178298</v>
      </c>
      <c r="D18" s="982">
        <v>-71020</v>
      </c>
      <c r="E18" s="659">
        <v>-3552826</v>
      </c>
      <c r="F18" s="659">
        <v>-184753</v>
      </c>
      <c r="G18" s="659">
        <v>-23776</v>
      </c>
      <c r="H18" s="659">
        <v>221574</v>
      </c>
      <c r="I18" s="659">
        <v>-1779</v>
      </c>
      <c r="J18" s="659">
        <v>-141265</v>
      </c>
      <c r="K18" s="659">
        <v>-96852</v>
      </c>
      <c r="L18" s="659">
        <v>-9211</v>
      </c>
      <c r="M18" s="659">
        <v>-2595</v>
      </c>
      <c r="N18" s="659">
        <v>-1016478</v>
      </c>
      <c r="O18" s="659">
        <v>-105281</v>
      </c>
      <c r="P18" s="659">
        <v>717468</v>
      </c>
      <c r="Q18" s="659">
        <v>-4445091</v>
      </c>
      <c r="R18" s="477"/>
      <c r="S18" s="477"/>
      <c r="T18" s="477"/>
    </row>
    <row r="19" spans="2:20">
      <c r="B19" s="96" t="s">
        <v>313</v>
      </c>
      <c r="C19" s="365">
        <v>-26952</v>
      </c>
      <c r="D19" s="365">
        <v>-14741</v>
      </c>
      <c r="E19" s="740">
        <v>-1585200</v>
      </c>
      <c r="F19" s="740">
        <v>0</v>
      </c>
      <c r="G19" s="740">
        <v>-25</v>
      </c>
      <c r="H19" s="740">
        <v>-3282</v>
      </c>
      <c r="I19" s="740">
        <v>0</v>
      </c>
      <c r="J19" s="740">
        <v>-3633</v>
      </c>
      <c r="K19" s="740">
        <v>0</v>
      </c>
      <c r="L19" s="740">
        <v>0</v>
      </c>
      <c r="M19" s="740">
        <v>0</v>
      </c>
      <c r="N19" s="740">
        <v>-1007473</v>
      </c>
      <c r="O19" s="740">
        <v>0</v>
      </c>
      <c r="P19" s="740">
        <v>619242</v>
      </c>
      <c r="Q19" s="740">
        <v>-2022064</v>
      </c>
      <c r="R19" s="477"/>
      <c r="S19" s="477"/>
      <c r="T19" s="477"/>
    </row>
    <row r="20" spans="2:20">
      <c r="B20" s="96" t="s">
        <v>314</v>
      </c>
      <c r="C20" s="365">
        <v>-92034</v>
      </c>
      <c r="D20" s="365">
        <v>0</v>
      </c>
      <c r="E20" s="740">
        <v>-743458</v>
      </c>
      <c r="F20" s="740">
        <v>0</v>
      </c>
      <c r="G20" s="740">
        <v>-6236</v>
      </c>
      <c r="H20" s="740">
        <v>-8962</v>
      </c>
      <c r="I20" s="740">
        <v>0</v>
      </c>
      <c r="J20" s="740">
        <v>-16861</v>
      </c>
      <c r="K20" s="740">
        <v>-40211</v>
      </c>
      <c r="L20" s="740">
        <v>-347</v>
      </c>
      <c r="M20" s="740">
        <v>0</v>
      </c>
      <c r="N20" s="740">
        <v>0</v>
      </c>
      <c r="O20" s="740">
        <v>0</v>
      </c>
      <c r="P20" s="740">
        <v>129887</v>
      </c>
      <c r="Q20" s="740">
        <v>-778222</v>
      </c>
      <c r="R20" s="477"/>
      <c r="S20" s="477"/>
      <c r="T20" s="477"/>
    </row>
    <row r="21" spans="2:20">
      <c r="B21" s="96" t="s">
        <v>17</v>
      </c>
      <c r="C21" s="365">
        <v>-54172</v>
      </c>
      <c r="D21" s="365">
        <v>-41749</v>
      </c>
      <c r="E21" s="740">
        <v>-191156</v>
      </c>
      <c r="F21" s="740">
        <v>-10421</v>
      </c>
      <c r="G21" s="740">
        <v>-1176</v>
      </c>
      <c r="H21" s="740">
        <v>-1770</v>
      </c>
      <c r="I21" s="740">
        <v>-47</v>
      </c>
      <c r="J21" s="740">
        <v>-5555</v>
      </c>
      <c r="K21" s="740">
        <v>-773</v>
      </c>
      <c r="L21" s="740">
        <v>-305</v>
      </c>
      <c r="M21" s="740">
        <v>-256</v>
      </c>
      <c r="N21" s="740">
        <v>-3670</v>
      </c>
      <c r="O21" s="740">
        <v>-17783</v>
      </c>
      <c r="P21" s="740">
        <v>12191</v>
      </c>
      <c r="Q21" s="740">
        <v>-316642</v>
      </c>
      <c r="R21" s="477"/>
      <c r="S21" s="477"/>
      <c r="T21" s="477"/>
    </row>
    <row r="22" spans="2:20">
      <c r="B22" s="96" t="s">
        <v>315</v>
      </c>
      <c r="C22" s="365">
        <v>-11458</v>
      </c>
      <c r="D22" s="365">
        <v>-8347</v>
      </c>
      <c r="E22" s="740">
        <v>-42400</v>
      </c>
      <c r="F22" s="740">
        <v>-1716</v>
      </c>
      <c r="G22" s="740">
        <v>-56</v>
      </c>
      <c r="H22" s="740">
        <v>-214</v>
      </c>
      <c r="I22" s="740">
        <v>-8</v>
      </c>
      <c r="J22" s="740">
        <v>-652</v>
      </c>
      <c r="K22" s="740">
        <v>-92</v>
      </c>
      <c r="L22" s="740">
        <v>-25</v>
      </c>
      <c r="M22" s="740">
        <v>-31</v>
      </c>
      <c r="N22" s="740">
        <v>-454</v>
      </c>
      <c r="O22" s="740">
        <v>-2428</v>
      </c>
      <c r="P22" s="740">
        <v>1930</v>
      </c>
      <c r="Q22" s="740">
        <v>-65950</v>
      </c>
      <c r="R22" s="477"/>
      <c r="S22" s="477"/>
      <c r="T22" s="477"/>
    </row>
    <row r="23" spans="2:20">
      <c r="B23" s="96" t="s">
        <v>316</v>
      </c>
      <c r="C23" s="365">
        <v>-2518</v>
      </c>
      <c r="D23" s="365">
        <v>-1331</v>
      </c>
      <c r="E23" s="740">
        <v>-25544</v>
      </c>
      <c r="F23" s="740">
        <v>-503</v>
      </c>
      <c r="G23" s="740">
        <v>-58</v>
      </c>
      <c r="H23" s="740">
        <v>-8</v>
      </c>
      <c r="I23" s="740">
        <v>-212</v>
      </c>
      <c r="J23" s="740">
        <v>-3614</v>
      </c>
      <c r="K23" s="740">
        <v>-572</v>
      </c>
      <c r="L23" s="740">
        <v>-3324</v>
      </c>
      <c r="M23" s="740">
        <v>-93</v>
      </c>
      <c r="N23" s="740">
        <v>-17</v>
      </c>
      <c r="O23" s="740">
        <v>-636</v>
      </c>
      <c r="P23" s="740">
        <v>514</v>
      </c>
      <c r="Q23" s="740">
        <v>-37916</v>
      </c>
      <c r="R23" s="477"/>
      <c r="S23" s="477"/>
      <c r="T23" s="477"/>
    </row>
    <row r="24" spans="2:20">
      <c r="B24" s="96" t="s">
        <v>20</v>
      </c>
      <c r="C24" s="365">
        <v>0</v>
      </c>
      <c r="D24" s="365">
        <v>0</v>
      </c>
      <c r="E24" s="740">
        <v>0</v>
      </c>
      <c r="F24" s="740">
        <v>0</v>
      </c>
      <c r="G24" s="740">
        <v>0</v>
      </c>
      <c r="H24" s="740">
        <v>-428</v>
      </c>
      <c r="I24" s="740">
        <v>0</v>
      </c>
      <c r="J24" s="740">
        <v>0</v>
      </c>
      <c r="K24" s="740">
        <v>0</v>
      </c>
      <c r="L24" s="740">
        <v>0</v>
      </c>
      <c r="M24" s="740">
        <v>0</v>
      </c>
      <c r="N24" s="740">
        <v>0</v>
      </c>
      <c r="O24" s="740">
        <v>0</v>
      </c>
      <c r="P24" s="740">
        <v>428</v>
      </c>
      <c r="Q24" s="740">
        <v>0</v>
      </c>
      <c r="R24" s="477"/>
      <c r="S24" s="477"/>
      <c r="T24" s="477"/>
    </row>
    <row r="25" spans="2:20">
      <c r="B25" s="96" t="s">
        <v>317</v>
      </c>
      <c r="C25" s="365">
        <v>0</v>
      </c>
      <c r="D25" s="365">
        <v>0</v>
      </c>
      <c r="E25" s="740">
        <v>0</v>
      </c>
      <c r="F25" s="740">
        <v>-145206</v>
      </c>
      <c r="G25" s="740">
        <v>0</v>
      </c>
      <c r="H25" s="740">
        <v>0</v>
      </c>
      <c r="I25" s="740">
        <v>0</v>
      </c>
      <c r="J25" s="740">
        <v>0</v>
      </c>
      <c r="K25" s="740">
        <v>0</v>
      </c>
      <c r="L25" s="740">
        <v>0</v>
      </c>
      <c r="M25" s="740">
        <v>0</v>
      </c>
      <c r="N25" s="740">
        <v>0</v>
      </c>
      <c r="O25" s="740">
        <v>0</v>
      </c>
      <c r="P25" s="740">
        <v>145206</v>
      </c>
      <c r="Q25" s="740">
        <v>0</v>
      </c>
      <c r="R25" s="477"/>
      <c r="S25" s="477"/>
      <c r="T25" s="477"/>
    </row>
    <row r="26" spans="2:20">
      <c r="B26" s="96" t="s">
        <v>21</v>
      </c>
      <c r="C26" s="365">
        <v>-27216</v>
      </c>
      <c r="D26" s="365">
        <v>-13199</v>
      </c>
      <c r="E26" s="740">
        <v>-176368</v>
      </c>
      <c r="F26" s="740">
        <v>-3764</v>
      </c>
      <c r="G26" s="740">
        <v>-3913</v>
      </c>
      <c r="H26" s="740">
        <v>-5010</v>
      </c>
      <c r="I26" s="740">
        <v>-1212</v>
      </c>
      <c r="J26" s="740">
        <v>-30613</v>
      </c>
      <c r="K26" s="740">
        <v>-4718</v>
      </c>
      <c r="L26" s="740">
        <v>-2253</v>
      </c>
      <c r="M26" s="740">
        <v>-1760</v>
      </c>
      <c r="N26" s="740">
        <v>-503</v>
      </c>
      <c r="O26" s="740">
        <v>-18326</v>
      </c>
      <c r="P26" s="740">
        <v>20894</v>
      </c>
      <c r="Q26" s="740">
        <v>-267960</v>
      </c>
      <c r="R26" s="477"/>
      <c r="S26" s="477"/>
      <c r="T26" s="477"/>
    </row>
    <row r="27" spans="2:20">
      <c r="B27" s="96" t="s">
        <v>22</v>
      </c>
      <c r="C27" s="365">
        <v>-94000</v>
      </c>
      <c r="D27" s="365">
        <v>-4182</v>
      </c>
      <c r="E27" s="740">
        <v>-135744</v>
      </c>
      <c r="F27" s="740">
        <v>-10781</v>
      </c>
      <c r="G27" s="740">
        <v>-8467</v>
      </c>
      <c r="H27" s="740">
        <v>-5156</v>
      </c>
      <c r="I27" s="740">
        <v>-211</v>
      </c>
      <c r="J27" s="740">
        <v>-68883</v>
      </c>
      <c r="K27" s="740">
        <v>-32037</v>
      </c>
      <c r="L27" s="740">
        <v>-2718</v>
      </c>
      <c r="M27" s="740">
        <v>-10</v>
      </c>
      <c r="N27" s="740">
        <v>-439</v>
      </c>
      <c r="O27" s="740">
        <v>-767</v>
      </c>
      <c r="P27" s="740">
        <v>8588</v>
      </c>
      <c r="Q27" s="740">
        <v>-354808</v>
      </c>
      <c r="R27" s="477"/>
      <c r="S27" s="477"/>
      <c r="T27" s="477"/>
    </row>
    <row r="28" spans="2:20">
      <c r="B28" s="96" t="s">
        <v>23</v>
      </c>
      <c r="C28" s="365">
        <v>185768</v>
      </c>
      <c r="D28" s="365">
        <v>24771</v>
      </c>
      <c r="E28" s="740">
        <v>-54646</v>
      </c>
      <c r="F28" s="740">
        <v>-1150</v>
      </c>
      <c r="G28" s="740">
        <v>0</v>
      </c>
      <c r="H28" s="740">
        <v>248283</v>
      </c>
      <c r="I28" s="740">
        <v>0</v>
      </c>
      <c r="J28" s="740">
        <v>3933</v>
      </c>
      <c r="K28" s="740">
        <v>-48</v>
      </c>
      <c r="L28" s="740">
        <v>-1</v>
      </c>
      <c r="M28" s="740">
        <v>-82</v>
      </c>
      <c r="N28" s="740">
        <v>-672</v>
      </c>
      <c r="O28" s="740">
        <v>-58999</v>
      </c>
      <c r="P28" s="740">
        <v>-234620</v>
      </c>
      <c r="Q28" s="740">
        <v>112537</v>
      </c>
      <c r="R28" s="477"/>
      <c r="S28" s="477"/>
      <c r="T28" s="477"/>
    </row>
    <row r="29" spans="2:20">
      <c r="B29" s="96" t="s">
        <v>24</v>
      </c>
      <c r="C29" s="365">
        <v>0</v>
      </c>
      <c r="D29" s="365">
        <v>-16609</v>
      </c>
      <c r="E29" s="740">
        <v>-568580</v>
      </c>
      <c r="F29" s="740">
        <v>-6822</v>
      </c>
      <c r="G29" s="740">
        <v>0</v>
      </c>
      <c r="H29" s="740">
        <v>0</v>
      </c>
      <c r="I29" s="740">
        <v>0</v>
      </c>
      <c r="J29" s="740">
        <v>0</v>
      </c>
      <c r="K29" s="740">
        <v>0</v>
      </c>
      <c r="L29" s="740">
        <v>0</v>
      </c>
      <c r="M29" s="740">
        <v>-37</v>
      </c>
      <c r="N29" s="740">
        <v>0</v>
      </c>
      <c r="O29" s="740">
        <v>0</v>
      </c>
      <c r="P29" s="740">
        <v>6822</v>
      </c>
      <c r="Q29" s="740">
        <v>-585226</v>
      </c>
      <c r="R29" s="477"/>
      <c r="S29" s="477"/>
      <c r="T29" s="477"/>
    </row>
    <row r="30" spans="2:20">
      <c r="B30" s="96" t="s">
        <v>25</v>
      </c>
      <c r="C30" s="365">
        <v>-26405</v>
      </c>
      <c r="D30" s="365">
        <v>0</v>
      </c>
      <c r="E30" s="740">
        <v>0</v>
      </c>
      <c r="F30" s="740">
        <v>0</v>
      </c>
      <c r="G30" s="740">
        <v>0</v>
      </c>
      <c r="H30" s="740">
        <v>0</v>
      </c>
      <c r="I30" s="740">
        <v>0</v>
      </c>
      <c r="J30" s="740">
        <v>0</v>
      </c>
      <c r="K30" s="740">
        <v>0</v>
      </c>
      <c r="L30" s="740">
        <v>0</v>
      </c>
      <c r="M30" s="740">
        <v>0</v>
      </c>
      <c r="N30" s="740">
        <v>0</v>
      </c>
      <c r="O30" s="740">
        <v>0</v>
      </c>
      <c r="P30" s="740">
        <v>0</v>
      </c>
      <c r="Q30" s="740">
        <v>-26405</v>
      </c>
      <c r="R30" s="477"/>
      <c r="S30" s="477"/>
      <c r="T30" s="477"/>
    </row>
    <row r="31" spans="2:20">
      <c r="B31" s="96" t="s">
        <v>318</v>
      </c>
      <c r="C31" s="365">
        <v>-29311</v>
      </c>
      <c r="D31" s="365">
        <v>4367</v>
      </c>
      <c r="E31" s="740">
        <v>-29730</v>
      </c>
      <c r="F31" s="740">
        <v>-4390</v>
      </c>
      <c r="G31" s="740">
        <v>-3845</v>
      </c>
      <c r="H31" s="740">
        <v>-1879</v>
      </c>
      <c r="I31" s="740">
        <v>-89</v>
      </c>
      <c r="J31" s="740">
        <v>-15387</v>
      </c>
      <c r="K31" s="740">
        <v>-18401</v>
      </c>
      <c r="L31" s="740">
        <v>-238</v>
      </c>
      <c r="M31" s="740">
        <v>-326</v>
      </c>
      <c r="N31" s="740">
        <v>-3251</v>
      </c>
      <c r="O31" s="740">
        <v>-6342</v>
      </c>
      <c r="P31" s="740">
        <v>6386</v>
      </c>
      <c r="Q31" s="740">
        <v>-102435</v>
      </c>
      <c r="R31" s="477"/>
      <c r="S31" s="477"/>
      <c r="T31" s="477"/>
    </row>
    <row r="32" spans="2:20">
      <c r="B32" s="97" t="s">
        <v>28</v>
      </c>
      <c r="C32" s="659">
        <v>45912</v>
      </c>
      <c r="D32" s="659">
        <v>72987</v>
      </c>
      <c r="E32" s="982">
        <v>0</v>
      </c>
      <c r="F32" s="982">
        <v>0</v>
      </c>
      <c r="G32" s="982">
        <v>0</v>
      </c>
      <c r="H32" s="982">
        <v>0</v>
      </c>
      <c r="I32" s="982">
        <v>0</v>
      </c>
      <c r="J32" s="982">
        <v>15070</v>
      </c>
      <c r="K32" s="982">
        <v>0</v>
      </c>
      <c r="L32" s="982">
        <v>0</v>
      </c>
      <c r="M32" s="982">
        <v>0</v>
      </c>
      <c r="N32" s="982">
        <v>0</v>
      </c>
      <c r="O32" s="982">
        <v>812988</v>
      </c>
      <c r="P32" s="982">
        <v>-883823</v>
      </c>
      <c r="Q32" s="982">
        <v>63134</v>
      </c>
      <c r="R32" s="477"/>
      <c r="S32" s="477"/>
      <c r="T32" s="477"/>
    </row>
    <row r="33" spans="2:20">
      <c r="B33" s="97" t="s">
        <v>319</v>
      </c>
      <c r="C33" s="982">
        <v>498120</v>
      </c>
      <c r="D33" s="982">
        <v>232963</v>
      </c>
      <c r="E33" s="982">
        <v>463348</v>
      </c>
      <c r="F33" s="982">
        <v>28071</v>
      </c>
      <c r="G33" s="982">
        <v>10689</v>
      </c>
      <c r="H33" s="982">
        <v>221574</v>
      </c>
      <c r="I33" s="982">
        <v>-1779</v>
      </c>
      <c r="J33" s="982">
        <v>45940</v>
      </c>
      <c r="K33" s="982">
        <v>75613</v>
      </c>
      <c r="L33" s="982">
        <v>-2407</v>
      </c>
      <c r="M33" s="982">
        <v>16952</v>
      </c>
      <c r="N33" s="982">
        <v>20696</v>
      </c>
      <c r="O33" s="982">
        <v>707707</v>
      </c>
      <c r="P33" s="982">
        <v>-1131746</v>
      </c>
      <c r="Q33" s="982">
        <v>1185740</v>
      </c>
      <c r="R33" s="477"/>
      <c r="S33" s="477"/>
      <c r="T33" s="477"/>
    </row>
    <row r="34" spans="2:20">
      <c r="B34" s="97" t="s">
        <v>30</v>
      </c>
      <c r="C34" s="659">
        <v>-94652</v>
      </c>
      <c r="D34" s="659">
        <v>-53124</v>
      </c>
      <c r="E34" s="659">
        <v>-144134</v>
      </c>
      <c r="F34" s="659">
        <v>-2586</v>
      </c>
      <c r="G34" s="659">
        <v>-33348</v>
      </c>
      <c r="H34" s="659">
        <v>-1442</v>
      </c>
      <c r="I34" s="659">
        <v>-23</v>
      </c>
      <c r="J34" s="659">
        <v>-24249</v>
      </c>
      <c r="K34" s="659">
        <v>8865</v>
      </c>
      <c r="L34" s="659">
        <v>869</v>
      </c>
      <c r="M34" s="659">
        <v>1642</v>
      </c>
      <c r="N34" s="659">
        <v>10127</v>
      </c>
      <c r="O34" s="659">
        <v>31683</v>
      </c>
      <c r="P34" s="659">
        <v>-5328</v>
      </c>
      <c r="Q34" s="659">
        <v>-305701</v>
      </c>
      <c r="R34" s="477"/>
      <c r="S34" s="477"/>
      <c r="T34" s="477"/>
    </row>
    <row r="35" spans="2:20">
      <c r="B35" s="85" t="s">
        <v>31</v>
      </c>
      <c r="C35" s="365">
        <v>25590</v>
      </c>
      <c r="D35" s="365">
        <v>12903</v>
      </c>
      <c r="E35" s="740">
        <v>115304</v>
      </c>
      <c r="F35" s="740">
        <v>11687</v>
      </c>
      <c r="G35" s="740">
        <v>4647</v>
      </c>
      <c r="H35" s="740">
        <v>602</v>
      </c>
      <c r="I35" s="740">
        <v>138</v>
      </c>
      <c r="J35" s="740">
        <v>30901</v>
      </c>
      <c r="K35" s="740">
        <v>9039</v>
      </c>
      <c r="L35" s="740">
        <v>876</v>
      </c>
      <c r="M35" s="740">
        <v>2233</v>
      </c>
      <c r="N35" s="740">
        <v>10579</v>
      </c>
      <c r="O35" s="740">
        <v>69812</v>
      </c>
      <c r="P35" s="740">
        <v>-21645</v>
      </c>
      <c r="Q35" s="740">
        <v>272666</v>
      </c>
      <c r="R35" s="477"/>
      <c r="S35" s="477"/>
      <c r="T35" s="477"/>
    </row>
    <row r="36" spans="2:20">
      <c r="B36" s="85" t="s">
        <v>32</v>
      </c>
      <c r="C36" s="365">
        <v>-120242</v>
      </c>
      <c r="D36" s="365">
        <v>-66027</v>
      </c>
      <c r="E36" s="740">
        <v>-259438</v>
      </c>
      <c r="F36" s="740">
        <v>-14273</v>
      </c>
      <c r="G36" s="740">
        <v>-37995</v>
      </c>
      <c r="H36" s="740">
        <v>-2044</v>
      </c>
      <c r="I36" s="740">
        <v>-161</v>
      </c>
      <c r="J36" s="740">
        <v>-55150</v>
      </c>
      <c r="K36" s="740">
        <v>-174</v>
      </c>
      <c r="L36" s="740">
        <v>-7</v>
      </c>
      <c r="M36" s="740">
        <v>-591</v>
      </c>
      <c r="N36" s="740">
        <v>-453</v>
      </c>
      <c r="O36" s="740">
        <v>-38129</v>
      </c>
      <c r="P36" s="740">
        <v>16317</v>
      </c>
      <c r="Q36" s="740">
        <v>-578367</v>
      </c>
      <c r="R36" s="477"/>
      <c r="S36" s="477"/>
      <c r="T36" s="477"/>
    </row>
    <row r="37" spans="2:20">
      <c r="B37" s="97" t="s">
        <v>320</v>
      </c>
      <c r="C37" s="982">
        <v>403468</v>
      </c>
      <c r="D37" s="982">
        <v>179839</v>
      </c>
      <c r="E37" s="982">
        <v>319214</v>
      </c>
      <c r="F37" s="982">
        <v>25485</v>
      </c>
      <c r="G37" s="982">
        <v>-22659</v>
      </c>
      <c r="H37" s="982">
        <v>220132</v>
      </c>
      <c r="I37" s="982">
        <v>-1802</v>
      </c>
      <c r="J37" s="982">
        <v>21691</v>
      </c>
      <c r="K37" s="982">
        <v>84478</v>
      </c>
      <c r="L37" s="982">
        <v>-1538</v>
      </c>
      <c r="M37" s="982">
        <v>18594</v>
      </c>
      <c r="N37" s="982">
        <v>30822</v>
      </c>
      <c r="O37" s="982">
        <v>739390</v>
      </c>
      <c r="P37" s="982">
        <v>-1137074</v>
      </c>
      <c r="Q37" s="982">
        <v>880039</v>
      </c>
      <c r="R37" s="477"/>
      <c r="S37" s="477"/>
      <c r="T37" s="477"/>
    </row>
    <row r="38" spans="2:20">
      <c r="B38" s="97" t="s">
        <v>35</v>
      </c>
      <c r="C38" s="659">
        <v>-45171</v>
      </c>
      <c r="D38" s="659">
        <v>-14794</v>
      </c>
      <c r="E38" s="982">
        <v>-55923</v>
      </c>
      <c r="F38" s="982">
        <v>2489</v>
      </c>
      <c r="G38" s="982">
        <v>5186</v>
      </c>
      <c r="H38" s="982">
        <v>50409</v>
      </c>
      <c r="I38" s="982">
        <v>0</v>
      </c>
      <c r="J38" s="982">
        <v>-16367</v>
      </c>
      <c r="K38" s="982">
        <v>-26152</v>
      </c>
      <c r="L38" s="982">
        <v>-510</v>
      </c>
      <c r="M38" s="982">
        <v>-1388</v>
      </c>
      <c r="N38" s="982">
        <v>-6148</v>
      </c>
      <c r="O38" s="982">
        <v>-102129</v>
      </c>
      <c r="P38" s="982">
        <v>-50499</v>
      </c>
      <c r="Q38" s="982">
        <v>-260998</v>
      </c>
      <c r="R38" s="477"/>
      <c r="S38" s="477"/>
      <c r="T38" s="477"/>
    </row>
    <row r="39" spans="2:20">
      <c r="B39" s="502" t="s">
        <v>38</v>
      </c>
      <c r="C39" s="982">
        <v>358297</v>
      </c>
      <c r="D39" s="982">
        <v>165045</v>
      </c>
      <c r="E39" s="982">
        <v>263291</v>
      </c>
      <c r="F39" s="982">
        <v>27974</v>
      </c>
      <c r="G39" s="982">
        <v>-17473</v>
      </c>
      <c r="H39" s="982">
        <v>270541</v>
      </c>
      <c r="I39" s="982">
        <v>-1802</v>
      </c>
      <c r="J39" s="982">
        <v>5324</v>
      </c>
      <c r="K39" s="982">
        <v>58326</v>
      </c>
      <c r="L39" s="982">
        <v>-2048</v>
      </c>
      <c r="M39" s="982">
        <v>17206</v>
      </c>
      <c r="N39" s="982">
        <v>24675</v>
      </c>
      <c r="O39" s="982">
        <v>637261</v>
      </c>
      <c r="P39" s="982">
        <v>-1187573</v>
      </c>
      <c r="Q39" s="982">
        <v>619041</v>
      </c>
      <c r="R39" s="477"/>
      <c r="S39" s="477"/>
      <c r="T39" s="477"/>
    </row>
    <row r="40" spans="2:20">
      <c r="B40" s="502" t="s">
        <v>39</v>
      </c>
      <c r="C40" s="982">
        <v>167900</v>
      </c>
      <c r="D40" s="982">
        <v>0</v>
      </c>
      <c r="E40" s="982">
        <v>0</v>
      </c>
      <c r="F40" s="982">
        <v>0</v>
      </c>
      <c r="G40" s="982">
        <v>0</v>
      </c>
      <c r="H40" s="982">
        <v>0</v>
      </c>
      <c r="I40" s="982">
        <v>0</v>
      </c>
      <c r="J40" s="982">
        <v>0</v>
      </c>
      <c r="K40" s="982">
        <v>0</v>
      </c>
      <c r="L40" s="982">
        <v>0</v>
      </c>
      <c r="M40" s="982">
        <v>0</v>
      </c>
      <c r="N40" s="982">
        <v>0</v>
      </c>
      <c r="O40" s="982">
        <v>241762</v>
      </c>
      <c r="P40" s="982">
        <v>-85895</v>
      </c>
      <c r="Q40" s="982">
        <v>323767</v>
      </c>
      <c r="R40" s="477"/>
      <c r="S40" s="477"/>
      <c r="T40" s="477"/>
    </row>
    <row r="41" spans="2:20">
      <c r="B41" s="502" t="s">
        <v>40</v>
      </c>
      <c r="C41" s="982">
        <v>526197</v>
      </c>
      <c r="D41" s="982">
        <v>165045</v>
      </c>
      <c r="E41" s="982">
        <v>263291</v>
      </c>
      <c r="F41" s="982">
        <v>27974</v>
      </c>
      <c r="G41" s="982">
        <v>-17473</v>
      </c>
      <c r="H41" s="982">
        <v>270541</v>
      </c>
      <c r="I41" s="982">
        <v>-1802</v>
      </c>
      <c r="J41" s="982">
        <v>5324</v>
      </c>
      <c r="K41" s="982">
        <v>58326</v>
      </c>
      <c r="L41" s="982">
        <v>-2048</v>
      </c>
      <c r="M41" s="982">
        <v>17206</v>
      </c>
      <c r="N41" s="982">
        <v>24675</v>
      </c>
      <c r="O41" s="982">
        <v>879023</v>
      </c>
      <c r="P41" s="982">
        <v>-1273468</v>
      </c>
      <c r="Q41" s="982">
        <v>942808</v>
      </c>
      <c r="R41" s="477"/>
      <c r="S41" s="477"/>
      <c r="T41" s="477"/>
    </row>
    <row r="42" spans="2:20">
      <c r="B42" s="501" t="s">
        <v>279</v>
      </c>
      <c r="C42" s="740">
        <v>358297.53099999996</v>
      </c>
      <c r="D42" s="740">
        <v>165045</v>
      </c>
      <c r="E42" s="740">
        <v>263291</v>
      </c>
      <c r="F42" s="740">
        <v>0</v>
      </c>
      <c r="G42" s="740">
        <v>-12231.099999999999</v>
      </c>
      <c r="H42" s="740">
        <v>0</v>
      </c>
      <c r="I42" s="740">
        <v>-1802</v>
      </c>
      <c r="J42" s="740">
        <v>5324</v>
      </c>
      <c r="K42" s="740">
        <v>58326</v>
      </c>
      <c r="L42" s="740">
        <v>-2048</v>
      </c>
      <c r="M42" s="740">
        <v>17206</v>
      </c>
      <c r="N42" s="740">
        <v>24675</v>
      </c>
      <c r="O42" s="740">
        <v>805160.43699999992</v>
      </c>
      <c r="P42" s="740">
        <v>-1043980.9000000001</v>
      </c>
      <c r="Q42" s="740">
        <v>637260</v>
      </c>
      <c r="R42" s="477"/>
      <c r="S42" s="477"/>
      <c r="T42" s="477"/>
    </row>
    <row r="43" spans="2:20">
      <c r="B43" s="501" t="s">
        <v>42</v>
      </c>
      <c r="C43" s="740">
        <v>167899.46899999998</v>
      </c>
      <c r="D43" s="740">
        <v>0</v>
      </c>
      <c r="E43" s="740">
        <v>0</v>
      </c>
      <c r="F43" s="740">
        <v>14266.739999999998</v>
      </c>
      <c r="G43" s="740">
        <v>0</v>
      </c>
      <c r="H43" s="740">
        <v>219679.29200000002</v>
      </c>
      <c r="I43" s="740">
        <v>0</v>
      </c>
      <c r="J43" s="740">
        <v>0</v>
      </c>
      <c r="K43" s="740">
        <v>0</v>
      </c>
      <c r="L43" s="740">
        <v>0</v>
      </c>
      <c r="M43" s="740">
        <v>0</v>
      </c>
      <c r="N43" s="740">
        <v>0</v>
      </c>
      <c r="O43" s="740">
        <v>73862.563000000009</v>
      </c>
      <c r="P43" s="740">
        <v>-233941.84199999989</v>
      </c>
      <c r="Q43" s="740">
        <v>241762</v>
      </c>
      <c r="R43" s="477"/>
      <c r="S43" s="477"/>
      <c r="T43" s="477"/>
    </row>
    <row r="44" spans="2:20">
      <c r="B44" s="736" t="s">
        <v>321</v>
      </c>
      <c r="C44" s="365">
        <v>0</v>
      </c>
      <c r="D44" s="365">
        <v>0</v>
      </c>
      <c r="E44" s="365">
        <v>0</v>
      </c>
      <c r="F44" s="365">
        <v>0</v>
      </c>
      <c r="G44" s="365">
        <v>-5240.9000000000015</v>
      </c>
      <c r="H44" s="365">
        <v>0</v>
      </c>
      <c r="I44" s="365">
        <v>0</v>
      </c>
      <c r="J44" s="365">
        <v>0</v>
      </c>
      <c r="K44" s="365">
        <v>0</v>
      </c>
      <c r="L44" s="365">
        <v>0</v>
      </c>
      <c r="M44" s="365">
        <v>0</v>
      </c>
      <c r="N44" s="365">
        <v>0</v>
      </c>
      <c r="O44" s="365">
        <v>0</v>
      </c>
      <c r="P44" s="365">
        <v>0</v>
      </c>
      <c r="Q44" s="740">
        <v>-5241</v>
      </c>
      <c r="R44" s="477"/>
      <c r="S44" s="477"/>
      <c r="T44" s="477"/>
    </row>
    <row r="45" spans="2:20">
      <c r="B45" s="736" t="s">
        <v>322</v>
      </c>
      <c r="C45" s="365">
        <v>0</v>
      </c>
      <c r="D45" s="365">
        <v>0</v>
      </c>
      <c r="E45" s="740">
        <v>0</v>
      </c>
      <c r="F45" s="740">
        <v>13707.260000000002</v>
      </c>
      <c r="G45" s="740">
        <v>0</v>
      </c>
      <c r="H45" s="740">
        <v>50861.707999999999</v>
      </c>
      <c r="I45" s="740">
        <v>0</v>
      </c>
      <c r="J45" s="740">
        <v>0</v>
      </c>
      <c r="K45" s="740">
        <v>0</v>
      </c>
      <c r="L45" s="740">
        <v>0</v>
      </c>
      <c r="M45" s="740">
        <v>0</v>
      </c>
      <c r="N45" s="740">
        <v>0</v>
      </c>
      <c r="O45" s="740">
        <v>0</v>
      </c>
      <c r="P45" s="740">
        <v>4455</v>
      </c>
      <c r="Q45" s="740">
        <v>69027</v>
      </c>
      <c r="R45" s="477"/>
      <c r="S45" s="477"/>
      <c r="T45" s="477"/>
    </row>
    <row r="46" spans="2:20">
      <c r="B46" s="737" t="s">
        <v>281</v>
      </c>
      <c r="C46" s="360">
        <v>592120</v>
      </c>
      <c r="D46" s="360">
        <v>237145</v>
      </c>
      <c r="E46" s="360">
        <v>599092</v>
      </c>
      <c r="F46" s="360">
        <v>38852</v>
      </c>
      <c r="G46" s="360">
        <v>19156</v>
      </c>
      <c r="H46" s="360">
        <v>226730</v>
      </c>
      <c r="I46" s="360">
        <v>-1568</v>
      </c>
      <c r="J46" s="360">
        <v>114823</v>
      </c>
      <c r="K46" s="360">
        <v>107650</v>
      </c>
      <c r="L46" s="360">
        <v>311</v>
      </c>
      <c r="M46" s="360">
        <v>16962</v>
      </c>
      <c r="N46" s="360">
        <v>21135</v>
      </c>
      <c r="O46" s="360">
        <v>708474</v>
      </c>
      <c r="P46" s="360">
        <v>-1140334</v>
      </c>
      <c r="Q46" s="360">
        <v>1540548</v>
      </c>
      <c r="R46" s="477"/>
      <c r="S46" s="477"/>
      <c r="T46" s="477"/>
    </row>
    <row r="47" spans="2:20" s="98" customFormat="1" ht="20.100000000000001" customHeight="1">
      <c r="B47" s="250"/>
      <c r="C47" s="251"/>
      <c r="D47" s="251"/>
      <c r="E47" s="251"/>
      <c r="F47" s="251"/>
      <c r="G47" s="251"/>
      <c r="H47" s="251"/>
      <c r="I47" s="251"/>
      <c r="J47" s="251"/>
      <c r="K47" s="251"/>
      <c r="L47" s="251"/>
      <c r="M47" s="251"/>
      <c r="N47" s="251"/>
      <c r="O47" s="251"/>
      <c r="P47" s="251"/>
      <c r="Q47" s="251"/>
    </row>
    <row r="48" spans="2:20">
      <c r="B48" s="1014" t="s">
        <v>46</v>
      </c>
      <c r="C48" s="1014"/>
      <c r="D48" s="1014"/>
      <c r="E48" s="1014"/>
      <c r="F48" s="1014"/>
      <c r="G48" s="1014"/>
      <c r="H48" s="1014"/>
      <c r="I48" s="1014"/>
      <c r="J48" s="1014"/>
      <c r="K48" s="1014"/>
      <c r="L48" s="1014"/>
      <c r="M48" s="1014"/>
      <c r="N48" s="1014"/>
      <c r="O48" s="1014"/>
      <c r="P48" s="1014"/>
      <c r="Q48" s="1014"/>
    </row>
    <row r="49" spans="2:17" ht="15" customHeight="1">
      <c r="B49" s="1015" t="s">
        <v>323</v>
      </c>
      <c r="C49" s="1017" t="s">
        <v>291</v>
      </c>
      <c r="D49" s="1017"/>
      <c r="E49" s="1018" t="s">
        <v>292</v>
      </c>
      <c r="F49" s="1018" t="s">
        <v>293</v>
      </c>
      <c r="G49" s="1018" t="s">
        <v>294</v>
      </c>
      <c r="H49" s="1012" t="s">
        <v>295</v>
      </c>
      <c r="I49" s="1012" t="s">
        <v>296</v>
      </c>
      <c r="J49" s="1012" t="s">
        <v>297</v>
      </c>
      <c r="K49" s="1012" t="s">
        <v>298</v>
      </c>
      <c r="L49" s="1012" t="s">
        <v>299</v>
      </c>
      <c r="M49" s="1012" t="s">
        <v>300</v>
      </c>
      <c r="N49" s="1012" t="s">
        <v>301</v>
      </c>
      <c r="O49" s="1018" t="s">
        <v>302</v>
      </c>
      <c r="P49" s="1020" t="s">
        <v>303</v>
      </c>
      <c r="Q49" s="1018" t="s">
        <v>304</v>
      </c>
    </row>
    <row r="50" spans="2:17" ht="24" customHeight="1">
      <c r="B50" s="1016"/>
      <c r="C50" s="94" t="s">
        <v>305</v>
      </c>
      <c r="D50" s="94" t="s">
        <v>306</v>
      </c>
      <c r="E50" s="1019"/>
      <c r="F50" s="1019"/>
      <c r="G50" s="1019"/>
      <c r="H50" s="1013"/>
      <c r="I50" s="1013"/>
      <c r="J50" s="1013"/>
      <c r="K50" s="1013"/>
      <c r="L50" s="1013"/>
      <c r="M50" s="1013"/>
      <c r="N50" s="1013"/>
      <c r="O50" s="1019"/>
      <c r="P50" s="1021"/>
      <c r="Q50" s="1019"/>
    </row>
    <row r="51" spans="2:17">
      <c r="B51" s="95" t="s">
        <v>307</v>
      </c>
      <c r="C51" s="361">
        <v>639697</v>
      </c>
      <c r="D51" s="361">
        <v>247032</v>
      </c>
      <c r="E51" s="361">
        <v>3587443</v>
      </c>
      <c r="F51" s="361">
        <v>361872</v>
      </c>
      <c r="G51" s="361">
        <v>44254</v>
      </c>
      <c r="H51" s="361">
        <v>33</v>
      </c>
      <c r="I51" s="361">
        <v>0</v>
      </c>
      <c r="J51" s="361">
        <v>152943</v>
      </c>
      <c r="K51" s="361">
        <v>185827</v>
      </c>
      <c r="L51" s="361">
        <v>7722</v>
      </c>
      <c r="M51" s="361">
        <v>16567</v>
      </c>
      <c r="N51" s="361">
        <v>1279343</v>
      </c>
      <c r="O51" s="361">
        <v>0</v>
      </c>
      <c r="P51" s="361">
        <v>-1257953.0764000006</v>
      </c>
      <c r="Q51" s="361">
        <v>5264779.9235999994</v>
      </c>
    </row>
    <row r="52" spans="2:17">
      <c r="B52" s="96" t="s">
        <v>308</v>
      </c>
      <c r="C52" s="983">
        <v>0</v>
      </c>
      <c r="D52" s="983">
        <v>0</v>
      </c>
      <c r="E52" s="983">
        <v>1208415</v>
      </c>
      <c r="F52" s="983">
        <v>0</v>
      </c>
      <c r="G52" s="983">
        <v>0</v>
      </c>
      <c r="H52" s="983">
        <v>0</v>
      </c>
      <c r="I52" s="983">
        <v>0</v>
      </c>
      <c r="J52" s="364">
        <v>0</v>
      </c>
      <c r="K52" s="364">
        <v>0</v>
      </c>
      <c r="L52" s="983">
        <v>0</v>
      </c>
      <c r="M52" s="983">
        <v>0</v>
      </c>
      <c r="N52" s="983">
        <v>555071</v>
      </c>
      <c r="O52" s="983">
        <v>0</v>
      </c>
      <c r="P52" s="983">
        <v>-386</v>
      </c>
      <c r="Q52" s="983">
        <v>1763100</v>
      </c>
    </row>
    <row r="53" spans="2:17">
      <c r="B53" s="96" t="s">
        <v>309</v>
      </c>
      <c r="C53" s="983">
        <v>619824</v>
      </c>
      <c r="D53" s="983">
        <v>0</v>
      </c>
      <c r="E53" s="983">
        <v>63535</v>
      </c>
      <c r="F53" s="983">
        <v>0</v>
      </c>
      <c r="G53" s="983">
        <v>44019</v>
      </c>
      <c r="H53" s="983">
        <v>33</v>
      </c>
      <c r="I53" s="983">
        <v>0</v>
      </c>
      <c r="J53" s="364">
        <v>151267</v>
      </c>
      <c r="K53" s="364">
        <v>185823</v>
      </c>
      <c r="L53" s="983">
        <v>7722</v>
      </c>
      <c r="M53" s="983">
        <v>0</v>
      </c>
      <c r="N53" s="983">
        <v>688188</v>
      </c>
      <c r="O53" s="983">
        <v>0</v>
      </c>
      <c r="P53" s="983">
        <v>-778914</v>
      </c>
      <c r="Q53" s="983">
        <v>981497</v>
      </c>
    </row>
    <row r="54" spans="2:17">
      <c r="B54" s="96" t="s">
        <v>310</v>
      </c>
      <c r="C54" s="983">
        <v>0</v>
      </c>
      <c r="D54" s="983">
        <v>224262</v>
      </c>
      <c r="E54" s="983">
        <v>1155062</v>
      </c>
      <c r="F54" s="983">
        <v>0</v>
      </c>
      <c r="G54" s="983">
        <v>0</v>
      </c>
      <c r="H54" s="983">
        <v>0</v>
      </c>
      <c r="I54" s="983">
        <v>0</v>
      </c>
      <c r="J54" s="364">
        <v>0</v>
      </c>
      <c r="K54" s="364">
        <v>0</v>
      </c>
      <c r="L54" s="983">
        <v>0</v>
      </c>
      <c r="M54" s="983">
        <v>16753</v>
      </c>
      <c r="N54" s="983">
        <v>0</v>
      </c>
      <c r="O54" s="983">
        <v>0</v>
      </c>
      <c r="P54" s="983">
        <v>-99641</v>
      </c>
      <c r="Q54" s="983">
        <v>1296436</v>
      </c>
    </row>
    <row r="55" spans="2:17">
      <c r="B55" s="96" t="s">
        <v>10</v>
      </c>
      <c r="C55" s="983">
        <v>0</v>
      </c>
      <c r="D55" s="983">
        <v>17965</v>
      </c>
      <c r="E55" s="983">
        <v>554567</v>
      </c>
      <c r="F55" s="983">
        <v>2985</v>
      </c>
      <c r="G55" s="983">
        <v>0</v>
      </c>
      <c r="H55" s="983">
        <v>0</v>
      </c>
      <c r="I55" s="983">
        <v>0</v>
      </c>
      <c r="J55" s="364">
        <v>0</v>
      </c>
      <c r="K55" s="364">
        <v>0</v>
      </c>
      <c r="L55" s="983">
        <v>0</v>
      </c>
      <c r="M55" s="983">
        <v>-192</v>
      </c>
      <c r="N55" s="983">
        <v>0</v>
      </c>
      <c r="O55" s="983">
        <v>0</v>
      </c>
      <c r="P55" s="983">
        <v>-2984.9715100000612</v>
      </c>
      <c r="Q55" s="983">
        <v>572340.02848999994</v>
      </c>
    </row>
    <row r="56" spans="2:17">
      <c r="B56" s="96" t="s">
        <v>11</v>
      </c>
      <c r="C56" s="983">
        <v>0</v>
      </c>
      <c r="D56" s="983">
        <v>0</v>
      </c>
      <c r="E56" s="983">
        <v>34124</v>
      </c>
      <c r="F56" s="983">
        <v>-2059</v>
      </c>
      <c r="G56" s="983">
        <v>0</v>
      </c>
      <c r="H56" s="983">
        <v>0</v>
      </c>
      <c r="I56" s="983">
        <v>0</v>
      </c>
      <c r="J56" s="364">
        <v>0</v>
      </c>
      <c r="K56" s="364">
        <v>0</v>
      </c>
      <c r="L56" s="983">
        <v>0</v>
      </c>
      <c r="M56" s="983">
        <v>0</v>
      </c>
      <c r="N56" s="983">
        <v>0</v>
      </c>
      <c r="O56" s="983">
        <v>0</v>
      </c>
      <c r="P56" s="983">
        <v>2059.0048499999975</v>
      </c>
      <c r="Q56" s="983">
        <v>34124.004849999998</v>
      </c>
    </row>
    <row r="57" spans="2:17">
      <c r="B57" s="96" t="s">
        <v>311</v>
      </c>
      <c r="C57" s="983">
        <v>0</v>
      </c>
      <c r="D57" s="983">
        <v>0</v>
      </c>
      <c r="E57" s="983">
        <v>0</v>
      </c>
      <c r="F57" s="983">
        <v>349468</v>
      </c>
      <c r="G57" s="983">
        <v>0</v>
      </c>
      <c r="H57" s="983">
        <v>0</v>
      </c>
      <c r="I57" s="983">
        <v>0</v>
      </c>
      <c r="J57" s="364">
        <v>0</v>
      </c>
      <c r="K57" s="364">
        <v>0</v>
      </c>
      <c r="L57" s="983">
        <v>0</v>
      </c>
      <c r="M57" s="983">
        <v>0</v>
      </c>
      <c r="N57" s="983">
        <v>0</v>
      </c>
      <c r="O57" s="983">
        <v>0</v>
      </c>
      <c r="P57" s="983">
        <v>-349468</v>
      </c>
      <c r="Q57" s="983">
        <v>0</v>
      </c>
    </row>
    <row r="58" spans="2:17">
      <c r="B58" s="96" t="s">
        <v>312</v>
      </c>
      <c r="C58" s="983">
        <v>0</v>
      </c>
      <c r="D58" s="983">
        <v>0</v>
      </c>
      <c r="E58" s="983">
        <v>467880</v>
      </c>
      <c r="F58" s="983">
        <v>0</v>
      </c>
      <c r="G58" s="983">
        <v>0</v>
      </c>
      <c r="H58" s="983">
        <v>0</v>
      </c>
      <c r="I58" s="983">
        <v>0</v>
      </c>
      <c r="J58" s="364">
        <v>0</v>
      </c>
      <c r="K58" s="364">
        <v>0</v>
      </c>
      <c r="L58" s="983">
        <v>0</v>
      </c>
      <c r="M58" s="983">
        <v>0</v>
      </c>
      <c r="N58" s="983">
        <v>0</v>
      </c>
      <c r="O58" s="983">
        <v>0</v>
      </c>
      <c r="P58" s="983">
        <v>-0.10973999998532236</v>
      </c>
      <c r="Q58" s="983">
        <v>467879.89026000001</v>
      </c>
    </row>
    <row r="59" spans="2:17">
      <c r="B59" s="96" t="s">
        <v>13</v>
      </c>
      <c r="C59" s="983">
        <v>19873</v>
      </c>
      <c r="D59" s="983">
        <v>4805</v>
      </c>
      <c r="E59" s="983">
        <v>103860</v>
      </c>
      <c r="F59" s="983">
        <v>11478</v>
      </c>
      <c r="G59" s="983">
        <v>235</v>
      </c>
      <c r="H59" s="983">
        <v>0</v>
      </c>
      <c r="I59" s="364">
        <v>0</v>
      </c>
      <c r="J59" s="364">
        <v>1676</v>
      </c>
      <c r="K59" s="364">
        <v>4</v>
      </c>
      <c r="L59" s="983">
        <v>0</v>
      </c>
      <c r="M59" s="983">
        <v>6</v>
      </c>
      <c r="N59" s="983">
        <v>36084</v>
      </c>
      <c r="O59" s="983">
        <v>0</v>
      </c>
      <c r="P59" s="983">
        <v>-28618</v>
      </c>
      <c r="Q59" s="983">
        <v>149403</v>
      </c>
    </row>
    <row r="60" spans="2:17">
      <c r="B60" s="97" t="s">
        <v>14</v>
      </c>
      <c r="C60" s="984">
        <v>-393183</v>
      </c>
      <c r="D60" s="984">
        <v>-60640</v>
      </c>
      <c r="E60" s="984">
        <v>-3265138</v>
      </c>
      <c r="F60" s="984">
        <v>-277205</v>
      </c>
      <c r="G60" s="984">
        <v>-22417</v>
      </c>
      <c r="H60" s="984">
        <v>-169217</v>
      </c>
      <c r="I60" s="984">
        <v>-809</v>
      </c>
      <c r="J60" s="984">
        <v>-113191</v>
      </c>
      <c r="K60" s="984">
        <v>-99846</v>
      </c>
      <c r="L60" s="984">
        <v>-4959</v>
      </c>
      <c r="M60" s="984">
        <v>-2130</v>
      </c>
      <c r="N60" s="984">
        <v>-1217362</v>
      </c>
      <c r="O60" s="984">
        <v>-463864</v>
      </c>
      <c r="P60" s="984">
        <v>1324465</v>
      </c>
      <c r="Q60" s="984">
        <v>-4765496</v>
      </c>
    </row>
    <row r="61" spans="2:17">
      <c r="B61" s="96" t="s">
        <v>313</v>
      </c>
      <c r="C61" s="983">
        <v>-93096</v>
      </c>
      <c r="D61" s="983">
        <v>0</v>
      </c>
      <c r="E61" s="983">
        <v>-1546763</v>
      </c>
      <c r="F61" s="983">
        <v>0</v>
      </c>
      <c r="G61" s="983">
        <v>-18</v>
      </c>
      <c r="H61" s="983">
        <v>0</v>
      </c>
      <c r="I61" s="983">
        <v>0</v>
      </c>
      <c r="J61" s="983">
        <v>-502</v>
      </c>
      <c r="K61" s="983">
        <v>309</v>
      </c>
      <c r="L61" s="983">
        <v>-309</v>
      </c>
      <c r="M61" s="983">
        <v>0</v>
      </c>
      <c r="N61" s="983">
        <v>-1211291</v>
      </c>
      <c r="O61" s="983">
        <v>0</v>
      </c>
      <c r="P61" s="983">
        <v>778883</v>
      </c>
      <c r="Q61" s="983">
        <v>-2072787</v>
      </c>
    </row>
    <row r="62" spans="2:17">
      <c r="B62" s="96" t="s">
        <v>314</v>
      </c>
      <c r="C62" s="983">
        <v>-91007</v>
      </c>
      <c r="D62" s="983">
        <v>0</v>
      </c>
      <c r="E62" s="983">
        <v>-579074</v>
      </c>
      <c r="F62" s="983">
        <v>0</v>
      </c>
      <c r="G62" s="983">
        <v>-5744</v>
      </c>
      <c r="H62" s="983">
        <v>-8706</v>
      </c>
      <c r="I62" s="983">
        <v>0</v>
      </c>
      <c r="J62" s="983">
        <v>-13218</v>
      </c>
      <c r="K62" s="983">
        <v>-39212</v>
      </c>
      <c r="L62" s="983">
        <v>-330</v>
      </c>
      <c r="M62" s="983">
        <v>0</v>
      </c>
      <c r="N62" s="983">
        <v>0</v>
      </c>
      <c r="O62" s="983">
        <v>0</v>
      </c>
      <c r="P62" s="983">
        <v>108022</v>
      </c>
      <c r="Q62" s="983">
        <v>-629269</v>
      </c>
    </row>
    <row r="63" spans="2:17">
      <c r="B63" s="96" t="s">
        <v>17</v>
      </c>
      <c r="C63" s="983">
        <v>-45142</v>
      </c>
      <c r="D63" s="983">
        <v>-30156</v>
      </c>
      <c r="E63" s="983">
        <v>-153742</v>
      </c>
      <c r="F63" s="983">
        <v>-9921</v>
      </c>
      <c r="G63" s="983">
        <v>-1145</v>
      </c>
      <c r="H63" s="983">
        <v>-1717</v>
      </c>
      <c r="I63" s="983">
        <v>0</v>
      </c>
      <c r="J63" s="983">
        <v>-4260</v>
      </c>
      <c r="K63" s="983">
        <v>-829</v>
      </c>
      <c r="L63" s="983">
        <v>-396</v>
      </c>
      <c r="M63" s="983">
        <v>-271</v>
      </c>
      <c r="N63" s="983">
        <v>-3472</v>
      </c>
      <c r="O63" s="983">
        <v>-10313</v>
      </c>
      <c r="P63" s="983">
        <v>11638</v>
      </c>
      <c r="Q63" s="983">
        <v>-249726</v>
      </c>
    </row>
    <row r="64" spans="2:17">
      <c r="B64" s="96" t="s">
        <v>315</v>
      </c>
      <c r="C64" s="983">
        <v>-11620</v>
      </c>
      <c r="D64" s="983">
        <v>-7561</v>
      </c>
      <c r="E64" s="983">
        <v>-42215</v>
      </c>
      <c r="F64" s="983">
        <v>-1196</v>
      </c>
      <c r="G64" s="983">
        <v>-79</v>
      </c>
      <c r="H64" s="983">
        <v>-162</v>
      </c>
      <c r="I64" s="983">
        <v>0</v>
      </c>
      <c r="J64" s="983">
        <v>-418</v>
      </c>
      <c r="K64" s="983">
        <v>-83</v>
      </c>
      <c r="L64" s="983">
        <v>-22</v>
      </c>
      <c r="M64" s="983">
        <v>-28</v>
      </c>
      <c r="N64" s="983">
        <v>-458</v>
      </c>
      <c r="O64" s="983">
        <v>-2002</v>
      </c>
      <c r="P64" s="983">
        <v>1359</v>
      </c>
      <c r="Q64" s="983">
        <v>-64485</v>
      </c>
    </row>
    <row r="65" spans="2:20">
      <c r="B65" s="96" t="s">
        <v>324</v>
      </c>
      <c r="C65" s="983">
        <v>-3133</v>
      </c>
      <c r="D65" s="983">
        <v>-1137</v>
      </c>
      <c r="E65" s="983">
        <v>-21243</v>
      </c>
      <c r="F65" s="983">
        <v>-560</v>
      </c>
      <c r="G65" s="983">
        <v>-53</v>
      </c>
      <c r="H65" s="983">
        <v>-7</v>
      </c>
      <c r="I65" s="983">
        <v>-2</v>
      </c>
      <c r="J65" s="983">
        <v>-48</v>
      </c>
      <c r="K65" s="983">
        <v>-310</v>
      </c>
      <c r="L65" s="983">
        <v>-9</v>
      </c>
      <c r="M65" s="983">
        <v>-81</v>
      </c>
      <c r="N65" s="983">
        <v>-16</v>
      </c>
      <c r="O65" s="983">
        <v>-325</v>
      </c>
      <c r="P65" s="983">
        <v>566</v>
      </c>
      <c r="Q65" s="983">
        <v>-26358</v>
      </c>
    </row>
    <row r="66" spans="2:20">
      <c r="B66" s="96" t="s">
        <v>325</v>
      </c>
      <c r="C66" s="983">
        <v>-9349</v>
      </c>
      <c r="D66" s="983">
        <v>0</v>
      </c>
      <c r="E66" s="983">
        <v>0</v>
      </c>
      <c r="F66" s="983">
        <v>0</v>
      </c>
      <c r="G66" s="983">
        <v>0</v>
      </c>
      <c r="H66" s="983">
        <v>-1212</v>
      </c>
      <c r="I66" s="983">
        <v>0</v>
      </c>
      <c r="J66" s="983">
        <v>0</v>
      </c>
      <c r="K66" s="983">
        <v>0</v>
      </c>
      <c r="L66" s="983">
        <v>0</v>
      </c>
      <c r="M66" s="983">
        <v>0</v>
      </c>
      <c r="N66" s="983">
        <v>0</v>
      </c>
      <c r="O66" s="983">
        <v>0</v>
      </c>
      <c r="P66" s="983">
        <v>1212</v>
      </c>
      <c r="Q66" s="983">
        <v>-9349</v>
      </c>
    </row>
    <row r="67" spans="2:20">
      <c r="B67" s="96" t="s">
        <v>317</v>
      </c>
      <c r="C67" s="983">
        <v>0</v>
      </c>
      <c r="D67" s="983">
        <v>0</v>
      </c>
      <c r="E67" s="983">
        <v>0</v>
      </c>
      <c r="F67" s="983">
        <v>-237592</v>
      </c>
      <c r="G67" s="983">
        <v>0</v>
      </c>
      <c r="H67" s="983">
        <v>0</v>
      </c>
      <c r="I67" s="983">
        <v>0</v>
      </c>
      <c r="J67" s="983">
        <v>0</v>
      </c>
      <c r="K67" s="983">
        <v>0</v>
      </c>
      <c r="L67" s="983">
        <v>0</v>
      </c>
      <c r="M67" s="983">
        <v>0</v>
      </c>
      <c r="N67" s="983">
        <v>0</v>
      </c>
      <c r="O67" s="983">
        <v>0</v>
      </c>
      <c r="P67" s="983">
        <v>237592</v>
      </c>
      <c r="Q67" s="983">
        <v>0</v>
      </c>
    </row>
    <row r="68" spans="2:20">
      <c r="B68" s="96" t="s">
        <v>21</v>
      </c>
      <c r="C68" s="983">
        <v>-20912</v>
      </c>
      <c r="D68" s="983">
        <v>-9135</v>
      </c>
      <c r="E68" s="983">
        <v>-143127</v>
      </c>
      <c r="F68" s="983">
        <v>-2908</v>
      </c>
      <c r="G68" s="983">
        <v>-4834</v>
      </c>
      <c r="H68" s="983">
        <v>-20126</v>
      </c>
      <c r="I68" s="983">
        <v>-384</v>
      </c>
      <c r="J68" s="983">
        <v>-23601</v>
      </c>
      <c r="K68" s="983">
        <v>-11050</v>
      </c>
      <c r="L68" s="983">
        <v>-704</v>
      </c>
      <c r="M68" s="983">
        <v>-1649</v>
      </c>
      <c r="N68" s="983">
        <v>-479</v>
      </c>
      <c r="O68" s="983">
        <v>-9340</v>
      </c>
      <c r="P68" s="983">
        <v>38624</v>
      </c>
      <c r="Q68" s="983">
        <v>-209625</v>
      </c>
    </row>
    <row r="69" spans="2:20">
      <c r="B69" s="96" t="s">
        <v>22</v>
      </c>
      <c r="C69" s="983">
        <v>-93895</v>
      </c>
      <c r="D69" s="983">
        <v>-3360</v>
      </c>
      <c r="E69" s="983">
        <v>-119638</v>
      </c>
      <c r="F69" s="983">
        <v>-12473</v>
      </c>
      <c r="G69" s="983">
        <v>-7744</v>
      </c>
      <c r="H69" s="983">
        <v>-5914</v>
      </c>
      <c r="I69" s="983">
        <v>-545</v>
      </c>
      <c r="J69" s="983">
        <v>-55319</v>
      </c>
      <c r="K69" s="983">
        <v>-31897</v>
      </c>
      <c r="L69" s="983">
        <v>-2800</v>
      </c>
      <c r="M69" s="983">
        <v>-7</v>
      </c>
      <c r="N69" s="983">
        <v>-98</v>
      </c>
      <c r="O69" s="983">
        <v>-632</v>
      </c>
      <c r="P69" s="983">
        <v>16107</v>
      </c>
      <c r="Q69" s="983">
        <v>-318215</v>
      </c>
    </row>
    <row r="70" spans="2:20">
      <c r="B70" s="96" t="s">
        <v>23</v>
      </c>
      <c r="C70" s="983">
        <v>35083</v>
      </c>
      <c r="D70" s="983">
        <v>-3847</v>
      </c>
      <c r="E70" s="983">
        <v>-70188</v>
      </c>
      <c r="F70" s="983">
        <v>-697</v>
      </c>
      <c r="G70" s="983">
        <v>0</v>
      </c>
      <c r="H70" s="983">
        <v>-108207</v>
      </c>
      <c r="I70" s="983">
        <v>63</v>
      </c>
      <c r="J70" s="983">
        <v>-1807</v>
      </c>
      <c r="K70" s="983">
        <v>-1</v>
      </c>
      <c r="L70" s="983">
        <v>-91</v>
      </c>
      <c r="M70" s="983">
        <v>-2</v>
      </c>
      <c r="N70" s="983">
        <v>-220</v>
      </c>
      <c r="O70" s="983">
        <v>-436315</v>
      </c>
      <c r="P70" s="983">
        <v>95262</v>
      </c>
      <c r="Q70" s="983">
        <v>-490967</v>
      </c>
    </row>
    <row r="71" spans="2:20">
      <c r="B71" s="96" t="s">
        <v>24</v>
      </c>
      <c r="C71" s="983">
        <v>0</v>
      </c>
      <c r="D71" s="983">
        <v>-9506</v>
      </c>
      <c r="E71" s="983">
        <v>-554567</v>
      </c>
      <c r="F71" s="983">
        <v>-2985</v>
      </c>
      <c r="G71" s="983">
        <v>0</v>
      </c>
      <c r="H71" s="983">
        <v>0</v>
      </c>
      <c r="I71" s="983">
        <v>0</v>
      </c>
      <c r="J71" s="983">
        <v>0</v>
      </c>
      <c r="K71" s="983">
        <v>0</v>
      </c>
      <c r="L71" s="983">
        <v>0</v>
      </c>
      <c r="M71" s="983">
        <v>192</v>
      </c>
      <c r="N71" s="983">
        <v>0</v>
      </c>
      <c r="O71" s="983">
        <v>0</v>
      </c>
      <c r="P71" s="983">
        <v>2985</v>
      </c>
      <c r="Q71" s="983">
        <v>-563881</v>
      </c>
    </row>
    <row r="72" spans="2:20">
      <c r="B72" s="96" t="s">
        <v>318</v>
      </c>
      <c r="C72" s="983">
        <v>-60112</v>
      </c>
      <c r="D72" s="983">
        <v>4062</v>
      </c>
      <c r="E72" s="983">
        <v>-34581</v>
      </c>
      <c r="F72" s="983">
        <v>-8873</v>
      </c>
      <c r="G72" s="983">
        <v>-2800</v>
      </c>
      <c r="H72" s="983">
        <v>-23166</v>
      </c>
      <c r="I72" s="983">
        <v>59</v>
      </c>
      <c r="J72" s="983">
        <v>-14018</v>
      </c>
      <c r="K72" s="983">
        <v>-16773</v>
      </c>
      <c r="L72" s="983">
        <v>-298</v>
      </c>
      <c r="M72" s="983">
        <v>-284</v>
      </c>
      <c r="N72" s="983">
        <v>-1328</v>
      </c>
      <c r="O72" s="983">
        <v>-4937</v>
      </c>
      <c r="P72" s="983">
        <v>32215</v>
      </c>
      <c r="Q72" s="983">
        <v>-130834</v>
      </c>
    </row>
    <row r="73" spans="2:20">
      <c r="B73" s="986" t="s">
        <v>326</v>
      </c>
      <c r="C73" s="984">
        <v>0</v>
      </c>
      <c r="D73" s="984">
        <v>0</v>
      </c>
      <c r="E73" s="984">
        <v>0</v>
      </c>
      <c r="F73" s="984">
        <v>0</v>
      </c>
      <c r="G73" s="984">
        <v>0</v>
      </c>
      <c r="H73" s="984">
        <v>0</v>
      </c>
      <c r="I73" s="984">
        <v>0</v>
      </c>
      <c r="J73" s="361">
        <v>0</v>
      </c>
      <c r="K73" s="984">
        <v>0</v>
      </c>
      <c r="L73" s="984">
        <v>0</v>
      </c>
      <c r="M73" s="984">
        <v>0</v>
      </c>
      <c r="N73" s="984">
        <v>0</v>
      </c>
      <c r="O73" s="984">
        <v>0</v>
      </c>
      <c r="P73" s="984">
        <v>0</v>
      </c>
      <c r="Q73" s="984">
        <v>0</v>
      </c>
    </row>
    <row r="74" spans="2:20">
      <c r="B74" s="97" t="s">
        <v>28</v>
      </c>
      <c r="C74" s="984">
        <v>132889</v>
      </c>
      <c r="D74" s="984">
        <v>154995</v>
      </c>
      <c r="E74" s="984">
        <v>0</v>
      </c>
      <c r="F74" s="984">
        <v>0</v>
      </c>
      <c r="G74" s="984">
        <v>0</v>
      </c>
      <c r="H74" s="984">
        <v>0</v>
      </c>
      <c r="I74" s="984">
        <v>0</v>
      </c>
      <c r="J74" s="984">
        <v>54728</v>
      </c>
      <c r="K74" s="984">
        <v>0</v>
      </c>
      <c r="L74" s="984">
        <v>0</v>
      </c>
      <c r="M74" s="984">
        <v>0</v>
      </c>
      <c r="N74" s="984">
        <v>0</v>
      </c>
      <c r="O74" s="984">
        <v>1065020</v>
      </c>
      <c r="P74" s="984">
        <v>-1259169.9290200002</v>
      </c>
      <c r="Q74" s="984">
        <v>148462.07098000002</v>
      </c>
    </row>
    <row r="75" spans="2:20">
      <c r="B75" s="97" t="s">
        <v>319</v>
      </c>
      <c r="C75" s="984">
        <v>379403</v>
      </c>
      <c r="D75" s="984">
        <v>341387</v>
      </c>
      <c r="E75" s="984">
        <v>322305</v>
      </c>
      <c r="F75" s="984">
        <v>84667</v>
      </c>
      <c r="G75" s="984">
        <v>21837</v>
      </c>
      <c r="H75" s="984">
        <v>-169184</v>
      </c>
      <c r="I75" s="984">
        <v>-809</v>
      </c>
      <c r="J75" s="984">
        <v>94480</v>
      </c>
      <c r="K75" s="984">
        <v>85981</v>
      </c>
      <c r="L75" s="984">
        <v>2763</v>
      </c>
      <c r="M75" s="984">
        <v>14437</v>
      </c>
      <c r="N75" s="984">
        <v>61981</v>
      </c>
      <c r="O75" s="984">
        <v>601156</v>
      </c>
      <c r="P75" s="984">
        <v>-1192658.0054199994</v>
      </c>
      <c r="Q75" s="984">
        <v>647745.99458000064</v>
      </c>
    </row>
    <row r="76" spans="2:20">
      <c r="B76" s="97" t="s">
        <v>30</v>
      </c>
      <c r="C76" s="984">
        <v>-97607</v>
      </c>
      <c r="D76" s="984">
        <v>-55426</v>
      </c>
      <c r="E76" s="984">
        <v>-62536</v>
      </c>
      <c r="F76" s="984">
        <v>8620</v>
      </c>
      <c r="G76" s="984">
        <v>-6367</v>
      </c>
      <c r="H76" s="984">
        <v>1161</v>
      </c>
      <c r="I76" s="984">
        <v>-183</v>
      </c>
      <c r="J76" s="984">
        <v>12886</v>
      </c>
      <c r="K76" s="984">
        <v>7146</v>
      </c>
      <c r="L76" s="984">
        <v>574</v>
      </c>
      <c r="M76" s="984">
        <v>1285</v>
      </c>
      <c r="N76" s="984">
        <v>9120</v>
      </c>
      <c r="O76" s="984">
        <v>-59318</v>
      </c>
      <c r="P76" s="984">
        <v>-39101</v>
      </c>
      <c r="Q76" s="984">
        <v>-279746</v>
      </c>
    </row>
    <row r="77" spans="2:20">
      <c r="B77" s="85" t="s">
        <v>31</v>
      </c>
      <c r="C77" s="983">
        <v>22680</v>
      </c>
      <c r="D77" s="983">
        <v>11781</v>
      </c>
      <c r="E77" s="983">
        <v>138255</v>
      </c>
      <c r="F77" s="983">
        <v>17187</v>
      </c>
      <c r="G77" s="983">
        <v>5882</v>
      </c>
      <c r="H77" s="983">
        <v>2854</v>
      </c>
      <c r="I77" s="983">
        <v>150</v>
      </c>
      <c r="J77" s="364">
        <v>33694</v>
      </c>
      <c r="K77" s="983">
        <v>7275</v>
      </c>
      <c r="L77" s="983">
        <v>574</v>
      </c>
      <c r="M77" s="983">
        <v>2036</v>
      </c>
      <c r="N77" s="983">
        <v>9175</v>
      </c>
      <c r="O77" s="983">
        <v>8733</v>
      </c>
      <c r="P77" s="983">
        <v>-27468</v>
      </c>
      <c r="Q77" s="983">
        <v>232808</v>
      </c>
    </row>
    <row r="78" spans="2:20">
      <c r="B78" s="85" t="s">
        <v>32</v>
      </c>
      <c r="C78" s="983">
        <v>-120287</v>
      </c>
      <c r="D78" s="983">
        <v>-67207</v>
      </c>
      <c r="E78" s="983">
        <v>-200791</v>
      </c>
      <c r="F78" s="983">
        <v>-8567</v>
      </c>
      <c r="G78" s="983">
        <v>-12249</v>
      </c>
      <c r="H78" s="983">
        <v>-1693</v>
      </c>
      <c r="I78" s="983">
        <v>-333</v>
      </c>
      <c r="J78" s="983">
        <v>-20808</v>
      </c>
      <c r="K78" s="983">
        <v>-129</v>
      </c>
      <c r="L78" s="983">
        <v>0</v>
      </c>
      <c r="M78" s="983">
        <v>-751</v>
      </c>
      <c r="N78" s="983">
        <v>-55</v>
      </c>
      <c r="O78" s="983">
        <v>-68051</v>
      </c>
      <c r="P78" s="983">
        <v>-11633</v>
      </c>
      <c r="Q78" s="983">
        <v>-512554</v>
      </c>
    </row>
    <row r="79" spans="2:20">
      <c r="B79" s="987" t="s">
        <v>327</v>
      </c>
      <c r="C79" s="983">
        <v>0</v>
      </c>
      <c r="D79" s="983">
        <v>0</v>
      </c>
      <c r="E79" s="983">
        <v>0</v>
      </c>
      <c r="F79" s="983">
        <v>0</v>
      </c>
      <c r="G79" s="983">
        <v>0</v>
      </c>
      <c r="H79" s="983">
        <v>0</v>
      </c>
      <c r="I79" s="983">
        <v>0</v>
      </c>
      <c r="J79" s="983">
        <v>0</v>
      </c>
      <c r="K79" s="983">
        <v>0</v>
      </c>
      <c r="L79" s="983">
        <v>0</v>
      </c>
      <c r="M79" s="983">
        <v>0</v>
      </c>
      <c r="N79" s="983">
        <v>0</v>
      </c>
      <c r="O79" s="983">
        <v>0</v>
      </c>
      <c r="P79" s="983">
        <v>0</v>
      </c>
      <c r="Q79" s="983">
        <v>0</v>
      </c>
    </row>
    <row r="80" spans="2:20">
      <c r="B80" s="97" t="s">
        <v>320</v>
      </c>
      <c r="C80" s="984">
        <v>281796</v>
      </c>
      <c r="D80" s="984">
        <v>285961</v>
      </c>
      <c r="E80" s="984">
        <v>259769</v>
      </c>
      <c r="F80" s="984">
        <v>93287</v>
      </c>
      <c r="G80" s="984">
        <v>15470</v>
      </c>
      <c r="H80" s="984">
        <v>-168023</v>
      </c>
      <c r="I80" s="984">
        <v>-992</v>
      </c>
      <c r="J80" s="984">
        <v>107366</v>
      </c>
      <c r="K80" s="984">
        <v>93127</v>
      </c>
      <c r="L80" s="984">
        <v>3337</v>
      </c>
      <c r="M80" s="984">
        <v>15722</v>
      </c>
      <c r="N80" s="984">
        <v>71101</v>
      </c>
      <c r="O80" s="984">
        <v>541838</v>
      </c>
      <c r="P80" s="984">
        <v>-1231759.0054199994</v>
      </c>
      <c r="Q80" s="984">
        <v>367999.99458000064</v>
      </c>
      <c r="R80" s="477"/>
      <c r="S80" s="477"/>
      <c r="T80" s="477"/>
    </row>
    <row r="81" spans="2:20">
      <c r="B81" s="97" t="s">
        <v>35</v>
      </c>
      <c r="C81" s="984">
        <v>99078</v>
      </c>
      <c r="D81" s="984">
        <v>67264</v>
      </c>
      <c r="E81" s="984">
        <v>64498</v>
      </c>
      <c r="F81" s="984">
        <v>-27842</v>
      </c>
      <c r="G81" s="984">
        <v>-2774</v>
      </c>
      <c r="H81" s="984">
        <v>-10945</v>
      </c>
      <c r="I81" s="984">
        <v>0</v>
      </c>
      <c r="J81" s="984">
        <v>-14907</v>
      </c>
      <c r="K81" s="984">
        <v>-29475</v>
      </c>
      <c r="L81" s="984">
        <v>-436</v>
      </c>
      <c r="M81" s="984">
        <v>-1219</v>
      </c>
      <c r="N81" s="984">
        <v>-21228</v>
      </c>
      <c r="O81" s="984">
        <v>205251</v>
      </c>
      <c r="P81" s="984">
        <v>39501</v>
      </c>
      <c r="Q81" s="984">
        <v>366766</v>
      </c>
      <c r="R81" s="477"/>
      <c r="S81" s="477"/>
      <c r="T81" s="477"/>
    </row>
    <row r="82" spans="2:20">
      <c r="B82" s="502" t="s">
        <v>38</v>
      </c>
      <c r="C82" s="984">
        <v>380874</v>
      </c>
      <c r="D82" s="984">
        <v>353225</v>
      </c>
      <c r="E82" s="984">
        <v>324267</v>
      </c>
      <c r="F82" s="984">
        <v>179202</v>
      </c>
      <c r="G82" s="984">
        <v>12696</v>
      </c>
      <c r="H82" s="984">
        <v>-267492</v>
      </c>
      <c r="I82" s="984">
        <v>-992</v>
      </c>
      <c r="J82" s="984">
        <v>92459</v>
      </c>
      <c r="K82" s="984">
        <v>63652</v>
      </c>
      <c r="L82" s="984">
        <v>2901</v>
      </c>
      <c r="M82" s="984">
        <v>14503</v>
      </c>
      <c r="N82" s="984">
        <v>49873</v>
      </c>
      <c r="O82" s="984">
        <v>747089</v>
      </c>
      <c r="P82" s="984">
        <v>-1217491.0054199994</v>
      </c>
      <c r="Q82" s="984">
        <v>734765.99458000064</v>
      </c>
      <c r="R82" s="477"/>
      <c r="S82" s="477"/>
      <c r="T82" s="477"/>
    </row>
    <row r="83" spans="2:20">
      <c r="B83" s="502" t="s">
        <v>39</v>
      </c>
      <c r="C83" s="984">
        <v>-162903</v>
      </c>
      <c r="D83" s="984">
        <v>0</v>
      </c>
      <c r="E83" s="984">
        <v>0</v>
      </c>
      <c r="F83" s="984">
        <v>-113757</v>
      </c>
      <c r="G83" s="984">
        <v>0</v>
      </c>
      <c r="H83" s="984">
        <v>88524</v>
      </c>
      <c r="I83" s="984">
        <v>0</v>
      </c>
      <c r="J83" s="984">
        <v>0</v>
      </c>
      <c r="K83" s="984">
        <v>0</v>
      </c>
      <c r="L83" s="984">
        <v>0</v>
      </c>
      <c r="M83" s="984">
        <v>0</v>
      </c>
      <c r="N83" s="984">
        <v>0</v>
      </c>
      <c r="O83" s="984">
        <v>-125812</v>
      </c>
      <c r="P83" s="984">
        <v>202692</v>
      </c>
      <c r="Q83" s="984">
        <v>-111256</v>
      </c>
      <c r="R83" s="477"/>
      <c r="S83" s="477"/>
      <c r="T83" s="477"/>
    </row>
    <row r="84" spans="2:20">
      <c r="B84" s="502" t="s">
        <v>40</v>
      </c>
      <c r="C84" s="984">
        <v>217971</v>
      </c>
      <c r="D84" s="984">
        <v>353225</v>
      </c>
      <c r="E84" s="984">
        <v>324267</v>
      </c>
      <c r="F84" s="984">
        <v>65445</v>
      </c>
      <c r="G84" s="984">
        <v>12696</v>
      </c>
      <c r="H84" s="984">
        <v>-178968</v>
      </c>
      <c r="I84" s="984">
        <v>-992</v>
      </c>
      <c r="J84" s="984">
        <v>92459</v>
      </c>
      <c r="K84" s="984">
        <v>63652</v>
      </c>
      <c r="L84" s="984">
        <v>2901</v>
      </c>
      <c r="M84" s="984">
        <v>14503</v>
      </c>
      <c r="N84" s="984">
        <v>49873</v>
      </c>
      <c r="O84" s="984">
        <v>621277</v>
      </c>
      <c r="P84" s="984">
        <v>-1014798</v>
      </c>
      <c r="Q84" s="984">
        <v>623509.99458000064</v>
      </c>
      <c r="R84" s="477"/>
      <c r="S84" s="477"/>
      <c r="T84" s="477"/>
    </row>
    <row r="85" spans="2:20">
      <c r="B85" s="501" t="s">
        <v>279</v>
      </c>
      <c r="C85" s="983">
        <v>380873.62800000003</v>
      </c>
      <c r="D85" s="983">
        <v>353225</v>
      </c>
      <c r="E85" s="983">
        <v>324267</v>
      </c>
      <c r="F85" s="983">
        <v>0</v>
      </c>
      <c r="G85" s="983">
        <v>8887.1999999999989</v>
      </c>
      <c r="H85" s="983">
        <v>0</v>
      </c>
      <c r="I85" s="983">
        <v>-992</v>
      </c>
      <c r="J85" s="983">
        <v>92459</v>
      </c>
      <c r="K85" s="983">
        <v>63652</v>
      </c>
      <c r="L85" s="983">
        <v>2901</v>
      </c>
      <c r="M85" s="983">
        <v>14503</v>
      </c>
      <c r="N85" s="983">
        <v>49873</v>
      </c>
      <c r="O85" s="983">
        <v>584184.85599999991</v>
      </c>
      <c r="P85" s="983">
        <v>-1140611.1999999997</v>
      </c>
      <c r="Q85" s="983">
        <v>733224</v>
      </c>
      <c r="R85" s="477"/>
      <c r="S85" s="477"/>
      <c r="T85" s="477"/>
    </row>
    <row r="86" spans="2:20">
      <c r="B86" s="501" t="s">
        <v>42</v>
      </c>
      <c r="C86" s="983">
        <v>-162902.628</v>
      </c>
      <c r="D86" s="983">
        <v>0</v>
      </c>
      <c r="E86" s="983">
        <v>0</v>
      </c>
      <c r="F86" s="983">
        <v>33377.020000000004</v>
      </c>
      <c r="G86" s="983">
        <v>0</v>
      </c>
      <c r="H86" s="983">
        <v>-145322.50400000002</v>
      </c>
      <c r="I86" s="983">
        <v>0</v>
      </c>
      <c r="J86" s="983">
        <v>0</v>
      </c>
      <c r="K86" s="983">
        <v>0</v>
      </c>
      <c r="L86" s="983">
        <v>0</v>
      </c>
      <c r="M86" s="983">
        <v>0</v>
      </c>
      <c r="N86" s="983">
        <v>0</v>
      </c>
      <c r="O86" s="983">
        <v>37092.144</v>
      </c>
      <c r="P86" s="983">
        <v>125810</v>
      </c>
      <c r="Q86" s="983">
        <v>-111947</v>
      </c>
      <c r="R86" s="477"/>
      <c r="S86" s="477"/>
      <c r="T86" s="477"/>
    </row>
    <row r="87" spans="2:20">
      <c r="B87" s="736" t="s">
        <v>321</v>
      </c>
      <c r="C87" s="983">
        <v>0</v>
      </c>
      <c r="D87" s="983">
        <v>0</v>
      </c>
      <c r="E87" s="983">
        <v>0</v>
      </c>
      <c r="F87" s="983">
        <v>0</v>
      </c>
      <c r="G87" s="983">
        <v>3808.7999999999997</v>
      </c>
      <c r="H87" s="983">
        <v>0</v>
      </c>
      <c r="I87" s="983">
        <v>0</v>
      </c>
      <c r="J87" s="983">
        <v>0</v>
      </c>
      <c r="K87" s="983">
        <v>0</v>
      </c>
      <c r="L87" s="983">
        <v>0</v>
      </c>
      <c r="M87" s="983">
        <v>0</v>
      </c>
      <c r="N87" s="983">
        <v>0</v>
      </c>
      <c r="O87" s="983">
        <v>0</v>
      </c>
      <c r="P87" s="983">
        <v>0</v>
      </c>
      <c r="Q87" s="983">
        <v>3809.1</v>
      </c>
      <c r="R87" s="477"/>
      <c r="S87" s="477"/>
      <c r="T87" s="477"/>
    </row>
    <row r="88" spans="2:20">
      <c r="B88" s="736" t="s">
        <v>322</v>
      </c>
      <c r="C88" s="983">
        <v>0</v>
      </c>
      <c r="D88" s="983">
        <v>0</v>
      </c>
      <c r="E88" s="983">
        <v>0</v>
      </c>
      <c r="F88" s="983">
        <v>32068.979999999996</v>
      </c>
      <c r="G88" s="983">
        <v>0</v>
      </c>
      <c r="H88" s="983">
        <v>-33645.495999999999</v>
      </c>
      <c r="I88" s="983">
        <v>0</v>
      </c>
      <c r="J88" s="983">
        <v>0</v>
      </c>
      <c r="K88" s="983">
        <v>0</v>
      </c>
      <c r="L88" s="983">
        <v>0</v>
      </c>
      <c r="M88" s="983">
        <v>0</v>
      </c>
      <c r="N88" s="983">
        <v>0</v>
      </c>
      <c r="O88" s="983">
        <v>0</v>
      </c>
      <c r="P88" s="983">
        <v>0</v>
      </c>
      <c r="Q88" s="983">
        <v>-1576</v>
      </c>
    </row>
    <row r="89" spans="2:20">
      <c r="B89" s="737" t="s">
        <v>281</v>
      </c>
      <c r="C89" s="985">
        <v>473298</v>
      </c>
      <c r="D89" s="985">
        <v>344747</v>
      </c>
      <c r="E89" s="985">
        <v>441943</v>
      </c>
      <c r="F89" s="985">
        <v>97140</v>
      </c>
      <c r="G89" s="985">
        <v>29581</v>
      </c>
      <c r="H89" s="985">
        <v>-163270</v>
      </c>
      <c r="I89" s="985">
        <v>-264</v>
      </c>
      <c r="J89" s="985">
        <v>149799</v>
      </c>
      <c r="K89" s="985">
        <v>117878</v>
      </c>
      <c r="L89" s="985">
        <v>5563</v>
      </c>
      <c r="M89" s="985">
        <v>14444</v>
      </c>
      <c r="N89" s="985">
        <v>62079</v>
      </c>
      <c r="O89" s="985">
        <v>601788</v>
      </c>
      <c r="P89" s="985">
        <v>-1208765.0054199994</v>
      </c>
      <c r="Q89" s="985">
        <v>965960.99458000064</v>
      </c>
    </row>
  </sheetData>
  <sheetProtection algorithmName="SHA-512" hashValue="gClGUhfwLakha6sX3VUF+67em9z27yi0dWSpCSTgGj8vtwJj0YwvJJemPESrkDVDQBGxoCR7tSU8uGmrwKUJhQ==" saltValue="4bvMvtb18S858XUzdmG6dQ==" spinCount="100000" sheet="1" objects="1" scenarios="1"/>
  <mergeCells count="32">
    <mergeCell ref="P49:P50"/>
    <mergeCell ref="Q49:Q50"/>
    <mergeCell ref="N7:N8"/>
    <mergeCell ref="O7:O8"/>
    <mergeCell ref="P7:P8"/>
    <mergeCell ref="Q7:Q8"/>
    <mergeCell ref="J49:J50"/>
    <mergeCell ref="K49:K50"/>
    <mergeCell ref="L49:L50"/>
    <mergeCell ref="N49:N50"/>
    <mergeCell ref="O49:O50"/>
    <mergeCell ref="E49:E50"/>
    <mergeCell ref="F49:F50"/>
    <mergeCell ref="G49:G50"/>
    <mergeCell ref="H49:H50"/>
    <mergeCell ref="I49:I50"/>
    <mergeCell ref="K7:K8"/>
    <mergeCell ref="L7:L8"/>
    <mergeCell ref="B6:Q6"/>
    <mergeCell ref="B49:B50"/>
    <mergeCell ref="C49:D49"/>
    <mergeCell ref="M49:M50"/>
    <mergeCell ref="B48:Q48"/>
    <mergeCell ref="M7:M8"/>
    <mergeCell ref="B7:B8"/>
    <mergeCell ref="C7:D7"/>
    <mergeCell ref="E7:E8"/>
    <mergeCell ref="F7:F8"/>
    <mergeCell ref="G7:G8"/>
    <mergeCell ref="H7:H8"/>
    <mergeCell ref="I7:I8"/>
    <mergeCell ref="J7:J8"/>
  </mergeCells>
  <pageMargins left="0.25" right="0.25" top="0.75" bottom="0.75" header="0.3" footer="0.3"/>
  <pageSetup paperSize="9" scale="68" fitToHeight="2" orientation="landscape" r:id="rId1"/>
  <rowBreaks count="1" manualBreakCount="1">
    <brk id="47" max="1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F41ED-DA59-4951-ACC4-9459F9E23A7C}">
  <sheetPr codeName="Planilha26"/>
  <dimension ref="B4:T89"/>
  <sheetViews>
    <sheetView zoomScaleNormal="100" workbookViewId="0">
      <selection activeCell="A9" sqref="A9"/>
    </sheetView>
  </sheetViews>
  <sheetFormatPr defaultColWidth="9.140625" defaultRowHeight="15"/>
  <cols>
    <col min="1" max="1" width="2.42578125" style="66" customWidth="1"/>
    <col min="2" max="2" width="54" style="66" customWidth="1"/>
    <col min="3" max="4" width="10.7109375" style="66" customWidth="1"/>
    <col min="5" max="5" width="10.42578125" style="66" customWidth="1"/>
    <col min="6" max="15" width="9.7109375" style="66" customWidth="1"/>
    <col min="16" max="16" width="10.7109375" style="66" bestFit="1" customWidth="1"/>
    <col min="17" max="17" width="11.5703125" style="66" bestFit="1" customWidth="1"/>
    <col min="18" max="18" width="2.42578125" style="66" customWidth="1"/>
    <col min="19" max="19" width="14" style="66" bestFit="1" customWidth="1"/>
    <col min="20" max="16384" width="9.140625" style="66"/>
  </cols>
  <sheetData>
    <row r="4" spans="2:20" ht="35.25" customHeight="1"/>
    <row r="6" spans="2:20" ht="15" customHeight="1">
      <c r="B6" s="1014" t="s">
        <v>46</v>
      </c>
      <c r="C6" s="1014"/>
      <c r="D6" s="1014"/>
      <c r="E6" s="1014"/>
      <c r="F6" s="1014"/>
      <c r="G6" s="1014"/>
      <c r="H6" s="1014"/>
      <c r="I6" s="1014"/>
      <c r="J6" s="1014"/>
      <c r="K6" s="1014"/>
      <c r="L6" s="1014"/>
      <c r="M6" s="1014"/>
      <c r="N6" s="1014"/>
      <c r="O6" s="1014"/>
      <c r="P6" s="1014"/>
      <c r="Q6" s="1014"/>
    </row>
    <row r="7" spans="2:20" ht="15" customHeight="1">
      <c r="B7" s="1015" t="s">
        <v>328</v>
      </c>
      <c r="C7" s="1017" t="s">
        <v>291</v>
      </c>
      <c r="D7" s="1017"/>
      <c r="E7" s="1018" t="s">
        <v>292</v>
      </c>
      <c r="F7" s="1018" t="s">
        <v>293</v>
      </c>
      <c r="G7" s="1018" t="s">
        <v>294</v>
      </c>
      <c r="H7" s="1012" t="s">
        <v>295</v>
      </c>
      <c r="I7" s="1012" t="s">
        <v>296</v>
      </c>
      <c r="J7" s="1012" t="s">
        <v>297</v>
      </c>
      <c r="K7" s="1012" t="s">
        <v>298</v>
      </c>
      <c r="L7" s="1012" t="s">
        <v>299</v>
      </c>
      <c r="M7" s="1012" t="s">
        <v>300</v>
      </c>
      <c r="N7" s="1012" t="s">
        <v>301</v>
      </c>
      <c r="O7" s="1018" t="s">
        <v>302</v>
      </c>
      <c r="P7" s="1020" t="s">
        <v>303</v>
      </c>
      <c r="Q7" s="1018" t="s">
        <v>304</v>
      </c>
    </row>
    <row r="8" spans="2:20" ht="23.25" customHeight="1">
      <c r="B8" s="1016"/>
      <c r="C8" s="94" t="s">
        <v>305</v>
      </c>
      <c r="D8" s="94" t="s">
        <v>306</v>
      </c>
      <c r="E8" s="1019"/>
      <c r="F8" s="1019"/>
      <c r="G8" s="1019"/>
      <c r="H8" s="1013"/>
      <c r="I8" s="1013"/>
      <c r="J8" s="1013"/>
      <c r="K8" s="1013"/>
      <c r="L8" s="1013"/>
      <c r="M8" s="1013"/>
      <c r="N8" s="1013"/>
      <c r="O8" s="1019"/>
      <c r="P8" s="1021"/>
      <c r="Q8" s="1019"/>
    </row>
    <row r="9" spans="2:20">
      <c r="B9" s="95" t="s">
        <v>307</v>
      </c>
      <c r="C9" s="359">
        <v>2523737</v>
      </c>
      <c r="D9" s="359">
        <v>1034167</v>
      </c>
      <c r="E9" s="359">
        <v>15085707</v>
      </c>
      <c r="F9" s="359">
        <v>978581</v>
      </c>
      <c r="G9" s="359">
        <v>140757</v>
      </c>
      <c r="H9" s="359">
        <v>0</v>
      </c>
      <c r="I9" s="359">
        <v>0</v>
      </c>
      <c r="J9" s="359">
        <v>782111</v>
      </c>
      <c r="K9" s="359">
        <v>755449</v>
      </c>
      <c r="L9" s="359">
        <v>29754</v>
      </c>
      <c r="M9" s="359">
        <v>67695</v>
      </c>
      <c r="N9" s="359">
        <v>4056904</v>
      </c>
      <c r="O9" s="359">
        <v>0</v>
      </c>
      <c r="P9" s="359">
        <v>-3975394</v>
      </c>
      <c r="Q9" s="359">
        <v>21479468</v>
      </c>
      <c r="R9" s="477"/>
      <c r="S9" s="477"/>
      <c r="T9" s="477"/>
    </row>
    <row r="10" spans="2:20">
      <c r="B10" s="96" t="s">
        <v>308</v>
      </c>
      <c r="C10" s="365">
        <v>6</v>
      </c>
      <c r="D10" s="661">
        <v>-6</v>
      </c>
      <c r="E10" s="662">
        <v>5663429</v>
      </c>
      <c r="F10" s="662">
        <v>0</v>
      </c>
      <c r="G10" s="662">
        <v>0</v>
      </c>
      <c r="H10" s="662">
        <v>0</v>
      </c>
      <c r="I10" s="662">
        <v>0</v>
      </c>
      <c r="J10" s="662">
        <v>0</v>
      </c>
      <c r="K10" s="662">
        <v>0</v>
      </c>
      <c r="L10" s="662">
        <v>0</v>
      </c>
      <c r="M10" s="662">
        <v>0</v>
      </c>
      <c r="N10" s="662">
        <v>2284271</v>
      </c>
      <c r="O10" s="662">
        <v>0</v>
      </c>
      <c r="P10" s="662">
        <v>-1532</v>
      </c>
      <c r="Q10" s="662">
        <v>7946168</v>
      </c>
      <c r="R10" s="477"/>
      <c r="S10" s="477"/>
      <c r="T10" s="477"/>
    </row>
    <row r="11" spans="2:20">
      <c r="B11" s="96" t="s">
        <v>309</v>
      </c>
      <c r="C11" s="365">
        <v>2463377</v>
      </c>
      <c r="D11" s="661">
        <v>0</v>
      </c>
      <c r="E11" s="662">
        <v>164825</v>
      </c>
      <c r="F11" s="662">
        <v>0</v>
      </c>
      <c r="G11" s="662">
        <v>139968</v>
      </c>
      <c r="H11" s="662">
        <v>0</v>
      </c>
      <c r="I11" s="662">
        <v>0</v>
      </c>
      <c r="J11" s="662">
        <v>781534</v>
      </c>
      <c r="K11" s="662">
        <v>755433</v>
      </c>
      <c r="L11" s="662">
        <v>29754</v>
      </c>
      <c r="M11" s="662">
        <v>0</v>
      </c>
      <c r="N11" s="662">
        <v>1761200</v>
      </c>
      <c r="O11" s="662">
        <v>0</v>
      </c>
      <c r="P11" s="662">
        <v>-2493303</v>
      </c>
      <c r="Q11" s="662">
        <v>3602788</v>
      </c>
      <c r="R11" s="477"/>
      <c r="S11" s="477"/>
      <c r="T11" s="477"/>
    </row>
    <row r="12" spans="2:20">
      <c r="B12" s="96" t="s">
        <v>310</v>
      </c>
      <c r="C12" s="365">
        <v>0</v>
      </c>
      <c r="D12" s="661">
        <v>908902</v>
      </c>
      <c r="E12" s="662">
        <v>5468715</v>
      </c>
      <c r="F12" s="662">
        <v>0</v>
      </c>
      <c r="G12" s="662">
        <v>0</v>
      </c>
      <c r="H12" s="662">
        <v>0</v>
      </c>
      <c r="I12" s="662">
        <v>0</v>
      </c>
      <c r="J12" s="662">
        <v>0</v>
      </c>
      <c r="K12" s="662">
        <v>0</v>
      </c>
      <c r="L12" s="662">
        <v>0</v>
      </c>
      <c r="M12" s="662">
        <v>67969</v>
      </c>
      <c r="N12" s="662">
        <v>0</v>
      </c>
      <c r="O12" s="662">
        <v>0</v>
      </c>
      <c r="P12" s="662">
        <v>-443394</v>
      </c>
      <c r="Q12" s="662">
        <v>6002192</v>
      </c>
      <c r="R12" s="477"/>
      <c r="S12" s="477"/>
      <c r="T12" s="477"/>
    </row>
    <row r="13" spans="2:20">
      <c r="B13" s="96" t="s">
        <v>10</v>
      </c>
      <c r="C13" s="365">
        <v>0</v>
      </c>
      <c r="D13" s="661">
        <v>99549</v>
      </c>
      <c r="E13" s="662">
        <v>2234539</v>
      </c>
      <c r="F13" s="662">
        <v>17010</v>
      </c>
      <c r="G13" s="662">
        <v>0</v>
      </c>
      <c r="H13" s="662">
        <v>0</v>
      </c>
      <c r="I13" s="662">
        <v>0</v>
      </c>
      <c r="J13" s="662">
        <v>0</v>
      </c>
      <c r="K13" s="662">
        <v>0</v>
      </c>
      <c r="L13" s="662">
        <v>0</v>
      </c>
      <c r="M13" s="662">
        <v>-301</v>
      </c>
      <c r="N13" s="662">
        <v>0</v>
      </c>
      <c r="O13" s="662">
        <v>0</v>
      </c>
      <c r="P13" s="662">
        <v>-17010</v>
      </c>
      <c r="Q13" s="662">
        <v>2333787</v>
      </c>
      <c r="R13" s="477"/>
      <c r="S13" s="477"/>
      <c r="T13" s="477"/>
    </row>
    <row r="14" spans="2:20">
      <c r="B14" s="96" t="s">
        <v>11</v>
      </c>
      <c r="C14" s="365">
        <v>0</v>
      </c>
      <c r="D14" s="661">
        <v>0</v>
      </c>
      <c r="E14" s="662">
        <v>62167</v>
      </c>
      <c r="F14" s="662">
        <v>0</v>
      </c>
      <c r="G14" s="662">
        <v>0</v>
      </c>
      <c r="H14" s="662">
        <v>0</v>
      </c>
      <c r="I14" s="662">
        <v>0</v>
      </c>
      <c r="J14" s="662">
        <v>0</v>
      </c>
      <c r="K14" s="662">
        <v>0</v>
      </c>
      <c r="L14" s="662">
        <v>0</v>
      </c>
      <c r="M14" s="662">
        <v>0</v>
      </c>
      <c r="N14" s="662">
        <v>0</v>
      </c>
      <c r="O14" s="662">
        <v>0</v>
      </c>
      <c r="P14" s="662">
        <v>0</v>
      </c>
      <c r="Q14" s="662">
        <v>62167</v>
      </c>
      <c r="R14" s="477"/>
      <c r="S14" s="477"/>
      <c r="T14" s="477"/>
    </row>
    <row r="15" spans="2:20">
      <c r="B15" s="96" t="s">
        <v>311</v>
      </c>
      <c r="C15" s="365">
        <v>0</v>
      </c>
      <c r="D15" s="661">
        <v>0</v>
      </c>
      <c r="E15" s="662">
        <v>0</v>
      </c>
      <c r="F15" s="662">
        <v>961567</v>
      </c>
      <c r="G15" s="662">
        <v>0</v>
      </c>
      <c r="H15" s="662">
        <v>0</v>
      </c>
      <c r="I15" s="662">
        <v>0</v>
      </c>
      <c r="J15" s="662">
        <v>0</v>
      </c>
      <c r="K15" s="662">
        <v>0</v>
      </c>
      <c r="L15" s="662">
        <v>0</v>
      </c>
      <c r="M15" s="662">
        <v>0</v>
      </c>
      <c r="N15" s="662">
        <v>0</v>
      </c>
      <c r="O15" s="662">
        <v>0</v>
      </c>
      <c r="P15" s="662">
        <v>-961567</v>
      </c>
      <c r="Q15" s="662">
        <v>0</v>
      </c>
      <c r="R15" s="477"/>
      <c r="S15" s="477"/>
      <c r="T15" s="477"/>
    </row>
    <row r="16" spans="2:20">
      <c r="B16" s="96" t="s">
        <v>312</v>
      </c>
      <c r="C16" s="365">
        <v>0</v>
      </c>
      <c r="D16" s="661">
        <v>0</v>
      </c>
      <c r="E16" s="662">
        <v>971203</v>
      </c>
      <c r="F16" s="662">
        <v>0</v>
      </c>
      <c r="G16" s="662">
        <v>0</v>
      </c>
      <c r="H16" s="662">
        <v>0</v>
      </c>
      <c r="I16" s="662">
        <v>0</v>
      </c>
      <c r="J16" s="662">
        <v>0</v>
      </c>
      <c r="K16" s="662">
        <v>0</v>
      </c>
      <c r="L16" s="662">
        <v>0</v>
      </c>
      <c r="M16" s="662">
        <v>0</v>
      </c>
      <c r="N16" s="662">
        <v>0</v>
      </c>
      <c r="O16" s="662">
        <v>0</v>
      </c>
      <c r="P16" s="662">
        <v>0</v>
      </c>
      <c r="Q16" s="662">
        <v>971203</v>
      </c>
      <c r="R16" s="477"/>
      <c r="S16" s="477"/>
      <c r="T16" s="477"/>
    </row>
    <row r="17" spans="2:20">
      <c r="B17" s="96" t="s">
        <v>13</v>
      </c>
      <c r="C17" s="365">
        <v>60354</v>
      </c>
      <c r="D17" s="661">
        <v>25722</v>
      </c>
      <c r="E17" s="662">
        <v>520829</v>
      </c>
      <c r="F17" s="662">
        <v>4</v>
      </c>
      <c r="G17" s="662">
        <v>789</v>
      </c>
      <c r="H17" s="662">
        <v>0</v>
      </c>
      <c r="I17" s="662">
        <v>0</v>
      </c>
      <c r="J17" s="662">
        <v>577</v>
      </c>
      <c r="K17" s="662">
        <v>16</v>
      </c>
      <c r="L17" s="662">
        <v>0</v>
      </c>
      <c r="M17" s="662">
        <v>27</v>
      </c>
      <c r="N17" s="662">
        <v>11433</v>
      </c>
      <c r="O17" s="662">
        <v>0</v>
      </c>
      <c r="P17" s="662">
        <v>-58588</v>
      </c>
      <c r="Q17" s="662">
        <v>561163</v>
      </c>
      <c r="R17" s="477"/>
      <c r="S17" s="477"/>
      <c r="T17" s="477"/>
    </row>
    <row r="18" spans="2:20">
      <c r="B18" s="97" t="s">
        <v>14</v>
      </c>
      <c r="C18" s="988">
        <v>-1336235</v>
      </c>
      <c r="D18" s="988">
        <v>-477353</v>
      </c>
      <c r="E18" s="663">
        <v>-13983117</v>
      </c>
      <c r="F18" s="663">
        <v>-814455</v>
      </c>
      <c r="G18" s="663">
        <v>-92793</v>
      </c>
      <c r="H18" s="663">
        <v>4674</v>
      </c>
      <c r="I18" s="663">
        <v>-2606</v>
      </c>
      <c r="J18" s="663">
        <v>-532931</v>
      </c>
      <c r="K18" s="663">
        <v>-432953</v>
      </c>
      <c r="L18" s="663">
        <v>-23618</v>
      </c>
      <c r="M18" s="663">
        <v>-9417</v>
      </c>
      <c r="N18" s="663">
        <v>-3948287</v>
      </c>
      <c r="O18" s="663">
        <v>-216087</v>
      </c>
      <c r="P18" s="663">
        <v>3772614</v>
      </c>
      <c r="Q18" s="663">
        <v>-18092563</v>
      </c>
      <c r="R18" s="477"/>
      <c r="S18" s="477"/>
      <c r="T18" s="477"/>
    </row>
    <row r="19" spans="2:20">
      <c r="B19" s="96" t="s">
        <v>313</v>
      </c>
      <c r="C19" s="365">
        <v>-123926</v>
      </c>
      <c r="D19" s="661">
        <v>-14741</v>
      </c>
      <c r="E19" s="662">
        <v>-6074752</v>
      </c>
      <c r="F19" s="662">
        <v>0</v>
      </c>
      <c r="G19" s="662">
        <v>-1073</v>
      </c>
      <c r="H19" s="662">
        <v>-3282</v>
      </c>
      <c r="I19" s="662">
        <v>0</v>
      </c>
      <c r="J19" s="662">
        <v>-23261</v>
      </c>
      <c r="K19" s="662">
        <v>-61983</v>
      </c>
      <c r="L19" s="662">
        <v>-673</v>
      </c>
      <c r="M19" s="662">
        <v>0</v>
      </c>
      <c r="N19" s="662">
        <v>-3908484</v>
      </c>
      <c r="O19" s="662">
        <v>0</v>
      </c>
      <c r="P19" s="662">
        <v>2495985</v>
      </c>
      <c r="Q19" s="662">
        <v>-7716190</v>
      </c>
      <c r="R19" s="477"/>
      <c r="S19" s="477"/>
      <c r="T19" s="477"/>
    </row>
    <row r="20" spans="2:20">
      <c r="B20" s="96" t="s">
        <v>314</v>
      </c>
      <c r="C20" s="365">
        <v>-373875</v>
      </c>
      <c r="D20" s="661">
        <v>0</v>
      </c>
      <c r="E20" s="662">
        <v>-2715273</v>
      </c>
      <c r="F20" s="662">
        <v>0</v>
      </c>
      <c r="G20" s="662">
        <v>-24149</v>
      </c>
      <c r="H20" s="662">
        <v>-35362</v>
      </c>
      <c r="I20" s="662">
        <v>0</v>
      </c>
      <c r="J20" s="662">
        <v>-64281</v>
      </c>
      <c r="K20" s="662">
        <v>-159227</v>
      </c>
      <c r="L20" s="662">
        <v>-1335</v>
      </c>
      <c r="M20" s="662">
        <v>0</v>
      </c>
      <c r="N20" s="662">
        <v>0</v>
      </c>
      <c r="O20" s="662">
        <v>0</v>
      </c>
      <c r="P20" s="662">
        <v>476792</v>
      </c>
      <c r="Q20" s="662">
        <v>-2896710</v>
      </c>
      <c r="R20" s="477"/>
      <c r="S20" s="477"/>
      <c r="T20" s="477"/>
    </row>
    <row r="21" spans="2:20">
      <c r="B21" s="96" t="s">
        <v>17</v>
      </c>
      <c r="C21" s="365">
        <v>-334294</v>
      </c>
      <c r="D21" s="661">
        <v>-246379</v>
      </c>
      <c r="E21" s="662">
        <v>-1174906</v>
      </c>
      <c r="F21" s="662">
        <v>-43201</v>
      </c>
      <c r="G21" s="662">
        <v>-4991</v>
      </c>
      <c r="H21" s="662">
        <v>-6381</v>
      </c>
      <c r="I21" s="662">
        <v>-62</v>
      </c>
      <c r="J21" s="662">
        <v>-18779</v>
      </c>
      <c r="K21" s="662">
        <v>-3036</v>
      </c>
      <c r="L21" s="662">
        <v>-1306</v>
      </c>
      <c r="M21" s="662">
        <v>-1014</v>
      </c>
      <c r="N21" s="662">
        <v>-21133</v>
      </c>
      <c r="O21" s="662">
        <v>-72432</v>
      </c>
      <c r="P21" s="662">
        <v>49582</v>
      </c>
      <c r="Q21" s="662">
        <v>-1878332</v>
      </c>
      <c r="R21" s="477"/>
      <c r="S21" s="477"/>
      <c r="T21" s="477"/>
    </row>
    <row r="22" spans="2:20">
      <c r="B22" s="96" t="s">
        <v>315</v>
      </c>
      <c r="C22" s="365">
        <v>-46035</v>
      </c>
      <c r="D22" s="661">
        <v>-32882</v>
      </c>
      <c r="E22" s="662">
        <v>-167533</v>
      </c>
      <c r="F22" s="662">
        <v>-6222</v>
      </c>
      <c r="G22" s="662">
        <v>-196</v>
      </c>
      <c r="H22" s="662">
        <v>-733</v>
      </c>
      <c r="I22" s="662">
        <v>-10</v>
      </c>
      <c r="J22" s="662">
        <v>-2214</v>
      </c>
      <c r="K22" s="662">
        <v>-356</v>
      </c>
      <c r="L22" s="662">
        <v>-96</v>
      </c>
      <c r="M22" s="662">
        <v>-121</v>
      </c>
      <c r="N22" s="662">
        <v>-1877</v>
      </c>
      <c r="O22" s="662">
        <v>-8839</v>
      </c>
      <c r="P22" s="662">
        <v>6955</v>
      </c>
      <c r="Q22" s="662">
        <v>-260159</v>
      </c>
      <c r="R22" s="477"/>
      <c r="S22" s="477"/>
      <c r="T22" s="477"/>
    </row>
    <row r="23" spans="2:20">
      <c r="B23" s="96" t="s">
        <v>316</v>
      </c>
      <c r="C23" s="365">
        <v>-10932</v>
      </c>
      <c r="D23" s="661">
        <v>-5374</v>
      </c>
      <c r="E23" s="662">
        <v>-74501</v>
      </c>
      <c r="F23" s="662">
        <v>-1574</v>
      </c>
      <c r="G23" s="662">
        <v>-248</v>
      </c>
      <c r="H23" s="662">
        <v>-40</v>
      </c>
      <c r="I23" s="662">
        <v>-212</v>
      </c>
      <c r="J23" s="662">
        <v>-4725</v>
      </c>
      <c r="K23" s="662">
        <v>-1644</v>
      </c>
      <c r="L23" s="662">
        <v>-3363</v>
      </c>
      <c r="M23" s="662">
        <v>-209</v>
      </c>
      <c r="N23" s="662">
        <v>-77</v>
      </c>
      <c r="O23" s="662">
        <v>-1384</v>
      </c>
      <c r="P23" s="662">
        <v>1616</v>
      </c>
      <c r="Q23" s="662">
        <v>-102667</v>
      </c>
      <c r="R23" s="477"/>
      <c r="S23" s="477"/>
      <c r="T23" s="477"/>
    </row>
    <row r="24" spans="2:20">
      <c r="B24" s="96" t="s">
        <v>20</v>
      </c>
      <c r="C24" s="365">
        <v>-17654</v>
      </c>
      <c r="D24" s="661">
        <v>0</v>
      </c>
      <c r="E24" s="662">
        <v>0</v>
      </c>
      <c r="F24" s="662">
        <v>0</v>
      </c>
      <c r="G24" s="662">
        <v>0</v>
      </c>
      <c r="H24" s="662">
        <v>-1459</v>
      </c>
      <c r="I24" s="662">
        <v>0</v>
      </c>
      <c r="J24" s="662">
        <v>0</v>
      </c>
      <c r="K24" s="662">
        <v>0</v>
      </c>
      <c r="L24" s="662">
        <v>0</v>
      </c>
      <c r="M24" s="662">
        <v>0</v>
      </c>
      <c r="N24" s="662">
        <v>0</v>
      </c>
      <c r="O24" s="662">
        <v>0</v>
      </c>
      <c r="P24" s="662">
        <v>1459</v>
      </c>
      <c r="Q24" s="662">
        <v>-17654</v>
      </c>
      <c r="R24" s="477"/>
      <c r="S24" s="477"/>
      <c r="T24" s="477"/>
    </row>
    <row r="25" spans="2:20">
      <c r="B25" s="96" t="s">
        <v>317</v>
      </c>
      <c r="C25" s="365">
        <v>0</v>
      </c>
      <c r="D25" s="661">
        <v>0</v>
      </c>
      <c r="E25" s="662">
        <v>0</v>
      </c>
      <c r="F25" s="662">
        <v>-678885</v>
      </c>
      <c r="G25" s="662">
        <v>0</v>
      </c>
      <c r="H25" s="662">
        <v>0</v>
      </c>
      <c r="I25" s="662">
        <v>0</v>
      </c>
      <c r="J25" s="662">
        <v>0</v>
      </c>
      <c r="K25" s="662">
        <v>0</v>
      </c>
      <c r="L25" s="662">
        <v>0</v>
      </c>
      <c r="M25" s="662">
        <v>0</v>
      </c>
      <c r="N25" s="662">
        <v>0</v>
      </c>
      <c r="O25" s="662">
        <v>0</v>
      </c>
      <c r="P25" s="662">
        <v>678885</v>
      </c>
      <c r="Q25" s="662">
        <v>0</v>
      </c>
      <c r="R25" s="477"/>
      <c r="S25" s="477"/>
      <c r="T25" s="477"/>
    </row>
    <row r="26" spans="2:20">
      <c r="B26" s="96" t="s">
        <v>21</v>
      </c>
      <c r="C26" s="365">
        <v>-104178</v>
      </c>
      <c r="D26" s="661">
        <v>-49586</v>
      </c>
      <c r="E26" s="662">
        <v>-643999</v>
      </c>
      <c r="F26" s="662">
        <v>-13861</v>
      </c>
      <c r="G26" s="662">
        <v>-16355</v>
      </c>
      <c r="H26" s="662">
        <v>-21096</v>
      </c>
      <c r="I26" s="662">
        <v>-1594</v>
      </c>
      <c r="J26" s="662">
        <v>-117604</v>
      </c>
      <c r="K26" s="662">
        <v>-32052</v>
      </c>
      <c r="L26" s="662">
        <v>-4589</v>
      </c>
      <c r="M26" s="662">
        <v>-6671</v>
      </c>
      <c r="N26" s="662">
        <v>-3389</v>
      </c>
      <c r="O26" s="662">
        <v>-65775</v>
      </c>
      <c r="P26" s="662">
        <v>84437</v>
      </c>
      <c r="Q26" s="662">
        <v>-996312</v>
      </c>
      <c r="R26" s="477"/>
      <c r="S26" s="477"/>
      <c r="T26" s="477"/>
    </row>
    <row r="27" spans="2:20">
      <c r="B27" s="96" t="s">
        <v>22</v>
      </c>
      <c r="C27" s="365">
        <v>-378112</v>
      </c>
      <c r="D27" s="661">
        <v>-16167</v>
      </c>
      <c r="E27" s="662">
        <v>-521301</v>
      </c>
      <c r="F27" s="662">
        <v>-41148</v>
      </c>
      <c r="G27" s="662">
        <v>-33863</v>
      </c>
      <c r="H27" s="662">
        <v>-21588</v>
      </c>
      <c r="I27" s="662">
        <v>-1668</v>
      </c>
      <c r="J27" s="662">
        <v>-259228</v>
      </c>
      <c r="K27" s="662">
        <v>-127732</v>
      </c>
      <c r="L27" s="662">
        <v>-11201</v>
      </c>
      <c r="M27" s="662">
        <v>-40</v>
      </c>
      <c r="N27" s="662">
        <v>-2003</v>
      </c>
      <c r="O27" s="662">
        <v>-3017</v>
      </c>
      <c r="P27" s="662">
        <v>35028</v>
      </c>
      <c r="Q27" s="662">
        <v>-1382040</v>
      </c>
      <c r="R27" s="477"/>
      <c r="S27" s="477"/>
      <c r="T27" s="477"/>
    </row>
    <row r="28" spans="2:20">
      <c r="B28" s="96" t="s">
        <v>23</v>
      </c>
      <c r="C28" s="365">
        <v>168260</v>
      </c>
      <c r="D28" s="661">
        <v>-20712</v>
      </c>
      <c r="E28" s="662">
        <v>-201083</v>
      </c>
      <c r="F28" s="662">
        <v>-548</v>
      </c>
      <c r="G28" s="662">
        <v>0</v>
      </c>
      <c r="H28" s="662">
        <v>97811</v>
      </c>
      <c r="I28" s="662">
        <v>0</v>
      </c>
      <c r="J28" s="662">
        <v>6116</v>
      </c>
      <c r="K28" s="662">
        <v>-50</v>
      </c>
      <c r="L28" s="662">
        <v>-1</v>
      </c>
      <c r="M28" s="662">
        <v>-425</v>
      </c>
      <c r="N28" s="662">
        <v>-3927</v>
      </c>
      <c r="O28" s="662">
        <v>-47348</v>
      </c>
      <c r="P28" s="662">
        <v>-90328</v>
      </c>
      <c r="Q28" s="662">
        <v>-92235</v>
      </c>
      <c r="R28" s="477"/>
      <c r="S28" s="477"/>
      <c r="T28" s="477"/>
    </row>
    <row r="29" spans="2:20">
      <c r="B29" s="96" t="s">
        <v>24</v>
      </c>
      <c r="C29" s="365">
        <v>0</v>
      </c>
      <c r="D29" s="661">
        <v>-85482</v>
      </c>
      <c r="E29" s="662">
        <v>-2234539</v>
      </c>
      <c r="F29" s="662">
        <v>-17010</v>
      </c>
      <c r="G29" s="662">
        <v>0</v>
      </c>
      <c r="H29" s="662">
        <v>0</v>
      </c>
      <c r="I29" s="662">
        <v>0</v>
      </c>
      <c r="J29" s="662">
        <v>0</v>
      </c>
      <c r="K29" s="662">
        <v>0</v>
      </c>
      <c r="L29" s="662">
        <v>0</v>
      </c>
      <c r="M29" s="662">
        <v>301</v>
      </c>
      <c r="N29" s="662">
        <v>0</v>
      </c>
      <c r="O29" s="662">
        <v>0</v>
      </c>
      <c r="P29" s="662">
        <v>17010</v>
      </c>
      <c r="Q29" s="662">
        <v>-2319720</v>
      </c>
      <c r="R29" s="477"/>
      <c r="S29" s="477"/>
      <c r="T29" s="477"/>
    </row>
    <row r="30" spans="2:20">
      <c r="B30" s="96" t="s">
        <v>25</v>
      </c>
      <c r="C30" s="365">
        <v>0</v>
      </c>
      <c r="D30" s="740">
        <v>0</v>
      </c>
      <c r="E30" s="740">
        <v>0</v>
      </c>
      <c r="F30" s="740">
        <v>0</v>
      </c>
      <c r="G30" s="740">
        <v>0</v>
      </c>
      <c r="H30" s="740">
        <v>0</v>
      </c>
      <c r="I30" s="740">
        <v>0</v>
      </c>
      <c r="J30" s="740">
        <v>0</v>
      </c>
      <c r="K30" s="740">
        <v>0</v>
      </c>
      <c r="L30" s="740">
        <v>0</v>
      </c>
      <c r="M30" s="740">
        <v>0</v>
      </c>
      <c r="N30" s="740">
        <v>0</v>
      </c>
      <c r="O30" s="740">
        <v>0</v>
      </c>
      <c r="P30" s="740">
        <v>0</v>
      </c>
      <c r="Q30" s="740">
        <v>0</v>
      </c>
      <c r="R30" s="477"/>
      <c r="S30" s="477"/>
      <c r="T30" s="477"/>
    </row>
    <row r="31" spans="2:20">
      <c r="B31" s="96" t="s">
        <v>318</v>
      </c>
      <c r="C31" s="740">
        <v>-115489</v>
      </c>
      <c r="D31" s="741">
        <v>-6030</v>
      </c>
      <c r="E31" s="989">
        <v>-175230</v>
      </c>
      <c r="F31" s="989">
        <v>-12006</v>
      </c>
      <c r="G31" s="989">
        <v>-11918</v>
      </c>
      <c r="H31" s="989">
        <v>-3196</v>
      </c>
      <c r="I31" s="989">
        <v>940</v>
      </c>
      <c r="J31" s="989">
        <v>-48955</v>
      </c>
      <c r="K31" s="989">
        <v>-46873</v>
      </c>
      <c r="L31" s="989">
        <v>-1054</v>
      </c>
      <c r="M31" s="989">
        <v>-1238</v>
      </c>
      <c r="N31" s="989">
        <v>-7396</v>
      </c>
      <c r="O31" s="989">
        <v>-17292</v>
      </c>
      <c r="P31" s="989">
        <v>15193</v>
      </c>
      <c r="Q31" s="989">
        <v>-430544</v>
      </c>
      <c r="R31" s="477"/>
      <c r="S31" s="477"/>
      <c r="T31" s="477"/>
    </row>
    <row r="32" spans="2:20">
      <c r="B32" s="97" t="s">
        <v>28</v>
      </c>
      <c r="C32" s="982">
        <v>305369</v>
      </c>
      <c r="D32" s="990">
        <v>347703</v>
      </c>
      <c r="E32" s="988">
        <v>0</v>
      </c>
      <c r="F32" s="988">
        <v>0</v>
      </c>
      <c r="G32" s="988">
        <v>0</v>
      </c>
      <c r="H32" s="988">
        <v>0</v>
      </c>
      <c r="I32" s="988">
        <v>0</v>
      </c>
      <c r="J32" s="988">
        <v>86058</v>
      </c>
      <c r="K32" s="988">
        <v>0</v>
      </c>
      <c r="L32" s="988">
        <v>0</v>
      </c>
      <c r="M32" s="988">
        <v>0</v>
      </c>
      <c r="N32" s="988">
        <v>0</v>
      </c>
      <c r="O32" s="988">
        <v>2332609</v>
      </c>
      <c r="P32" s="988">
        <v>-2763930</v>
      </c>
      <c r="Q32" s="988">
        <v>307809</v>
      </c>
      <c r="R32" s="477"/>
      <c r="S32" s="477"/>
      <c r="T32" s="477"/>
    </row>
    <row r="33" spans="2:20">
      <c r="B33" s="97" t="s">
        <v>319</v>
      </c>
      <c r="C33" s="991">
        <v>1492871</v>
      </c>
      <c r="D33" s="991">
        <v>904517</v>
      </c>
      <c r="E33" s="991">
        <v>1102590</v>
      </c>
      <c r="F33" s="991">
        <v>164126</v>
      </c>
      <c r="G33" s="991">
        <v>47964</v>
      </c>
      <c r="H33" s="991">
        <v>4674</v>
      </c>
      <c r="I33" s="991">
        <v>-2606</v>
      </c>
      <c r="J33" s="991">
        <v>335238</v>
      </c>
      <c r="K33" s="991">
        <v>322496</v>
      </c>
      <c r="L33" s="991">
        <v>6136</v>
      </c>
      <c r="M33" s="991">
        <v>58278</v>
      </c>
      <c r="N33" s="991">
        <v>108618</v>
      </c>
      <c r="O33" s="991">
        <v>2116522</v>
      </c>
      <c r="P33" s="991">
        <v>-2966710</v>
      </c>
      <c r="Q33" s="991">
        <v>3694714</v>
      </c>
      <c r="R33" s="477"/>
      <c r="S33" s="477"/>
      <c r="T33" s="477"/>
    </row>
    <row r="34" spans="2:20">
      <c r="B34" s="97" t="s">
        <v>30</v>
      </c>
      <c r="C34" s="988">
        <v>-381271</v>
      </c>
      <c r="D34" s="988">
        <v>-284257</v>
      </c>
      <c r="E34" s="988">
        <v>-475102</v>
      </c>
      <c r="F34" s="988">
        <v>-11757</v>
      </c>
      <c r="G34" s="988">
        <v>-43569</v>
      </c>
      <c r="H34" s="988">
        <v>2856</v>
      </c>
      <c r="I34" s="988">
        <v>-656</v>
      </c>
      <c r="J34" s="988">
        <v>-115435</v>
      </c>
      <c r="K34" s="988">
        <v>26634</v>
      </c>
      <c r="L34" s="988">
        <v>3296</v>
      </c>
      <c r="M34" s="988">
        <v>6655</v>
      </c>
      <c r="N34" s="988">
        <v>37861</v>
      </c>
      <c r="O34" s="988">
        <v>30212</v>
      </c>
      <c r="P34" s="988">
        <v>-456</v>
      </c>
      <c r="Q34" s="988">
        <v>-1204990</v>
      </c>
      <c r="R34" s="477"/>
      <c r="S34" s="477"/>
      <c r="T34" s="477"/>
    </row>
    <row r="35" spans="2:20">
      <c r="B35" s="85" t="s">
        <v>31</v>
      </c>
      <c r="C35" s="365">
        <v>106496</v>
      </c>
      <c r="D35" s="661">
        <v>57636</v>
      </c>
      <c r="E35" s="662">
        <v>479944</v>
      </c>
      <c r="F35" s="662">
        <v>36559</v>
      </c>
      <c r="G35" s="662">
        <v>90509</v>
      </c>
      <c r="H35" s="662">
        <v>9803</v>
      </c>
      <c r="I35" s="662">
        <v>497</v>
      </c>
      <c r="J35" s="662">
        <v>133035</v>
      </c>
      <c r="K35" s="662">
        <v>27294</v>
      </c>
      <c r="L35" s="662">
        <v>3304</v>
      </c>
      <c r="M35" s="662">
        <v>9286</v>
      </c>
      <c r="N35" s="662">
        <v>38577</v>
      </c>
      <c r="O35" s="662">
        <v>145881</v>
      </c>
      <c r="P35" s="662">
        <v>-69705</v>
      </c>
      <c r="Q35" s="662">
        <v>1069116</v>
      </c>
      <c r="R35" s="477"/>
      <c r="S35" s="477"/>
      <c r="T35" s="477"/>
    </row>
    <row r="36" spans="2:20">
      <c r="B36" s="85" t="s">
        <v>32</v>
      </c>
      <c r="C36" s="740">
        <v>-487767</v>
      </c>
      <c r="D36" s="741">
        <v>-341893</v>
      </c>
      <c r="E36" s="989">
        <v>-955046</v>
      </c>
      <c r="F36" s="989">
        <v>-48316</v>
      </c>
      <c r="G36" s="989">
        <v>-134078</v>
      </c>
      <c r="H36" s="989">
        <v>-6947</v>
      </c>
      <c r="I36" s="989">
        <v>-1153</v>
      </c>
      <c r="J36" s="989">
        <v>-248470</v>
      </c>
      <c r="K36" s="989">
        <v>-660</v>
      </c>
      <c r="L36" s="989">
        <v>-8</v>
      </c>
      <c r="M36" s="989">
        <v>-2631</v>
      </c>
      <c r="N36" s="989">
        <v>-717</v>
      </c>
      <c r="O36" s="989">
        <v>-115669</v>
      </c>
      <c r="P36" s="989">
        <v>69249</v>
      </c>
      <c r="Q36" s="989">
        <v>-2274106</v>
      </c>
      <c r="R36" s="477"/>
      <c r="S36" s="477"/>
      <c r="T36" s="477"/>
    </row>
    <row r="37" spans="2:20">
      <c r="B37" s="97" t="s">
        <v>320</v>
      </c>
      <c r="C37" s="991">
        <v>1111600</v>
      </c>
      <c r="D37" s="991">
        <v>620260</v>
      </c>
      <c r="E37" s="991">
        <v>627488</v>
      </c>
      <c r="F37" s="991">
        <v>152369</v>
      </c>
      <c r="G37" s="991">
        <v>4395</v>
      </c>
      <c r="H37" s="991">
        <v>7530</v>
      </c>
      <c r="I37" s="991">
        <v>-3262</v>
      </c>
      <c r="J37" s="991">
        <v>219803</v>
      </c>
      <c r="K37" s="991">
        <v>349130</v>
      </c>
      <c r="L37" s="991">
        <v>9432</v>
      </c>
      <c r="M37" s="991">
        <v>64933</v>
      </c>
      <c r="N37" s="991">
        <v>146479</v>
      </c>
      <c r="O37" s="991">
        <v>2146734</v>
      </c>
      <c r="P37" s="991">
        <v>-2967166</v>
      </c>
      <c r="Q37" s="991">
        <v>2489724</v>
      </c>
      <c r="R37" s="477"/>
      <c r="S37" s="477"/>
      <c r="T37" s="477"/>
    </row>
    <row r="38" spans="2:20">
      <c r="B38" s="97" t="s">
        <v>35</v>
      </c>
      <c r="C38" s="982">
        <v>-60404</v>
      </c>
      <c r="D38" s="990">
        <v>-20420</v>
      </c>
      <c r="E38" s="988">
        <v>-58368</v>
      </c>
      <c r="F38" s="988">
        <v>-40750</v>
      </c>
      <c r="G38" s="988">
        <v>-1487</v>
      </c>
      <c r="H38" s="988">
        <v>36795</v>
      </c>
      <c r="I38" s="988">
        <v>0</v>
      </c>
      <c r="J38" s="988">
        <v>-67057</v>
      </c>
      <c r="K38" s="988">
        <v>-115615</v>
      </c>
      <c r="L38" s="988">
        <v>-2900</v>
      </c>
      <c r="M38" s="988">
        <v>-5347</v>
      </c>
      <c r="N38" s="988">
        <v>-40928</v>
      </c>
      <c r="O38" s="988">
        <v>11343</v>
      </c>
      <c r="P38" s="988">
        <v>11081</v>
      </c>
      <c r="Q38" s="988">
        <v>-354057</v>
      </c>
      <c r="R38" s="477"/>
      <c r="S38" s="477"/>
      <c r="T38" s="477"/>
    </row>
    <row r="39" spans="2:20">
      <c r="B39" s="502" t="s">
        <v>38</v>
      </c>
      <c r="C39" s="991">
        <v>1051196</v>
      </c>
      <c r="D39" s="991">
        <v>599840</v>
      </c>
      <c r="E39" s="991">
        <v>569121</v>
      </c>
      <c r="F39" s="991">
        <v>111619</v>
      </c>
      <c r="G39" s="991">
        <v>2908</v>
      </c>
      <c r="H39" s="991">
        <v>44325</v>
      </c>
      <c r="I39" s="991">
        <v>-3262</v>
      </c>
      <c r="J39" s="991">
        <v>152746</v>
      </c>
      <c r="K39" s="991">
        <v>233515</v>
      </c>
      <c r="L39" s="991">
        <v>6532</v>
      </c>
      <c r="M39" s="991">
        <v>59586</v>
      </c>
      <c r="N39" s="991">
        <v>105550</v>
      </c>
      <c r="O39" s="991">
        <v>2158077</v>
      </c>
      <c r="P39" s="991">
        <v>-2956085</v>
      </c>
      <c r="Q39" s="991">
        <v>2135667</v>
      </c>
      <c r="R39" s="477"/>
      <c r="S39" s="477"/>
      <c r="T39" s="477"/>
    </row>
    <row r="40" spans="2:20">
      <c r="B40" s="502" t="s">
        <v>39</v>
      </c>
      <c r="C40" s="991">
        <v>30134</v>
      </c>
      <c r="D40" s="991">
        <v>0</v>
      </c>
      <c r="E40" s="991">
        <v>0</v>
      </c>
      <c r="F40" s="991">
        <v>0</v>
      </c>
      <c r="G40" s="991">
        <v>0</v>
      </c>
      <c r="H40" s="991">
        <v>0</v>
      </c>
      <c r="I40" s="991">
        <v>0</v>
      </c>
      <c r="J40" s="991">
        <v>0</v>
      </c>
      <c r="K40" s="991">
        <v>0</v>
      </c>
      <c r="L40" s="991">
        <v>0</v>
      </c>
      <c r="M40" s="991">
        <v>0</v>
      </c>
      <c r="N40" s="991">
        <v>0</v>
      </c>
      <c r="O40" s="991">
        <v>100733</v>
      </c>
      <c r="P40" s="991">
        <v>60634</v>
      </c>
      <c r="Q40" s="991">
        <v>191501</v>
      </c>
      <c r="R40" s="477"/>
      <c r="S40" s="477"/>
      <c r="T40" s="477"/>
    </row>
    <row r="41" spans="2:20">
      <c r="B41" s="502" t="s">
        <v>40</v>
      </c>
      <c r="C41" s="991">
        <v>1081330</v>
      </c>
      <c r="D41" s="991">
        <v>599840</v>
      </c>
      <c r="E41" s="992">
        <v>569121</v>
      </c>
      <c r="F41" s="992">
        <v>111619</v>
      </c>
      <c r="G41" s="992">
        <v>2908</v>
      </c>
      <c r="H41" s="991">
        <v>44325</v>
      </c>
      <c r="I41" s="991">
        <v>-3262</v>
      </c>
      <c r="J41" s="991">
        <v>152746</v>
      </c>
      <c r="K41" s="991">
        <v>233515</v>
      </c>
      <c r="L41" s="991">
        <v>6532</v>
      </c>
      <c r="M41" s="991">
        <v>59586</v>
      </c>
      <c r="N41" s="991">
        <v>105550</v>
      </c>
      <c r="O41" s="991">
        <v>2258810</v>
      </c>
      <c r="P41" s="991">
        <v>-2895451</v>
      </c>
      <c r="Q41" s="991">
        <v>2327168</v>
      </c>
      <c r="R41" s="477"/>
      <c r="S41" s="477"/>
      <c r="T41" s="477"/>
    </row>
    <row r="42" spans="2:20">
      <c r="B42" s="501" t="s">
        <v>279</v>
      </c>
      <c r="C42" s="740">
        <f>C41-C43</f>
        <v>1051196.075</v>
      </c>
      <c r="D42" s="740">
        <f>D41-D43</f>
        <v>599840</v>
      </c>
      <c r="E42" s="740">
        <f>E41</f>
        <v>569121</v>
      </c>
      <c r="F42" s="741">
        <v>0</v>
      </c>
      <c r="G42" s="741">
        <f>G41*0.7</f>
        <v>2035.6</v>
      </c>
      <c r="H42" s="741">
        <v>0</v>
      </c>
      <c r="I42" s="740">
        <f t="shared" ref="I42:N42" si="0">I41</f>
        <v>-3262</v>
      </c>
      <c r="J42" s="740">
        <f t="shared" si="0"/>
        <v>152746</v>
      </c>
      <c r="K42" s="740">
        <f t="shared" si="0"/>
        <v>233515</v>
      </c>
      <c r="L42" s="740">
        <f t="shared" si="0"/>
        <v>6532</v>
      </c>
      <c r="M42" s="740">
        <f t="shared" si="0"/>
        <v>59586</v>
      </c>
      <c r="N42" s="740">
        <f t="shared" si="0"/>
        <v>105550</v>
      </c>
      <c r="O42" s="740">
        <f>O41-O43</f>
        <v>2188210.335</v>
      </c>
      <c r="P42" s="740">
        <f>-C42-D42-E42-I42-J42-K42-L42-M42-N42-G42-C43</f>
        <v>-2806993.6</v>
      </c>
      <c r="Q42" s="741">
        <v>2158077</v>
      </c>
      <c r="R42" s="477"/>
      <c r="S42" s="477"/>
      <c r="T42" s="477"/>
    </row>
    <row r="43" spans="2:20">
      <c r="B43" s="501" t="s">
        <v>42</v>
      </c>
      <c r="C43" s="740">
        <f>H41*60.9%+3140</f>
        <v>30133.924999999999</v>
      </c>
      <c r="D43" s="741">
        <v>0</v>
      </c>
      <c r="E43" s="741">
        <v>0</v>
      </c>
      <c r="F43" s="741">
        <f>F41*51%</f>
        <v>56925.69</v>
      </c>
      <c r="G43" s="741">
        <v>0</v>
      </c>
      <c r="H43" s="741">
        <f>H41*81.2%</f>
        <v>35991.9</v>
      </c>
      <c r="I43" s="741">
        <v>0</v>
      </c>
      <c r="J43" s="741">
        <v>0</v>
      </c>
      <c r="K43" s="741">
        <v>0</v>
      </c>
      <c r="L43" s="741">
        <v>0</v>
      </c>
      <c r="M43" s="741">
        <v>0</v>
      </c>
      <c r="N43" s="741">
        <v>0</v>
      </c>
      <c r="O43" s="741">
        <f>H41*20.3%+F41*51%+3629+1047</f>
        <v>70599.665000000008</v>
      </c>
      <c r="P43" s="741">
        <f>P41-P42-P45</f>
        <v>-92912.399999999907</v>
      </c>
      <c r="Q43" s="741">
        <v>100733</v>
      </c>
      <c r="R43" s="477"/>
      <c r="S43" s="477"/>
      <c r="T43" s="477"/>
    </row>
    <row r="44" spans="2:20">
      <c r="B44" s="736" t="s">
        <v>321</v>
      </c>
      <c r="C44" s="365">
        <v>0</v>
      </c>
      <c r="D44" s="741">
        <v>0</v>
      </c>
      <c r="E44" s="741">
        <v>0</v>
      </c>
      <c r="F44" s="741">
        <v>0</v>
      </c>
      <c r="G44" s="741">
        <f>G41-G42+1</f>
        <v>873.40000000000009</v>
      </c>
      <c r="H44" s="741">
        <v>0</v>
      </c>
      <c r="I44" s="741">
        <v>0</v>
      </c>
      <c r="J44" s="741">
        <v>0</v>
      </c>
      <c r="K44" s="741">
        <v>0</v>
      </c>
      <c r="L44" s="741">
        <v>0</v>
      </c>
      <c r="M44" s="741">
        <v>0</v>
      </c>
      <c r="N44" s="741">
        <v>0</v>
      </c>
      <c r="O44" s="741">
        <v>0</v>
      </c>
      <c r="P44" s="741">
        <v>0</v>
      </c>
      <c r="Q44" s="741">
        <v>873</v>
      </c>
      <c r="R44" s="477"/>
      <c r="S44" s="477"/>
      <c r="T44" s="477"/>
    </row>
    <row r="45" spans="2:20">
      <c r="B45" s="736" t="s">
        <v>322</v>
      </c>
      <c r="C45" s="365">
        <v>0</v>
      </c>
      <c r="D45" s="741">
        <v>0</v>
      </c>
      <c r="E45" s="741">
        <v>0</v>
      </c>
      <c r="F45" s="741">
        <f>F41*49%</f>
        <v>54693.31</v>
      </c>
      <c r="G45" s="741">
        <v>0</v>
      </c>
      <c r="H45" s="741">
        <f>H41*18.8%</f>
        <v>8333.1</v>
      </c>
      <c r="I45" s="741">
        <v>0</v>
      </c>
      <c r="J45" s="741">
        <v>0</v>
      </c>
      <c r="K45" s="741">
        <v>0</v>
      </c>
      <c r="L45" s="741">
        <v>0</v>
      </c>
      <c r="M45" s="741">
        <v>0</v>
      </c>
      <c r="N45" s="741">
        <v>0</v>
      </c>
      <c r="O45" s="741">
        <v>0</v>
      </c>
      <c r="P45" s="741">
        <f>3486+969</f>
        <v>4455</v>
      </c>
      <c r="Q45" s="741">
        <v>67485</v>
      </c>
      <c r="R45" s="477"/>
      <c r="S45" s="477"/>
      <c r="T45" s="477"/>
    </row>
    <row r="46" spans="2:20" s="98" customFormat="1" ht="20.100000000000001" customHeight="1">
      <c r="B46" s="737" t="s">
        <v>281</v>
      </c>
      <c r="C46" s="993">
        <v>1870983</v>
      </c>
      <c r="D46" s="993">
        <v>920684</v>
      </c>
      <c r="E46" s="993">
        <v>1623891</v>
      </c>
      <c r="F46" s="993">
        <v>205274</v>
      </c>
      <c r="G46" s="993">
        <v>81827</v>
      </c>
      <c r="H46" s="993">
        <v>26262</v>
      </c>
      <c r="I46" s="993">
        <v>-938</v>
      </c>
      <c r="J46" s="993">
        <v>594466</v>
      </c>
      <c r="K46" s="993">
        <v>450228</v>
      </c>
      <c r="L46" s="993">
        <v>17337</v>
      </c>
      <c r="M46" s="993">
        <v>58318</v>
      </c>
      <c r="N46" s="993">
        <v>110620</v>
      </c>
      <c r="O46" s="993">
        <v>2119539</v>
      </c>
      <c r="P46" s="993">
        <v>-3001738</v>
      </c>
      <c r="Q46" s="993">
        <v>5076754</v>
      </c>
    </row>
    <row r="47" spans="2:20" s="98" customFormat="1" ht="20.100000000000001" customHeight="1">
      <c r="B47" s="738"/>
      <c r="C47" s="251"/>
      <c r="D47" s="251"/>
      <c r="E47" s="251"/>
      <c r="F47" s="251"/>
      <c r="G47" s="251"/>
      <c r="H47" s="251"/>
      <c r="I47" s="251"/>
      <c r="J47" s="251"/>
      <c r="K47" s="251"/>
      <c r="L47" s="251"/>
      <c r="M47" s="251"/>
      <c r="N47" s="251"/>
      <c r="O47" s="251"/>
      <c r="P47" s="251"/>
      <c r="Q47" s="251"/>
    </row>
    <row r="48" spans="2:20">
      <c r="B48" s="1014" t="s">
        <v>46</v>
      </c>
      <c r="C48" s="1014"/>
      <c r="D48" s="1014"/>
      <c r="E48" s="1014"/>
      <c r="F48" s="1014"/>
      <c r="G48" s="1014"/>
      <c r="H48" s="1014"/>
      <c r="I48" s="1014"/>
      <c r="J48" s="1014"/>
      <c r="K48" s="1014"/>
      <c r="L48" s="1014"/>
      <c r="M48" s="1014"/>
      <c r="N48" s="1014"/>
      <c r="O48" s="1014"/>
      <c r="P48" s="1014"/>
      <c r="Q48" s="1014"/>
    </row>
    <row r="49" spans="2:17" ht="15" customHeight="1">
      <c r="B49" s="1015" t="s">
        <v>329</v>
      </c>
      <c r="C49" s="1017" t="s">
        <v>291</v>
      </c>
      <c r="D49" s="1017"/>
      <c r="E49" s="1018" t="s">
        <v>292</v>
      </c>
      <c r="F49" s="1018" t="s">
        <v>293</v>
      </c>
      <c r="G49" s="1018" t="s">
        <v>294</v>
      </c>
      <c r="H49" s="1012" t="s">
        <v>295</v>
      </c>
      <c r="I49" s="1012" t="s">
        <v>296</v>
      </c>
      <c r="J49" s="1012" t="s">
        <v>297</v>
      </c>
      <c r="K49" s="1012" t="s">
        <v>298</v>
      </c>
      <c r="L49" s="1012" t="s">
        <v>299</v>
      </c>
      <c r="M49" s="1012" t="s">
        <v>300</v>
      </c>
      <c r="N49" s="1012" t="s">
        <v>301</v>
      </c>
      <c r="O49" s="1018" t="s">
        <v>302</v>
      </c>
      <c r="P49" s="1020" t="s">
        <v>303</v>
      </c>
      <c r="Q49" s="1018" t="s">
        <v>304</v>
      </c>
    </row>
    <row r="50" spans="2:17" ht="24" customHeight="1">
      <c r="B50" s="1016"/>
      <c r="C50" s="94" t="s">
        <v>305</v>
      </c>
      <c r="D50" s="94" t="s">
        <v>306</v>
      </c>
      <c r="E50" s="1019"/>
      <c r="F50" s="1019"/>
      <c r="G50" s="1019"/>
      <c r="H50" s="1013"/>
      <c r="I50" s="1013"/>
      <c r="J50" s="1013"/>
      <c r="K50" s="1013"/>
      <c r="L50" s="1013"/>
      <c r="M50" s="1013"/>
      <c r="N50" s="1013"/>
      <c r="O50" s="1019"/>
      <c r="P50" s="1021"/>
      <c r="Q50" s="1019"/>
    </row>
    <row r="51" spans="2:17">
      <c r="B51" s="95" t="s">
        <v>307</v>
      </c>
      <c r="C51" s="991">
        <f>SUM(C52:C59)</f>
        <v>2511145</v>
      </c>
      <c r="D51" s="991">
        <f>SUM(D52:D59)</f>
        <v>1041939</v>
      </c>
      <c r="E51" s="361">
        <v>13903300</v>
      </c>
      <c r="F51" s="361">
        <v>1297034</v>
      </c>
      <c r="G51" s="361">
        <v>194287</v>
      </c>
      <c r="H51" s="361">
        <v>98508</v>
      </c>
      <c r="I51" s="361">
        <v>8014</v>
      </c>
      <c r="J51" s="361">
        <v>588519</v>
      </c>
      <c r="K51" s="361">
        <v>743002</v>
      </c>
      <c r="L51" s="361">
        <v>30249</v>
      </c>
      <c r="M51" s="361">
        <v>103908</v>
      </c>
      <c r="N51" s="361">
        <v>4938368</v>
      </c>
      <c r="O51" s="361">
        <v>0</v>
      </c>
      <c r="P51" s="361">
        <v>-4922932.0764000006</v>
      </c>
      <c r="Q51" s="361">
        <f>SUM(Q52:Q59)</f>
        <v>20535340.923599999</v>
      </c>
    </row>
    <row r="52" spans="2:17">
      <c r="B52" s="96" t="s">
        <v>308</v>
      </c>
      <c r="C52" s="740">
        <v>103</v>
      </c>
      <c r="D52" s="362">
        <v>0</v>
      </c>
      <c r="E52" s="362">
        <v>5236339</v>
      </c>
      <c r="F52" s="362">
        <v>0</v>
      </c>
      <c r="G52" s="362">
        <v>0</v>
      </c>
      <c r="H52" s="362">
        <v>0</v>
      </c>
      <c r="I52" s="361">
        <v>0</v>
      </c>
      <c r="J52" s="364">
        <v>0</v>
      </c>
      <c r="K52" s="364">
        <v>0</v>
      </c>
      <c r="L52" s="362">
        <v>0</v>
      </c>
      <c r="M52" s="362">
        <v>0</v>
      </c>
      <c r="N52" s="362">
        <v>2275872</v>
      </c>
      <c r="O52" s="362">
        <v>0</v>
      </c>
      <c r="P52" s="983">
        <v>-2277</v>
      </c>
      <c r="Q52" s="362">
        <v>7510037</v>
      </c>
    </row>
    <row r="53" spans="2:17">
      <c r="B53" s="96" t="s">
        <v>309</v>
      </c>
      <c r="C53" s="740">
        <v>2436222</v>
      </c>
      <c r="D53" s="362">
        <v>0</v>
      </c>
      <c r="E53" s="362">
        <v>266991</v>
      </c>
      <c r="F53" s="362">
        <v>0</v>
      </c>
      <c r="G53" s="362">
        <v>194052</v>
      </c>
      <c r="H53" s="362">
        <v>98508</v>
      </c>
      <c r="I53" s="361">
        <v>0</v>
      </c>
      <c r="J53" s="364">
        <v>583222</v>
      </c>
      <c r="K53" s="364">
        <v>742981</v>
      </c>
      <c r="L53" s="362">
        <v>30249</v>
      </c>
      <c r="M53" s="362">
        <v>0</v>
      </c>
      <c r="N53" s="362">
        <v>2620535</v>
      </c>
      <c r="O53" s="362">
        <v>0</v>
      </c>
      <c r="P53" s="983">
        <v>-3158351</v>
      </c>
      <c r="Q53" s="362">
        <v>3814409</v>
      </c>
    </row>
    <row r="54" spans="2:17">
      <c r="B54" s="96" t="s">
        <v>310</v>
      </c>
      <c r="C54" s="740">
        <v>0</v>
      </c>
      <c r="D54" s="362">
        <v>898353</v>
      </c>
      <c r="E54" s="362">
        <v>4221011</v>
      </c>
      <c r="F54" s="362">
        <v>0</v>
      </c>
      <c r="G54" s="362">
        <v>0</v>
      </c>
      <c r="H54" s="362">
        <v>0</v>
      </c>
      <c r="I54" s="361">
        <v>0</v>
      </c>
      <c r="J54" s="364">
        <v>0</v>
      </c>
      <c r="K54" s="364">
        <v>0</v>
      </c>
      <c r="L54" s="362">
        <v>0</v>
      </c>
      <c r="M54" s="362">
        <v>102942</v>
      </c>
      <c r="N54" s="362">
        <v>0</v>
      </c>
      <c r="O54" s="362">
        <v>0</v>
      </c>
      <c r="P54" s="983">
        <v>-393465</v>
      </c>
      <c r="Q54" s="362">
        <v>4828841</v>
      </c>
    </row>
    <row r="55" spans="2:17">
      <c r="B55" s="96" t="s">
        <v>10</v>
      </c>
      <c r="C55" s="740">
        <v>0</v>
      </c>
      <c r="D55" s="362">
        <v>115171</v>
      </c>
      <c r="E55" s="362">
        <v>2048022</v>
      </c>
      <c r="F55" s="362">
        <v>12024</v>
      </c>
      <c r="G55" s="362">
        <v>0</v>
      </c>
      <c r="H55" s="362">
        <v>0</v>
      </c>
      <c r="I55" s="361">
        <v>0</v>
      </c>
      <c r="J55" s="364">
        <v>0</v>
      </c>
      <c r="K55" s="364">
        <v>0</v>
      </c>
      <c r="L55" s="362">
        <v>0</v>
      </c>
      <c r="M55" s="362">
        <v>941</v>
      </c>
      <c r="N55" s="362">
        <v>0</v>
      </c>
      <c r="O55" s="362">
        <v>0</v>
      </c>
      <c r="P55" s="983">
        <v>-12023.971510000061</v>
      </c>
      <c r="Q55" s="362">
        <v>2164134.0284899999</v>
      </c>
    </row>
    <row r="56" spans="2:17">
      <c r="B56" s="96" t="s">
        <v>11</v>
      </c>
      <c r="C56" s="740">
        <v>0</v>
      </c>
      <c r="D56" s="362">
        <v>0</v>
      </c>
      <c r="E56" s="362">
        <v>79169</v>
      </c>
      <c r="F56" s="362">
        <v>10772</v>
      </c>
      <c r="G56" s="362">
        <v>0</v>
      </c>
      <c r="H56" s="362">
        <v>0</v>
      </c>
      <c r="I56" s="361">
        <v>0</v>
      </c>
      <c r="J56" s="364">
        <v>0</v>
      </c>
      <c r="K56" s="364">
        <v>0</v>
      </c>
      <c r="L56" s="362">
        <v>0</v>
      </c>
      <c r="M56" s="362">
        <v>0</v>
      </c>
      <c r="N56" s="362">
        <v>0</v>
      </c>
      <c r="O56" s="362">
        <v>0</v>
      </c>
      <c r="P56" s="983">
        <v>-10771.995150000002</v>
      </c>
      <c r="Q56" s="362">
        <v>79169.004849999998</v>
      </c>
    </row>
    <row r="57" spans="2:17">
      <c r="B57" s="96" t="s">
        <v>311</v>
      </c>
      <c r="C57" s="740">
        <v>0</v>
      </c>
      <c r="D57" s="362">
        <v>0</v>
      </c>
      <c r="E57" s="362">
        <v>0</v>
      </c>
      <c r="F57" s="362">
        <v>1262658</v>
      </c>
      <c r="G57" s="362">
        <v>0</v>
      </c>
      <c r="H57" s="362">
        <v>0</v>
      </c>
      <c r="I57" s="361">
        <v>0</v>
      </c>
      <c r="J57" s="364">
        <v>0</v>
      </c>
      <c r="K57" s="364">
        <v>0</v>
      </c>
      <c r="L57" s="362">
        <v>0</v>
      </c>
      <c r="M57" s="362">
        <v>0</v>
      </c>
      <c r="N57" s="362">
        <v>0</v>
      </c>
      <c r="O57" s="362">
        <v>0</v>
      </c>
      <c r="P57" s="983">
        <v>-1262658</v>
      </c>
      <c r="Q57" s="362">
        <v>0</v>
      </c>
    </row>
    <row r="58" spans="2:17">
      <c r="B58" s="96" t="s">
        <v>312</v>
      </c>
      <c r="C58" s="740">
        <v>0</v>
      </c>
      <c r="D58" s="362">
        <v>0</v>
      </c>
      <c r="E58" s="362">
        <v>1676936</v>
      </c>
      <c r="F58" s="362">
        <v>0</v>
      </c>
      <c r="G58" s="362">
        <v>0</v>
      </c>
      <c r="H58" s="362">
        <v>0</v>
      </c>
      <c r="I58" s="361">
        <v>0</v>
      </c>
      <c r="J58" s="364">
        <v>0</v>
      </c>
      <c r="K58" s="364">
        <v>0</v>
      </c>
      <c r="L58" s="362">
        <v>0</v>
      </c>
      <c r="M58" s="362">
        <v>0</v>
      </c>
      <c r="N58" s="362">
        <v>0</v>
      </c>
      <c r="O58" s="362">
        <v>0</v>
      </c>
      <c r="P58" s="983">
        <v>-0.10973999998532236</v>
      </c>
      <c r="Q58" s="362">
        <v>1676935.89026</v>
      </c>
    </row>
    <row r="59" spans="2:17">
      <c r="B59" s="96" t="s">
        <v>13</v>
      </c>
      <c r="C59" s="740">
        <v>74820</v>
      </c>
      <c r="D59" s="362">
        <v>28415</v>
      </c>
      <c r="E59" s="362">
        <v>374832</v>
      </c>
      <c r="F59" s="362">
        <v>11580</v>
      </c>
      <c r="G59" s="362">
        <v>235</v>
      </c>
      <c r="H59" s="362">
        <v>0</v>
      </c>
      <c r="I59" s="364">
        <v>8014</v>
      </c>
      <c r="J59" s="364">
        <v>5297</v>
      </c>
      <c r="K59" s="364">
        <v>21</v>
      </c>
      <c r="L59" s="362">
        <v>0</v>
      </c>
      <c r="M59" s="362">
        <v>25</v>
      </c>
      <c r="N59" s="362">
        <v>41961</v>
      </c>
      <c r="O59" s="362">
        <v>0</v>
      </c>
      <c r="P59" s="983">
        <v>-83385</v>
      </c>
      <c r="Q59" s="362">
        <v>461815</v>
      </c>
    </row>
    <row r="60" spans="2:17">
      <c r="B60" s="97" t="s">
        <v>14</v>
      </c>
      <c r="C60" s="988">
        <f>SUM(C61:C73)</f>
        <v>-1553242</v>
      </c>
      <c r="D60" s="988">
        <f>SUM(D61:D73)</f>
        <v>-306202</v>
      </c>
      <c r="E60" s="363">
        <v>-13418798</v>
      </c>
      <c r="F60" s="363">
        <v>-1076181</v>
      </c>
      <c r="G60" s="363">
        <v>-86033</v>
      </c>
      <c r="H60" s="363">
        <v>-365522</v>
      </c>
      <c r="I60" s="363">
        <v>-10864</v>
      </c>
      <c r="J60" s="363">
        <v>-400945</v>
      </c>
      <c r="K60" s="363">
        <v>-398843</v>
      </c>
      <c r="L60" s="363">
        <v>-19493</v>
      </c>
      <c r="M60" s="363">
        <v>-9074</v>
      </c>
      <c r="N60" s="363">
        <v>-4814710</v>
      </c>
      <c r="O60" s="363">
        <v>-553266</v>
      </c>
      <c r="P60" s="984">
        <v>4948027</v>
      </c>
      <c r="Q60" s="363">
        <f>SUM(Q61:Q73)</f>
        <v>-18065146</v>
      </c>
    </row>
    <row r="61" spans="2:17">
      <c r="B61" s="96" t="s">
        <v>313</v>
      </c>
      <c r="C61" s="362">
        <v>-341302</v>
      </c>
      <c r="D61" s="362">
        <v>0</v>
      </c>
      <c r="E61" s="362">
        <v>-5980124</v>
      </c>
      <c r="F61" s="362">
        <v>0</v>
      </c>
      <c r="G61" s="362">
        <v>-142</v>
      </c>
      <c r="H61" s="362">
        <v>0</v>
      </c>
      <c r="I61" s="362">
        <v>0</v>
      </c>
      <c r="J61" s="362">
        <v>-14383</v>
      </c>
      <c r="K61" s="362">
        <v>-28632</v>
      </c>
      <c r="L61" s="362">
        <v>-1751</v>
      </c>
      <c r="M61" s="362">
        <v>0</v>
      </c>
      <c r="N61" s="362">
        <v>-4790427</v>
      </c>
      <c r="O61" s="362">
        <v>0</v>
      </c>
      <c r="P61" s="983">
        <v>3059851</v>
      </c>
      <c r="Q61" s="362">
        <v>-8096910</v>
      </c>
    </row>
    <row r="62" spans="2:17">
      <c r="B62" s="96" t="s">
        <v>314</v>
      </c>
      <c r="C62" s="362">
        <v>-344501</v>
      </c>
      <c r="D62" s="362">
        <v>0</v>
      </c>
      <c r="E62" s="362">
        <v>-2313203</v>
      </c>
      <c r="F62" s="362">
        <v>0</v>
      </c>
      <c r="G62" s="362">
        <v>-23425</v>
      </c>
      <c r="H62" s="362">
        <v>-33129</v>
      </c>
      <c r="I62" s="362">
        <v>0</v>
      </c>
      <c r="J62" s="362">
        <v>-48461</v>
      </c>
      <c r="K62" s="362">
        <v>-148610</v>
      </c>
      <c r="L62" s="362">
        <v>-1296</v>
      </c>
      <c r="M62" s="362">
        <v>0</v>
      </c>
      <c r="N62" s="362">
        <v>0</v>
      </c>
      <c r="O62" s="362">
        <v>0</v>
      </c>
      <c r="P62" s="983">
        <v>424628</v>
      </c>
      <c r="Q62" s="362">
        <v>-2487997</v>
      </c>
    </row>
    <row r="63" spans="2:17">
      <c r="B63" s="96" t="s">
        <v>17</v>
      </c>
      <c r="C63" s="362">
        <v>-178225</v>
      </c>
      <c r="D63" s="362">
        <v>-122623</v>
      </c>
      <c r="E63" s="362">
        <v>-599121</v>
      </c>
      <c r="F63" s="362">
        <v>-42166</v>
      </c>
      <c r="G63" s="362">
        <v>-4738</v>
      </c>
      <c r="H63" s="362">
        <v>-6791</v>
      </c>
      <c r="I63" s="362">
        <v>-3387</v>
      </c>
      <c r="J63" s="362">
        <v>-13897</v>
      </c>
      <c r="K63" s="362">
        <v>-2790</v>
      </c>
      <c r="L63" s="362">
        <v>-1300</v>
      </c>
      <c r="M63" s="362">
        <v>-905</v>
      </c>
      <c r="N63" s="362">
        <v>-12712</v>
      </c>
      <c r="O63" s="362">
        <v>-38207</v>
      </c>
      <c r="P63" s="983">
        <v>48958</v>
      </c>
      <c r="Q63" s="362">
        <v>-977904</v>
      </c>
    </row>
    <row r="64" spans="2:17">
      <c r="B64" s="96" t="s">
        <v>315</v>
      </c>
      <c r="C64" s="362">
        <v>-46283</v>
      </c>
      <c r="D64" s="362">
        <v>-30851</v>
      </c>
      <c r="E64" s="362">
        <v>-169493</v>
      </c>
      <c r="F64" s="362">
        <v>-5366</v>
      </c>
      <c r="G64" s="362">
        <v>-252</v>
      </c>
      <c r="H64" s="362">
        <v>-618</v>
      </c>
      <c r="I64" s="362">
        <v>-2924</v>
      </c>
      <c r="J64" s="362">
        <v>-1452</v>
      </c>
      <c r="K64" s="362">
        <v>-297</v>
      </c>
      <c r="L64" s="362">
        <v>-76</v>
      </c>
      <c r="M64" s="362">
        <v>-97</v>
      </c>
      <c r="N64" s="362">
        <v>-1787</v>
      </c>
      <c r="O64" s="362">
        <v>-6685</v>
      </c>
      <c r="P64" s="983">
        <v>5984</v>
      </c>
      <c r="Q64" s="362">
        <v>-260197</v>
      </c>
    </row>
    <row r="65" spans="2:17">
      <c r="B65" s="96" t="s">
        <v>324</v>
      </c>
      <c r="C65" s="362">
        <v>-11041</v>
      </c>
      <c r="D65" s="362">
        <v>-5185</v>
      </c>
      <c r="E65" s="362">
        <v>-71302</v>
      </c>
      <c r="F65" s="362">
        <v>-1644</v>
      </c>
      <c r="G65" s="362">
        <v>-630</v>
      </c>
      <c r="H65" s="362">
        <v>-263</v>
      </c>
      <c r="I65" s="362">
        <v>-52</v>
      </c>
      <c r="J65" s="362">
        <v>-440</v>
      </c>
      <c r="K65" s="362">
        <v>-853</v>
      </c>
      <c r="L65" s="362">
        <v>-9</v>
      </c>
      <c r="M65" s="362">
        <v>-112</v>
      </c>
      <c r="N65" s="362">
        <v>-53</v>
      </c>
      <c r="O65" s="362">
        <v>-864</v>
      </c>
      <c r="P65" s="983">
        <v>1907</v>
      </c>
      <c r="Q65" s="362">
        <v>-90541</v>
      </c>
    </row>
    <row r="66" spans="2:17">
      <c r="B66" s="96" t="s">
        <v>325</v>
      </c>
      <c r="C66" s="362">
        <v>-9349</v>
      </c>
      <c r="D66" s="362">
        <v>0</v>
      </c>
      <c r="E66" s="362">
        <v>0</v>
      </c>
      <c r="F66" s="362">
        <v>0</v>
      </c>
      <c r="G66" s="362">
        <v>0</v>
      </c>
      <c r="H66" s="362">
        <v>-113930</v>
      </c>
      <c r="I66" s="362">
        <v>0</v>
      </c>
      <c r="J66" s="362">
        <v>0</v>
      </c>
      <c r="K66" s="362">
        <v>0</v>
      </c>
      <c r="L66" s="362">
        <v>0</v>
      </c>
      <c r="M66" s="362">
        <v>0</v>
      </c>
      <c r="N66" s="362">
        <v>0</v>
      </c>
      <c r="O66" s="362">
        <v>0</v>
      </c>
      <c r="P66" s="983">
        <v>113930</v>
      </c>
      <c r="Q66" s="362">
        <v>-9349</v>
      </c>
    </row>
    <row r="67" spans="2:17">
      <c r="B67" s="96" t="s">
        <v>317</v>
      </c>
      <c r="C67" s="362">
        <v>0</v>
      </c>
      <c r="D67" s="362">
        <v>0</v>
      </c>
      <c r="E67" s="362">
        <v>0</v>
      </c>
      <c r="F67" s="362">
        <v>-939516</v>
      </c>
      <c r="G67" s="362">
        <v>0</v>
      </c>
      <c r="H67" s="362">
        <v>0</v>
      </c>
      <c r="I67" s="362">
        <v>0</v>
      </c>
      <c r="J67" s="362">
        <v>0</v>
      </c>
      <c r="K67" s="362">
        <v>0</v>
      </c>
      <c r="L67" s="362">
        <v>0</v>
      </c>
      <c r="M67" s="362">
        <v>0</v>
      </c>
      <c r="N67" s="362">
        <v>0</v>
      </c>
      <c r="O67" s="362">
        <v>0</v>
      </c>
      <c r="P67" s="983">
        <v>939516</v>
      </c>
      <c r="Q67" s="362">
        <v>0</v>
      </c>
    </row>
    <row r="68" spans="2:17">
      <c r="B68" s="96" t="s">
        <v>21</v>
      </c>
      <c r="C68" s="362">
        <v>-87466</v>
      </c>
      <c r="D68" s="362">
        <v>-36748</v>
      </c>
      <c r="E68" s="362">
        <v>-505407</v>
      </c>
      <c r="F68" s="362">
        <v>-13316</v>
      </c>
      <c r="G68" s="362">
        <v>-16781</v>
      </c>
      <c r="H68" s="362">
        <v>-45902</v>
      </c>
      <c r="I68" s="362">
        <v>-2439</v>
      </c>
      <c r="J68" s="362">
        <v>-82116</v>
      </c>
      <c r="K68" s="362">
        <v>-38785</v>
      </c>
      <c r="L68" s="362">
        <v>-2625</v>
      </c>
      <c r="M68" s="362">
        <v>-6128</v>
      </c>
      <c r="N68" s="362">
        <v>-2665</v>
      </c>
      <c r="O68" s="362">
        <v>-38794</v>
      </c>
      <c r="P68" s="983">
        <v>124621</v>
      </c>
      <c r="Q68" s="362">
        <v>-754551</v>
      </c>
    </row>
    <row r="69" spans="2:17">
      <c r="B69" s="96" t="s">
        <v>22</v>
      </c>
      <c r="C69" s="362">
        <v>-374150</v>
      </c>
      <c r="D69" s="362">
        <v>-13662</v>
      </c>
      <c r="E69" s="362">
        <v>-454307</v>
      </c>
      <c r="F69" s="362">
        <v>-44190</v>
      </c>
      <c r="G69" s="362">
        <v>-30474</v>
      </c>
      <c r="H69" s="362">
        <v>-23694</v>
      </c>
      <c r="I69" s="362">
        <v>-2085</v>
      </c>
      <c r="J69" s="362">
        <v>-200052</v>
      </c>
      <c r="K69" s="362">
        <v>-134432</v>
      </c>
      <c r="L69" s="362">
        <v>-11164</v>
      </c>
      <c r="M69" s="362">
        <v>-30</v>
      </c>
      <c r="N69" s="362">
        <v>-353</v>
      </c>
      <c r="O69" s="362">
        <v>-2504</v>
      </c>
      <c r="P69" s="983">
        <v>58000</v>
      </c>
      <c r="Q69" s="362">
        <v>-1233097</v>
      </c>
    </row>
    <row r="70" spans="2:17">
      <c r="B70" s="96" t="s">
        <v>23</v>
      </c>
      <c r="C70" s="362">
        <v>11505</v>
      </c>
      <c r="D70" s="362">
        <v>-3847</v>
      </c>
      <c r="E70" s="362">
        <v>-281895</v>
      </c>
      <c r="F70" s="362">
        <v>-2717</v>
      </c>
      <c r="G70" s="362">
        <v>0</v>
      </c>
      <c r="H70" s="362">
        <v>-110968</v>
      </c>
      <c r="I70" s="362">
        <v>59</v>
      </c>
      <c r="J70" s="362">
        <v>-2065</v>
      </c>
      <c r="K70" s="362">
        <v>-7</v>
      </c>
      <c r="L70" s="362">
        <v>-91</v>
      </c>
      <c r="M70" s="362">
        <v>-30</v>
      </c>
      <c r="N70" s="362">
        <v>-1724</v>
      </c>
      <c r="O70" s="362">
        <v>-441160</v>
      </c>
      <c r="P70" s="983">
        <v>115409</v>
      </c>
      <c r="Q70" s="362">
        <v>-717531</v>
      </c>
    </row>
    <row r="71" spans="2:17">
      <c r="B71" s="96" t="s">
        <v>24</v>
      </c>
      <c r="C71" s="362">
        <v>0</v>
      </c>
      <c r="D71" s="362">
        <v>-88225</v>
      </c>
      <c r="E71" s="362">
        <v>-2048022</v>
      </c>
      <c r="F71" s="362">
        <v>-12024</v>
      </c>
      <c r="G71" s="362">
        <v>0</v>
      </c>
      <c r="H71" s="362">
        <v>0</v>
      </c>
      <c r="I71" s="362">
        <v>0</v>
      </c>
      <c r="J71" s="362">
        <v>0</v>
      </c>
      <c r="K71" s="362">
        <v>0</v>
      </c>
      <c r="L71" s="362">
        <v>0</v>
      </c>
      <c r="M71" s="362">
        <v>-941</v>
      </c>
      <c r="N71" s="362">
        <v>0</v>
      </c>
      <c r="O71" s="362">
        <v>0</v>
      </c>
      <c r="P71" s="983">
        <v>12024</v>
      </c>
      <c r="Q71" s="362">
        <v>-2137188</v>
      </c>
    </row>
    <row r="72" spans="2:17">
      <c r="B72" s="96" t="s">
        <v>318</v>
      </c>
      <c r="C72" s="362">
        <v>-172430</v>
      </c>
      <c r="D72" s="362">
        <v>-5061</v>
      </c>
      <c r="E72" s="362">
        <v>-185361</v>
      </c>
      <c r="F72" s="362">
        <v>-15242</v>
      </c>
      <c r="G72" s="362">
        <v>-9591</v>
      </c>
      <c r="H72" s="362">
        <v>-30227</v>
      </c>
      <c r="I72" s="362">
        <v>-36</v>
      </c>
      <c r="J72" s="362">
        <v>-38079</v>
      </c>
      <c r="K72" s="362">
        <v>-44437</v>
      </c>
      <c r="L72" s="362">
        <v>-1181</v>
      </c>
      <c r="M72" s="362">
        <v>-831</v>
      </c>
      <c r="N72" s="362">
        <v>-4989</v>
      </c>
      <c r="O72" s="362">
        <v>-25052</v>
      </c>
      <c r="P72" s="983">
        <v>43199</v>
      </c>
      <c r="Q72" s="362">
        <v>-489318</v>
      </c>
    </row>
    <row r="73" spans="2:17">
      <c r="B73" s="660" t="s">
        <v>27</v>
      </c>
      <c r="C73" s="362">
        <v>0</v>
      </c>
      <c r="D73" s="362">
        <v>0</v>
      </c>
      <c r="E73" s="362">
        <v>-810563</v>
      </c>
      <c r="F73" s="362">
        <v>0</v>
      </c>
      <c r="G73" s="362">
        <v>0</v>
      </c>
      <c r="H73" s="362">
        <v>0</v>
      </c>
      <c r="I73" s="362">
        <v>0</v>
      </c>
      <c r="J73" s="364">
        <v>0</v>
      </c>
      <c r="K73" s="362">
        <v>0</v>
      </c>
      <c r="L73" s="362">
        <v>0</v>
      </c>
      <c r="M73" s="362">
        <v>0</v>
      </c>
      <c r="N73" s="362">
        <v>0</v>
      </c>
      <c r="O73" s="362">
        <v>0</v>
      </c>
      <c r="P73" s="983">
        <v>0</v>
      </c>
      <c r="Q73" s="362">
        <v>-810563</v>
      </c>
    </row>
    <row r="74" spans="2:17">
      <c r="B74" s="97" t="s">
        <v>28</v>
      </c>
      <c r="C74" s="363">
        <v>307565</v>
      </c>
      <c r="D74" s="363">
        <v>547702</v>
      </c>
      <c r="E74" s="363">
        <v>0</v>
      </c>
      <c r="F74" s="363">
        <v>0</v>
      </c>
      <c r="G74" s="363">
        <v>0</v>
      </c>
      <c r="H74" s="363">
        <v>0</v>
      </c>
      <c r="I74" s="363">
        <v>0</v>
      </c>
      <c r="J74" s="361">
        <v>75322</v>
      </c>
      <c r="K74" s="363">
        <v>0</v>
      </c>
      <c r="L74" s="363">
        <v>0</v>
      </c>
      <c r="M74" s="363">
        <v>0</v>
      </c>
      <c r="N74" s="363">
        <v>0</v>
      </c>
      <c r="O74" s="363">
        <v>1746263</v>
      </c>
      <c r="P74" s="984">
        <v>-2198274.9290200002</v>
      </c>
      <c r="Q74" s="363">
        <v>478577.07098000002</v>
      </c>
    </row>
    <row r="75" spans="2:17">
      <c r="B75" s="97" t="s">
        <v>319</v>
      </c>
      <c r="C75" s="363">
        <f>C51+C60+C74</f>
        <v>1265468</v>
      </c>
      <c r="D75" s="363">
        <f>D51+D60+D74</f>
        <v>1283439</v>
      </c>
      <c r="E75" s="363">
        <v>484502</v>
      </c>
      <c r="F75" s="363">
        <v>220853</v>
      </c>
      <c r="G75" s="363">
        <v>108254</v>
      </c>
      <c r="H75" s="363">
        <v>-267014</v>
      </c>
      <c r="I75" s="363">
        <v>-2850</v>
      </c>
      <c r="J75" s="363">
        <v>262896</v>
      </c>
      <c r="K75" s="363">
        <v>344159</v>
      </c>
      <c r="L75" s="363">
        <v>10756</v>
      </c>
      <c r="M75" s="363">
        <v>94834</v>
      </c>
      <c r="N75" s="363">
        <v>123658</v>
      </c>
      <c r="O75" s="363">
        <f>O74+O60</f>
        <v>1192997</v>
      </c>
      <c r="P75" s="984">
        <v>-2173180.0054199994</v>
      </c>
      <c r="Q75" s="363">
        <f>Q74+Q60+Q51</f>
        <v>2948771.9945800006</v>
      </c>
    </row>
    <row r="76" spans="2:17">
      <c r="B76" s="97" t="s">
        <v>30</v>
      </c>
      <c r="C76" s="363">
        <f>C77+C78+C79</f>
        <v>-351940</v>
      </c>
      <c r="D76" s="363">
        <f>D77+D78+D79</f>
        <v>-217582</v>
      </c>
      <c r="E76" s="363">
        <v>-1169741</v>
      </c>
      <c r="F76" s="363">
        <v>28440</v>
      </c>
      <c r="G76" s="363">
        <v>-113102</v>
      </c>
      <c r="H76" s="363">
        <v>11407</v>
      </c>
      <c r="I76" s="363">
        <v>345</v>
      </c>
      <c r="J76" s="363">
        <v>-92530</v>
      </c>
      <c r="K76" s="363">
        <v>24714</v>
      </c>
      <c r="L76" s="363">
        <v>1405</v>
      </c>
      <c r="M76" s="363">
        <v>3810</v>
      </c>
      <c r="N76" s="363">
        <v>32376</v>
      </c>
      <c r="O76" s="363">
        <v>-119717</v>
      </c>
      <c r="P76" s="984">
        <v>-43769</v>
      </c>
      <c r="Q76" s="363">
        <f>Q77+Q78+Q79</f>
        <v>-2005884</v>
      </c>
    </row>
    <row r="77" spans="2:17">
      <c r="B77" s="85" t="s">
        <v>31</v>
      </c>
      <c r="C77" s="362">
        <v>104228</v>
      </c>
      <c r="D77" s="362">
        <v>51661</v>
      </c>
      <c r="E77" s="362">
        <v>593726</v>
      </c>
      <c r="F77" s="362">
        <v>56730</v>
      </c>
      <c r="G77" s="362">
        <v>19069</v>
      </c>
      <c r="H77" s="362">
        <v>19694</v>
      </c>
      <c r="I77" s="362">
        <v>1633</v>
      </c>
      <c r="J77" s="364">
        <v>111378</v>
      </c>
      <c r="K77" s="362">
        <v>25236</v>
      </c>
      <c r="L77" s="362">
        <v>1405</v>
      </c>
      <c r="M77" s="362">
        <v>6854</v>
      </c>
      <c r="N77" s="362">
        <v>32667</v>
      </c>
      <c r="O77" s="362">
        <v>57658</v>
      </c>
      <c r="P77" s="983">
        <v>-125526</v>
      </c>
      <c r="Q77" s="362">
        <v>956413</v>
      </c>
    </row>
    <row r="78" spans="2:17">
      <c r="B78" s="85" t="s">
        <v>32</v>
      </c>
      <c r="C78" s="362">
        <v>-456168</v>
      </c>
      <c r="D78" s="362">
        <v>-269243</v>
      </c>
      <c r="E78" s="362">
        <v>-752097</v>
      </c>
      <c r="F78" s="362">
        <v>-28290</v>
      </c>
      <c r="G78" s="362">
        <v>-132171</v>
      </c>
      <c r="H78" s="362">
        <v>-8287</v>
      </c>
      <c r="I78" s="362">
        <v>-1288</v>
      </c>
      <c r="J78" s="364">
        <v>-203908</v>
      </c>
      <c r="K78" s="362">
        <v>-522</v>
      </c>
      <c r="L78" s="362">
        <v>0</v>
      </c>
      <c r="M78" s="362">
        <v>-3044</v>
      </c>
      <c r="N78" s="362">
        <v>-291</v>
      </c>
      <c r="O78" s="362">
        <v>-177375</v>
      </c>
      <c r="P78" s="983">
        <v>81757</v>
      </c>
      <c r="Q78" s="362">
        <v>-1950927</v>
      </c>
    </row>
    <row r="79" spans="2:17">
      <c r="B79" s="739" t="s">
        <v>287</v>
      </c>
      <c r="C79" s="362">
        <v>0</v>
      </c>
      <c r="D79" s="362">
        <v>0</v>
      </c>
      <c r="E79" s="362">
        <v>-1011370</v>
      </c>
      <c r="F79" s="362">
        <v>0</v>
      </c>
      <c r="G79" s="362">
        <v>0</v>
      </c>
      <c r="H79" s="362">
        <v>0</v>
      </c>
      <c r="I79" s="362">
        <v>0</v>
      </c>
      <c r="J79" s="364">
        <v>0</v>
      </c>
      <c r="K79" s="362">
        <v>0</v>
      </c>
      <c r="L79" s="362">
        <v>0</v>
      </c>
      <c r="M79" s="362">
        <v>0</v>
      </c>
      <c r="N79" s="362">
        <v>0</v>
      </c>
      <c r="O79" s="362">
        <v>0</v>
      </c>
      <c r="P79" s="983">
        <v>0</v>
      </c>
      <c r="Q79" s="362">
        <v>-1011370</v>
      </c>
    </row>
    <row r="80" spans="2:17">
      <c r="B80" s="97" t="s">
        <v>320</v>
      </c>
      <c r="C80" s="363">
        <f>C75+C76</f>
        <v>913528</v>
      </c>
      <c r="D80" s="363">
        <f>D75+D76</f>
        <v>1065857</v>
      </c>
      <c r="E80" s="363">
        <v>-685239</v>
      </c>
      <c r="F80" s="363">
        <v>249293</v>
      </c>
      <c r="G80" s="363">
        <v>-4848</v>
      </c>
      <c r="H80" s="363">
        <v>-255607</v>
      </c>
      <c r="I80" s="363">
        <v>-2505</v>
      </c>
      <c r="J80" s="363">
        <v>170366</v>
      </c>
      <c r="K80" s="363">
        <v>368873</v>
      </c>
      <c r="L80" s="363">
        <v>12161</v>
      </c>
      <c r="M80" s="363">
        <v>98644</v>
      </c>
      <c r="N80" s="363">
        <v>156034</v>
      </c>
      <c r="O80" s="363">
        <f>O75+O76</f>
        <v>1073280</v>
      </c>
      <c r="P80" s="984">
        <v>-2216949.0054199994</v>
      </c>
      <c r="Q80" s="363">
        <f>Q75+Q76</f>
        <v>942887.99458000064</v>
      </c>
    </row>
    <row r="81" spans="2:20">
      <c r="B81" s="97" t="s">
        <v>35</v>
      </c>
      <c r="C81" s="363">
        <v>-60605</v>
      </c>
      <c r="D81" s="363">
        <v>-51824</v>
      </c>
      <c r="E81" s="363">
        <v>455465</v>
      </c>
      <c r="F81" s="363">
        <v>-70091</v>
      </c>
      <c r="G81" s="363">
        <v>4157</v>
      </c>
      <c r="H81" s="363">
        <v>-11885</v>
      </c>
      <c r="I81" s="363">
        <v>0</v>
      </c>
      <c r="J81" s="361">
        <v>-53572</v>
      </c>
      <c r="K81" s="363">
        <v>-123452</v>
      </c>
      <c r="L81" s="363">
        <v>-1421</v>
      </c>
      <c r="M81" s="363">
        <v>-5608</v>
      </c>
      <c r="N81" s="363">
        <v>-47658</v>
      </c>
      <c r="O81" s="363">
        <v>164539</v>
      </c>
      <c r="P81" s="984">
        <v>83054</v>
      </c>
      <c r="Q81" s="363">
        <v>281099</v>
      </c>
    </row>
    <row r="82" spans="2:20">
      <c r="B82" s="502" t="s">
        <v>38</v>
      </c>
      <c r="C82" s="363">
        <f>C80+C81</f>
        <v>852923</v>
      </c>
      <c r="D82" s="363">
        <f>D80+D81</f>
        <v>1014033</v>
      </c>
      <c r="E82" s="363">
        <v>-229774</v>
      </c>
      <c r="F82" s="363">
        <v>179202</v>
      </c>
      <c r="G82" s="363">
        <v>-691</v>
      </c>
      <c r="H82" s="363">
        <v>-267492</v>
      </c>
      <c r="I82" s="363">
        <v>-2505</v>
      </c>
      <c r="J82" s="363">
        <v>116794</v>
      </c>
      <c r="K82" s="363">
        <v>245421</v>
      </c>
      <c r="L82" s="363">
        <v>10740</v>
      </c>
      <c r="M82" s="363">
        <v>93036</v>
      </c>
      <c r="N82" s="363">
        <v>108376</v>
      </c>
      <c r="O82" s="363">
        <f>O80+O81</f>
        <v>1237819</v>
      </c>
      <c r="P82" s="984">
        <v>-2133895.0054199994</v>
      </c>
      <c r="Q82" s="363">
        <f>Q80+Q81</f>
        <v>1223986.9945800006</v>
      </c>
      <c r="R82" s="477"/>
      <c r="S82" s="477"/>
      <c r="T82" s="477"/>
    </row>
    <row r="83" spans="2:20">
      <c r="B83" s="502" t="s">
        <v>39</v>
      </c>
      <c r="C83" s="363">
        <v>-162903</v>
      </c>
      <c r="D83" s="363">
        <v>0</v>
      </c>
      <c r="E83" s="363">
        <v>0</v>
      </c>
      <c r="F83" s="363">
        <v>0</v>
      </c>
      <c r="G83" s="363">
        <v>0</v>
      </c>
      <c r="H83" s="363">
        <v>0</v>
      </c>
      <c r="I83" s="363">
        <v>0</v>
      </c>
      <c r="J83" s="361">
        <v>0</v>
      </c>
      <c r="K83" s="363">
        <v>0</v>
      </c>
      <c r="L83" s="363">
        <v>0</v>
      </c>
      <c r="M83" s="363">
        <v>0</v>
      </c>
      <c r="N83" s="363">
        <v>0</v>
      </c>
      <c r="O83" s="363">
        <v>-125812</v>
      </c>
      <c r="P83" s="363">
        <v>214049</v>
      </c>
      <c r="Q83" s="363">
        <v>-74666</v>
      </c>
      <c r="R83" s="477"/>
      <c r="S83" s="477"/>
      <c r="T83" s="477"/>
    </row>
    <row r="84" spans="2:20">
      <c r="B84" s="502" t="s">
        <v>40</v>
      </c>
      <c r="C84" s="363">
        <f t="shared" ref="C84:O84" si="1">C82+C83</f>
        <v>690020</v>
      </c>
      <c r="D84" s="363">
        <f t="shared" si="1"/>
        <v>1014033</v>
      </c>
      <c r="E84" s="363">
        <f t="shared" si="1"/>
        <v>-229774</v>
      </c>
      <c r="F84" s="363">
        <f t="shared" si="1"/>
        <v>179202</v>
      </c>
      <c r="G84" s="363">
        <f t="shared" si="1"/>
        <v>-691</v>
      </c>
      <c r="H84" s="363">
        <f t="shared" si="1"/>
        <v>-267492</v>
      </c>
      <c r="I84" s="363">
        <f t="shared" si="1"/>
        <v>-2505</v>
      </c>
      <c r="J84" s="363">
        <f t="shared" si="1"/>
        <v>116794</v>
      </c>
      <c r="K84" s="363">
        <f t="shared" si="1"/>
        <v>245421</v>
      </c>
      <c r="L84" s="363">
        <f t="shared" si="1"/>
        <v>10740</v>
      </c>
      <c r="M84" s="363">
        <f t="shared" si="1"/>
        <v>93036</v>
      </c>
      <c r="N84" s="363">
        <f t="shared" si="1"/>
        <v>108376</v>
      </c>
      <c r="O84" s="363">
        <f t="shared" si="1"/>
        <v>1112007</v>
      </c>
      <c r="P84" s="363">
        <v>-1919845</v>
      </c>
      <c r="Q84" s="363">
        <f>Q82+Q83</f>
        <v>1149320.9945800006</v>
      </c>
      <c r="R84" s="477"/>
      <c r="S84" s="477"/>
      <c r="T84" s="477"/>
    </row>
    <row r="85" spans="2:20">
      <c r="B85" s="501" t="s">
        <v>279</v>
      </c>
      <c r="C85" s="365">
        <f>C84-C86</f>
        <v>852922.62800000003</v>
      </c>
      <c r="D85" s="365">
        <f>D84-D86</f>
        <v>1014033</v>
      </c>
      <c r="E85" s="365">
        <f>E84</f>
        <v>-229774</v>
      </c>
      <c r="F85" s="661">
        <v>0</v>
      </c>
      <c r="G85" s="661">
        <f>G84*0.7</f>
        <v>-483.7</v>
      </c>
      <c r="H85" s="661">
        <v>0</v>
      </c>
      <c r="I85" s="365">
        <f t="shared" ref="I85:N85" si="2">I84</f>
        <v>-2505</v>
      </c>
      <c r="J85" s="365">
        <f t="shared" si="2"/>
        <v>116794</v>
      </c>
      <c r="K85" s="365">
        <f t="shared" si="2"/>
        <v>245421</v>
      </c>
      <c r="L85" s="365">
        <f t="shared" si="2"/>
        <v>10740</v>
      </c>
      <c r="M85" s="365">
        <f t="shared" si="2"/>
        <v>93036</v>
      </c>
      <c r="N85" s="365">
        <f t="shared" si="2"/>
        <v>108376</v>
      </c>
      <c r="O85" s="365">
        <f>O84-O86</f>
        <v>1074914.8559999999</v>
      </c>
      <c r="P85" s="365">
        <f>-C85-D85-E85-I85-J85-K85-L85-M85-N85-G85-C86</f>
        <v>-2045657.2999999998</v>
      </c>
      <c r="Q85" s="661">
        <v>1237819</v>
      </c>
      <c r="R85" s="477"/>
      <c r="S85" s="477"/>
      <c r="T85" s="477"/>
    </row>
    <row r="86" spans="2:20">
      <c r="B86" s="501" t="s">
        <v>42</v>
      </c>
      <c r="C86" s="740">
        <v>-162902.628</v>
      </c>
      <c r="D86" s="741">
        <v>0</v>
      </c>
      <c r="E86" s="741">
        <v>0</v>
      </c>
      <c r="F86" s="741">
        <f>F84*51%</f>
        <v>91393.02</v>
      </c>
      <c r="G86" s="741">
        <v>0</v>
      </c>
      <c r="H86" s="741">
        <f>H84*81.2%</f>
        <v>-217203.50400000002</v>
      </c>
      <c r="I86" s="741">
        <v>0</v>
      </c>
      <c r="J86" s="741">
        <v>0</v>
      </c>
      <c r="K86" s="741">
        <v>0</v>
      </c>
      <c r="L86" s="741">
        <v>0</v>
      </c>
      <c r="M86" s="741">
        <v>0</v>
      </c>
      <c r="N86" s="741">
        <v>0</v>
      </c>
      <c r="O86" s="741">
        <v>37092.144</v>
      </c>
      <c r="P86" s="741">
        <v>125810</v>
      </c>
      <c r="Q86" s="661">
        <v>-125812</v>
      </c>
      <c r="R86" s="477"/>
      <c r="S86" s="477"/>
      <c r="T86" s="477"/>
    </row>
    <row r="87" spans="2:20">
      <c r="B87" s="736" t="s">
        <v>321</v>
      </c>
      <c r="C87" s="365">
        <v>0</v>
      </c>
      <c r="D87" s="661">
        <v>0</v>
      </c>
      <c r="E87" s="661">
        <v>0</v>
      </c>
      <c r="F87" s="661">
        <v>0</v>
      </c>
      <c r="G87" s="661">
        <f>G84-G85</f>
        <v>-207.3</v>
      </c>
      <c r="H87" s="661">
        <v>0</v>
      </c>
      <c r="I87" s="661">
        <v>0</v>
      </c>
      <c r="J87" s="661">
        <v>0</v>
      </c>
      <c r="K87" s="661">
        <v>0</v>
      </c>
      <c r="L87" s="661">
        <v>0</v>
      </c>
      <c r="M87" s="661">
        <v>0</v>
      </c>
      <c r="N87" s="661">
        <v>0</v>
      </c>
      <c r="O87" s="661">
        <v>0</v>
      </c>
      <c r="P87" s="661">
        <v>0</v>
      </c>
      <c r="Q87" s="661">
        <v>-207</v>
      </c>
      <c r="R87" s="477"/>
      <c r="S87" s="477"/>
      <c r="T87" s="477"/>
    </row>
    <row r="88" spans="2:20">
      <c r="B88" s="736" t="s">
        <v>322</v>
      </c>
      <c r="C88" s="365">
        <v>0</v>
      </c>
      <c r="D88" s="661">
        <v>0</v>
      </c>
      <c r="E88" s="661">
        <v>0</v>
      </c>
      <c r="F88" s="661">
        <f>F84*49%</f>
        <v>87808.98</v>
      </c>
      <c r="G88" s="661">
        <v>0</v>
      </c>
      <c r="H88" s="661">
        <f>H84*18.8%</f>
        <v>-50288.495999999999</v>
      </c>
      <c r="I88" s="661">
        <v>0</v>
      </c>
      <c r="J88" s="661">
        <v>0</v>
      </c>
      <c r="K88" s="661">
        <v>0</v>
      </c>
      <c r="L88" s="661">
        <v>0</v>
      </c>
      <c r="M88" s="661">
        <v>0</v>
      </c>
      <c r="N88" s="661">
        <v>0</v>
      </c>
      <c r="O88" s="661">
        <v>0</v>
      </c>
      <c r="P88" s="661">
        <v>0</v>
      </c>
      <c r="Q88" s="661">
        <v>37521</v>
      </c>
      <c r="R88" s="477"/>
      <c r="S88" s="477"/>
      <c r="T88" s="477"/>
    </row>
    <row r="89" spans="2:20">
      <c r="B89" s="737" t="s">
        <v>281</v>
      </c>
      <c r="C89" s="993">
        <f t="shared" ref="C89:Q89" si="3">C75-C69</f>
        <v>1639618</v>
      </c>
      <c r="D89" s="993">
        <f t="shared" si="3"/>
        <v>1297101</v>
      </c>
      <c r="E89" s="993">
        <f t="shared" si="3"/>
        <v>938809</v>
      </c>
      <c r="F89" s="993">
        <f t="shared" si="3"/>
        <v>265043</v>
      </c>
      <c r="G89" s="993">
        <f t="shared" si="3"/>
        <v>138728</v>
      </c>
      <c r="H89" s="993">
        <f t="shared" si="3"/>
        <v>-243320</v>
      </c>
      <c r="I89" s="993">
        <f t="shared" si="3"/>
        <v>-765</v>
      </c>
      <c r="J89" s="993">
        <f t="shared" si="3"/>
        <v>462948</v>
      </c>
      <c r="K89" s="993">
        <f t="shared" si="3"/>
        <v>478591</v>
      </c>
      <c r="L89" s="993">
        <f t="shared" si="3"/>
        <v>21920</v>
      </c>
      <c r="M89" s="993">
        <f t="shared" si="3"/>
        <v>94864</v>
      </c>
      <c r="N89" s="993">
        <f t="shared" si="3"/>
        <v>124011</v>
      </c>
      <c r="O89" s="993">
        <f t="shared" si="3"/>
        <v>1195501</v>
      </c>
      <c r="P89" s="993">
        <f t="shared" si="3"/>
        <v>-2231180.0054199994</v>
      </c>
      <c r="Q89" s="993">
        <f t="shared" si="3"/>
        <v>4181868.9945800006</v>
      </c>
      <c r="R89" s="477"/>
      <c r="S89" s="477"/>
      <c r="T89" s="477"/>
    </row>
  </sheetData>
  <sheetProtection algorithmName="SHA-512" hashValue="LHZUUURP+1zyD6yxWHaWws0qFyoUAIzyD89YosBNY9dHMGInLVT0hWBqTkXQSwVSR4q7omqmiNPWG441NH7uaQ==" saltValue="4VFfOjJZWU40SnSrm9lX2Q==" spinCount="100000" sheet="1" objects="1" scenarios="1"/>
  <mergeCells count="32">
    <mergeCell ref="Q49:Q50"/>
    <mergeCell ref="B48:Q48"/>
    <mergeCell ref="B49:B50"/>
    <mergeCell ref="C49:D49"/>
    <mergeCell ref="E49:E50"/>
    <mergeCell ref="F49:F50"/>
    <mergeCell ref="G49:G50"/>
    <mergeCell ref="H49:H50"/>
    <mergeCell ref="I49:I50"/>
    <mergeCell ref="J49:J50"/>
    <mergeCell ref="K49:K50"/>
    <mergeCell ref="L49:L50"/>
    <mergeCell ref="M49:M50"/>
    <mergeCell ref="N49:N50"/>
    <mergeCell ref="O49:O50"/>
    <mergeCell ref="P49:P50"/>
    <mergeCell ref="Q7:Q8"/>
    <mergeCell ref="B6:Q6"/>
    <mergeCell ref="B7:B8"/>
    <mergeCell ref="C7:D7"/>
    <mergeCell ref="E7:E8"/>
    <mergeCell ref="F7:F8"/>
    <mergeCell ref="G7:G8"/>
    <mergeCell ref="H7:H8"/>
    <mergeCell ref="I7:I8"/>
    <mergeCell ref="J7:J8"/>
    <mergeCell ref="K7:K8"/>
    <mergeCell ref="L7:L8"/>
    <mergeCell ref="M7:M8"/>
    <mergeCell ref="N7:N8"/>
    <mergeCell ref="O7:O8"/>
    <mergeCell ref="P7:P8"/>
  </mergeCells>
  <pageMargins left="0.25" right="0.25" top="0.75" bottom="0.75" header="0.3" footer="0.3"/>
  <pageSetup paperSize="9" scale="68" fitToHeight="2" orientation="landscape" r:id="rId1"/>
  <rowBreaks count="1" manualBreakCount="1">
    <brk id="47" max="1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1"/>
  <dimension ref="B4:R84"/>
  <sheetViews>
    <sheetView zoomScale="80" zoomScaleNormal="80" workbookViewId="0">
      <selection activeCell="A11" sqref="A11"/>
    </sheetView>
  </sheetViews>
  <sheetFormatPr defaultColWidth="9.140625" defaultRowHeight="15"/>
  <cols>
    <col min="1" max="1" width="3.28515625" style="1" customWidth="1"/>
    <col min="2" max="2" width="38" style="10" customWidth="1"/>
    <col min="3" max="3" width="15.7109375" style="10" customWidth="1"/>
    <col min="4" max="16" width="13.7109375" style="10" customWidth="1"/>
    <col min="17" max="17" width="2.7109375" style="1" customWidth="1"/>
    <col min="18" max="16384" width="9.140625" style="1"/>
  </cols>
  <sheetData>
    <row r="4" spans="2:18" ht="35.25" customHeight="1"/>
    <row r="6" spans="2:18">
      <c r="B6" s="57"/>
      <c r="C6" s="57"/>
      <c r="D6" s="57"/>
      <c r="E6" s="57"/>
      <c r="F6" s="57"/>
      <c r="G6" s="57"/>
      <c r="H6" s="57"/>
      <c r="I6" s="57"/>
      <c r="J6" s="57"/>
      <c r="K6" s="57"/>
      <c r="L6" s="57"/>
      <c r="M6" s="57"/>
      <c r="N6" s="57"/>
      <c r="O6" s="57"/>
      <c r="P6" s="118" t="s">
        <v>46</v>
      </c>
    </row>
    <row r="7" spans="2:18" ht="39.950000000000003" customHeight="1">
      <c r="B7" s="99" t="s">
        <v>330</v>
      </c>
      <c r="C7" s="100" t="s">
        <v>331</v>
      </c>
      <c r="D7" s="101" t="s">
        <v>292</v>
      </c>
      <c r="E7" s="101" t="s">
        <v>293</v>
      </c>
      <c r="F7" s="101" t="s">
        <v>294</v>
      </c>
      <c r="G7" s="100" t="s">
        <v>295</v>
      </c>
      <c r="H7" s="100" t="s">
        <v>296</v>
      </c>
      <c r="I7" s="100" t="s">
        <v>297</v>
      </c>
      <c r="J7" s="100" t="s">
        <v>298</v>
      </c>
      <c r="K7" s="100" t="s">
        <v>299</v>
      </c>
      <c r="L7" s="100" t="s">
        <v>332</v>
      </c>
      <c r="M7" s="100" t="s">
        <v>301</v>
      </c>
      <c r="N7" s="101" t="s">
        <v>302</v>
      </c>
      <c r="O7" s="102" t="s">
        <v>333</v>
      </c>
      <c r="P7" s="101" t="s">
        <v>304</v>
      </c>
    </row>
    <row r="8" spans="2:18" s="10" customFormat="1" ht="12" customHeight="1">
      <c r="B8" s="103" t="s">
        <v>51</v>
      </c>
      <c r="C8" s="104">
        <f>SUM(C9:C24)</f>
        <v>2483103</v>
      </c>
      <c r="D8" s="104">
        <f t="shared" ref="D8:P8" si="0">SUM(D9:D24)</f>
        <v>5153666</v>
      </c>
      <c r="E8" s="104">
        <f t="shared" si="0"/>
        <v>240017</v>
      </c>
      <c r="F8" s="104">
        <f t="shared" si="0"/>
        <v>209323</v>
      </c>
      <c r="G8" s="104">
        <f t="shared" si="0"/>
        <v>36580</v>
      </c>
      <c r="H8" s="104">
        <f t="shared" si="0"/>
        <v>13598</v>
      </c>
      <c r="I8" s="104">
        <f t="shared" si="0"/>
        <v>1008543</v>
      </c>
      <c r="J8" s="104">
        <f t="shared" si="0"/>
        <v>442162</v>
      </c>
      <c r="K8" s="104">
        <f t="shared" si="0"/>
        <v>38993</v>
      </c>
      <c r="L8" s="104">
        <f t="shared" si="0"/>
        <v>110409</v>
      </c>
      <c r="M8" s="104">
        <f t="shared" si="0"/>
        <v>1074359</v>
      </c>
      <c r="N8" s="104">
        <f t="shared" si="0"/>
        <v>4820021</v>
      </c>
      <c r="O8" s="104">
        <f t="shared" si="0"/>
        <v>-1915044</v>
      </c>
      <c r="P8" s="104">
        <f t="shared" si="0"/>
        <v>13715730</v>
      </c>
      <c r="R8" s="571"/>
    </row>
    <row r="9" spans="2:18" s="10" customFormat="1" ht="12" customHeight="1">
      <c r="B9" s="105" t="s">
        <v>52</v>
      </c>
      <c r="C9" s="106">
        <v>1008767</v>
      </c>
      <c r="D9" s="106">
        <v>626708</v>
      </c>
      <c r="E9" s="106">
        <v>101437</v>
      </c>
      <c r="F9" s="106">
        <v>166544</v>
      </c>
      <c r="G9" s="106">
        <v>22354</v>
      </c>
      <c r="H9" s="106">
        <v>3290</v>
      </c>
      <c r="I9" s="106">
        <v>831553</v>
      </c>
      <c r="J9" s="106">
        <v>353241</v>
      </c>
      <c r="K9" s="107">
        <v>34999</v>
      </c>
      <c r="L9" s="107">
        <v>83343</v>
      </c>
      <c r="M9" s="107">
        <v>294762</v>
      </c>
      <c r="N9" s="107">
        <v>2231413</v>
      </c>
      <c r="O9" s="107">
        <v>-123788</v>
      </c>
      <c r="P9" s="107">
        <v>5634623</v>
      </c>
      <c r="R9" s="571"/>
    </row>
    <row r="10" spans="2:18" s="10" customFormat="1" ht="12" customHeight="1">
      <c r="B10" s="105" t="s">
        <v>54</v>
      </c>
      <c r="C10" s="106"/>
      <c r="D10" s="106">
        <v>0</v>
      </c>
      <c r="E10" s="106">
        <v>0</v>
      </c>
      <c r="F10" s="106">
        <v>0</v>
      </c>
      <c r="G10" s="106">
        <v>0</v>
      </c>
      <c r="H10" s="106">
        <v>4670</v>
      </c>
      <c r="I10" s="106">
        <v>0</v>
      </c>
      <c r="J10" s="108">
        <v>0</v>
      </c>
      <c r="K10" s="107">
        <v>0</v>
      </c>
      <c r="L10" s="107">
        <v>0</v>
      </c>
      <c r="M10" s="107">
        <v>0</v>
      </c>
      <c r="N10" s="107">
        <v>93</v>
      </c>
      <c r="O10" s="107">
        <v>0</v>
      </c>
      <c r="P10" s="107">
        <v>4763</v>
      </c>
      <c r="R10" s="571"/>
    </row>
    <row r="11" spans="2:18" s="10" customFormat="1" ht="12" customHeight="1">
      <c r="B11" s="105" t="s">
        <v>56</v>
      </c>
      <c r="C11" s="106">
        <v>0</v>
      </c>
      <c r="D11" s="106">
        <v>9</v>
      </c>
      <c r="E11" s="106">
        <v>211</v>
      </c>
      <c r="F11" s="106">
        <v>0</v>
      </c>
      <c r="G11" s="106">
        <v>0</v>
      </c>
      <c r="H11" s="106">
        <v>0</v>
      </c>
      <c r="I11" s="106">
        <v>0</v>
      </c>
      <c r="J11" s="106">
        <v>0</v>
      </c>
      <c r="K11" s="107">
        <v>0</v>
      </c>
      <c r="L11" s="107">
        <v>0</v>
      </c>
      <c r="M11" s="107">
        <v>0</v>
      </c>
      <c r="N11" s="107">
        <v>0</v>
      </c>
      <c r="O11" s="107">
        <v>-211</v>
      </c>
      <c r="P11" s="107">
        <v>9</v>
      </c>
      <c r="R11" s="571"/>
    </row>
    <row r="12" spans="2:18" s="10" customFormat="1" ht="12" customHeight="1">
      <c r="B12" s="105" t="s">
        <v>58</v>
      </c>
      <c r="C12" s="106">
        <v>425448</v>
      </c>
      <c r="D12" s="106">
        <v>2973010</v>
      </c>
      <c r="E12" s="106">
        <v>83153</v>
      </c>
      <c r="F12" s="106">
        <v>21157</v>
      </c>
      <c r="G12" s="106">
        <v>0</v>
      </c>
      <c r="H12" s="106">
        <v>0</v>
      </c>
      <c r="I12" s="106">
        <v>115672</v>
      </c>
      <c r="J12" s="106">
        <v>84309</v>
      </c>
      <c r="K12" s="107">
        <v>3074</v>
      </c>
      <c r="L12" s="107">
        <v>7976</v>
      </c>
      <c r="M12" s="107">
        <v>382264</v>
      </c>
      <c r="N12" s="107">
        <v>0</v>
      </c>
      <c r="O12" s="107">
        <v>-334893</v>
      </c>
      <c r="P12" s="107">
        <v>3761170</v>
      </c>
      <c r="R12" s="571"/>
    </row>
    <row r="13" spans="2:18" s="10" customFormat="1" ht="12" customHeight="1">
      <c r="B13" s="105" t="s">
        <v>60</v>
      </c>
      <c r="C13" s="106">
        <v>212944</v>
      </c>
      <c r="D13" s="106">
        <v>0</v>
      </c>
      <c r="E13" s="106">
        <v>0</v>
      </c>
      <c r="F13" s="106">
        <v>0</v>
      </c>
      <c r="G13" s="106">
        <v>0</v>
      </c>
      <c r="H13" s="106">
        <v>0</v>
      </c>
      <c r="I13" s="106">
        <v>19883</v>
      </c>
      <c r="J13" s="106">
        <v>0</v>
      </c>
      <c r="K13" s="107">
        <v>0</v>
      </c>
      <c r="L13" s="107">
        <v>0</v>
      </c>
      <c r="M13" s="107">
        <v>0</v>
      </c>
      <c r="N13" s="107">
        <v>1942406</v>
      </c>
      <c r="O13" s="107">
        <v>-2079664</v>
      </c>
      <c r="P13" s="107">
        <v>95569</v>
      </c>
      <c r="R13" s="571"/>
    </row>
    <row r="14" spans="2:18" s="10" customFormat="1" ht="12" hidden="1" customHeight="1">
      <c r="B14" s="105"/>
      <c r="C14" s="106"/>
      <c r="D14" s="106"/>
      <c r="E14" s="106"/>
      <c r="F14" s="106"/>
      <c r="G14" s="106"/>
      <c r="H14" s="106"/>
      <c r="I14" s="106">
        <v>0</v>
      </c>
      <c r="J14" s="106"/>
      <c r="K14" s="107"/>
      <c r="L14" s="107">
        <v>0</v>
      </c>
      <c r="M14" s="107"/>
      <c r="N14" s="107"/>
      <c r="O14" s="107"/>
      <c r="P14" s="107"/>
      <c r="R14" s="571"/>
    </row>
    <row r="15" spans="2:18" s="10" customFormat="1" ht="12" customHeight="1">
      <c r="B15" s="105" t="s">
        <v>62</v>
      </c>
      <c r="C15" s="106"/>
      <c r="D15" s="106">
        <v>15473</v>
      </c>
      <c r="E15" s="106">
        <v>0</v>
      </c>
      <c r="F15" s="106">
        <v>0</v>
      </c>
      <c r="G15" s="106"/>
      <c r="H15" s="106">
        <v>0</v>
      </c>
      <c r="I15" s="106">
        <v>0</v>
      </c>
      <c r="J15" s="106">
        <v>0</v>
      </c>
      <c r="K15" s="107">
        <v>0</v>
      </c>
      <c r="L15" s="107">
        <v>0</v>
      </c>
      <c r="M15" s="107">
        <v>0</v>
      </c>
      <c r="N15" s="107">
        <v>0</v>
      </c>
      <c r="O15" s="107">
        <v>0</v>
      </c>
      <c r="P15" s="107">
        <v>15473</v>
      </c>
      <c r="R15" s="571"/>
    </row>
    <row r="16" spans="2:18" s="10" customFormat="1" ht="12" customHeight="1">
      <c r="B16" s="105" t="s">
        <v>64</v>
      </c>
      <c r="C16" s="106">
        <v>9354</v>
      </c>
      <c r="D16" s="106">
        <v>0</v>
      </c>
      <c r="E16" s="106">
        <v>0</v>
      </c>
      <c r="F16" s="106">
        <v>0</v>
      </c>
      <c r="G16" s="106">
        <v>0</v>
      </c>
      <c r="H16" s="106">
        <v>0</v>
      </c>
      <c r="I16" s="106">
        <v>0</v>
      </c>
      <c r="J16" s="106">
        <v>0</v>
      </c>
      <c r="K16" s="107">
        <v>0</v>
      </c>
      <c r="L16" s="107">
        <v>0</v>
      </c>
      <c r="M16" s="107">
        <v>0</v>
      </c>
      <c r="N16" s="107">
        <v>0</v>
      </c>
      <c r="O16" s="107">
        <v>0</v>
      </c>
      <c r="P16" s="107">
        <v>9354</v>
      </c>
      <c r="R16" s="571"/>
    </row>
    <row r="17" spans="2:18" s="10" customFormat="1" ht="12" customHeight="1">
      <c r="B17" s="105" t="s">
        <v>66</v>
      </c>
      <c r="C17" s="106">
        <v>268260</v>
      </c>
      <c r="D17" s="106">
        <v>0</v>
      </c>
      <c r="E17" s="106">
        <v>0</v>
      </c>
      <c r="F17" s="106">
        <v>0</v>
      </c>
      <c r="G17" s="106">
        <v>0</v>
      </c>
      <c r="H17" s="106">
        <v>0</v>
      </c>
      <c r="I17" s="106">
        <v>0</v>
      </c>
      <c r="J17" s="106">
        <v>0</v>
      </c>
      <c r="K17" s="107">
        <v>0</v>
      </c>
      <c r="L17" s="107">
        <v>16356</v>
      </c>
      <c r="M17" s="107">
        <v>0</v>
      </c>
      <c r="N17" s="107">
        <v>0</v>
      </c>
      <c r="O17" s="107">
        <v>0</v>
      </c>
      <c r="P17" s="107">
        <v>284616</v>
      </c>
      <c r="R17" s="571"/>
    </row>
    <row r="18" spans="2:18" s="10" customFormat="1" ht="12" customHeight="1">
      <c r="B18" s="105" t="s">
        <v>68</v>
      </c>
      <c r="C18" s="106">
        <v>118627</v>
      </c>
      <c r="D18" s="106">
        <v>435619</v>
      </c>
      <c r="E18" s="106">
        <v>43950</v>
      </c>
      <c r="F18" s="106">
        <v>9398</v>
      </c>
      <c r="G18" s="106">
        <v>1</v>
      </c>
      <c r="H18" s="106">
        <v>3120</v>
      </c>
      <c r="I18" s="106">
        <v>5968</v>
      </c>
      <c r="J18" s="106">
        <v>252</v>
      </c>
      <c r="K18" s="107">
        <v>0</v>
      </c>
      <c r="L18" s="107">
        <v>653</v>
      </c>
      <c r="M18" s="107">
        <v>383243</v>
      </c>
      <c r="N18" s="107">
        <v>2431</v>
      </c>
      <c r="O18" s="107">
        <v>-53530</v>
      </c>
      <c r="P18" s="107">
        <v>949732</v>
      </c>
      <c r="R18" s="571"/>
    </row>
    <row r="19" spans="2:18" s="10" customFormat="1" ht="12" customHeight="1">
      <c r="B19" s="105" t="s">
        <v>70</v>
      </c>
      <c r="C19" s="106">
        <v>37923</v>
      </c>
      <c r="D19" s="106">
        <v>131927</v>
      </c>
      <c r="E19" s="106">
        <v>5383</v>
      </c>
      <c r="F19" s="106">
        <v>264</v>
      </c>
      <c r="G19" s="106">
        <v>0</v>
      </c>
      <c r="H19" s="106">
        <v>16</v>
      </c>
      <c r="I19" s="106">
        <v>4375</v>
      </c>
      <c r="J19" s="106">
        <v>16</v>
      </c>
      <c r="K19" s="107">
        <v>0</v>
      </c>
      <c r="L19" s="107">
        <v>205</v>
      </c>
      <c r="M19" s="107">
        <v>0</v>
      </c>
      <c r="N19" s="107">
        <v>0</v>
      </c>
      <c r="O19" s="107">
        <v>-5383</v>
      </c>
      <c r="P19" s="107">
        <v>174726</v>
      </c>
      <c r="R19" s="571"/>
    </row>
    <row r="20" spans="2:18" s="10" customFormat="1" ht="12" customHeight="1">
      <c r="B20" s="105" t="s">
        <v>72</v>
      </c>
      <c r="C20" s="106">
        <v>150720</v>
      </c>
      <c r="D20" s="106">
        <v>1259</v>
      </c>
      <c r="E20" s="106">
        <v>5326</v>
      </c>
      <c r="F20" s="106">
        <v>10217</v>
      </c>
      <c r="G20" s="106">
        <v>13909</v>
      </c>
      <c r="H20" s="106">
        <v>1937</v>
      </c>
      <c r="I20" s="106">
        <v>19316</v>
      </c>
      <c r="J20" s="106">
        <v>2586</v>
      </c>
      <c r="K20" s="107">
        <v>491</v>
      </c>
      <c r="L20" s="107">
        <v>1644</v>
      </c>
      <c r="M20" s="107">
        <v>13516</v>
      </c>
      <c r="N20" s="107">
        <v>113532</v>
      </c>
      <c r="O20" s="107">
        <v>-19235</v>
      </c>
      <c r="P20" s="107">
        <v>315218</v>
      </c>
      <c r="R20" s="571"/>
    </row>
    <row r="21" spans="2:18" s="10" customFormat="1" ht="12" customHeight="1">
      <c r="B21" s="105" t="s">
        <v>74</v>
      </c>
      <c r="C21" s="106">
        <v>18688</v>
      </c>
      <c r="D21" s="106">
        <v>922450</v>
      </c>
      <c r="E21" s="106">
        <v>8</v>
      </c>
      <c r="F21" s="106">
        <v>0</v>
      </c>
      <c r="G21" s="106">
        <v>0</v>
      </c>
      <c r="H21" s="106">
        <v>565</v>
      </c>
      <c r="I21" s="106">
        <v>102</v>
      </c>
      <c r="J21" s="106">
        <v>1180</v>
      </c>
      <c r="K21" s="107">
        <v>23</v>
      </c>
      <c r="L21" s="107">
        <v>0</v>
      </c>
      <c r="M21" s="107">
        <v>333</v>
      </c>
      <c r="N21" s="107">
        <v>0</v>
      </c>
      <c r="O21" s="107">
        <v>-6</v>
      </c>
      <c r="P21" s="107">
        <v>943343</v>
      </c>
      <c r="R21" s="571"/>
    </row>
    <row r="22" spans="2:18" s="10" customFormat="1" ht="12" customHeight="1">
      <c r="B22" s="105" t="s">
        <v>76</v>
      </c>
      <c r="C22" s="106">
        <v>11334</v>
      </c>
      <c r="D22" s="106">
        <v>37807</v>
      </c>
      <c r="E22" s="106">
        <v>549</v>
      </c>
      <c r="F22" s="106">
        <v>1743</v>
      </c>
      <c r="G22" s="106">
        <v>316</v>
      </c>
      <c r="H22" s="106">
        <v>0</v>
      </c>
      <c r="I22" s="106">
        <v>8631</v>
      </c>
      <c r="J22" s="106">
        <v>578</v>
      </c>
      <c r="K22" s="107">
        <v>406</v>
      </c>
      <c r="L22" s="107">
        <v>232</v>
      </c>
      <c r="M22" s="107">
        <v>241</v>
      </c>
      <c r="N22" s="107">
        <v>1897</v>
      </c>
      <c r="O22" s="107">
        <v>-865</v>
      </c>
      <c r="P22" s="107">
        <v>62869</v>
      </c>
      <c r="R22" s="571"/>
    </row>
    <row r="23" spans="2:18" s="10" customFormat="1" ht="12" customHeight="1">
      <c r="B23" s="105" t="s">
        <v>78</v>
      </c>
      <c r="C23" s="106">
        <v>24474</v>
      </c>
      <c r="D23" s="106">
        <v>9404</v>
      </c>
      <c r="E23" s="106">
        <v>0</v>
      </c>
      <c r="F23" s="106">
        <v>0</v>
      </c>
      <c r="G23" s="106">
        <v>0</v>
      </c>
      <c r="H23" s="106">
        <v>0</v>
      </c>
      <c r="I23" s="106">
        <v>3043</v>
      </c>
      <c r="J23" s="106">
        <v>0</v>
      </c>
      <c r="K23" s="107">
        <v>0</v>
      </c>
      <c r="L23" s="107">
        <v>0</v>
      </c>
      <c r="M23" s="109">
        <v>0</v>
      </c>
      <c r="N23" s="107">
        <v>54</v>
      </c>
      <c r="O23" s="107">
        <v>-35639</v>
      </c>
      <c r="P23" s="106">
        <v>1336</v>
      </c>
      <c r="R23" s="571"/>
    </row>
    <row r="24" spans="2:18" s="10" customFormat="1" ht="12" customHeight="1">
      <c r="B24" s="105" t="s">
        <v>80</v>
      </c>
      <c r="C24" s="106">
        <v>196564</v>
      </c>
      <c r="D24" s="106">
        <v>0</v>
      </c>
      <c r="E24" s="106">
        <v>0</v>
      </c>
      <c r="F24" s="106">
        <v>0</v>
      </c>
      <c r="G24" s="106">
        <v>0</v>
      </c>
      <c r="H24" s="106">
        <v>0</v>
      </c>
      <c r="I24" s="106">
        <v>0</v>
      </c>
      <c r="J24" s="106">
        <v>0</v>
      </c>
      <c r="K24" s="107">
        <v>0</v>
      </c>
      <c r="L24" s="107">
        <v>0</v>
      </c>
      <c r="M24" s="109">
        <v>0</v>
      </c>
      <c r="N24" s="107">
        <v>528195</v>
      </c>
      <c r="O24" s="107">
        <v>738170</v>
      </c>
      <c r="P24" s="106">
        <v>1462929</v>
      </c>
      <c r="R24" s="571"/>
    </row>
    <row r="25" spans="2:18" s="10" customFormat="1" ht="12" customHeight="1">
      <c r="B25" s="103" t="s">
        <v>82</v>
      </c>
      <c r="C25" s="110">
        <v>20868273</v>
      </c>
      <c r="D25" s="110">
        <v>16677461</v>
      </c>
      <c r="E25" s="110">
        <v>783607</v>
      </c>
      <c r="F25" s="110">
        <v>594827</v>
      </c>
      <c r="G25" s="110">
        <v>386787</v>
      </c>
      <c r="H25" s="110">
        <v>49078</v>
      </c>
      <c r="I25" s="110">
        <v>8125742</v>
      </c>
      <c r="J25" s="110">
        <v>452885</v>
      </c>
      <c r="K25" s="110">
        <v>196589</v>
      </c>
      <c r="L25" s="110">
        <v>491173.64614999999</v>
      </c>
      <c r="M25" s="110">
        <v>750631</v>
      </c>
      <c r="N25" s="110">
        <v>20538876</v>
      </c>
      <c r="O25" s="110">
        <v>-27812586</v>
      </c>
      <c r="P25" s="110">
        <v>42103344</v>
      </c>
      <c r="R25" s="571"/>
    </row>
    <row r="26" spans="2:18" s="10" customFormat="1" ht="12" customHeight="1">
      <c r="B26" s="103" t="s">
        <v>84</v>
      </c>
      <c r="C26" s="104">
        <v>5886631</v>
      </c>
      <c r="D26" s="104">
        <v>8229821</v>
      </c>
      <c r="E26" s="104">
        <v>73274</v>
      </c>
      <c r="F26" s="104">
        <v>83192</v>
      </c>
      <c r="G26" s="104">
        <v>98157</v>
      </c>
      <c r="H26" s="104">
        <v>593</v>
      </c>
      <c r="I26" s="104">
        <v>609417</v>
      </c>
      <c r="J26" s="104">
        <v>18922</v>
      </c>
      <c r="K26" s="104">
        <v>224</v>
      </c>
      <c r="L26" s="104">
        <v>490861</v>
      </c>
      <c r="M26" s="104">
        <v>740114</v>
      </c>
      <c r="N26" s="104">
        <v>611187</v>
      </c>
      <c r="O26" s="104">
        <v>-498956</v>
      </c>
      <c r="P26" s="104">
        <v>16343437</v>
      </c>
      <c r="R26" s="571"/>
    </row>
    <row r="27" spans="2:18" s="10" customFormat="1" ht="12" customHeight="1">
      <c r="B27" s="105" t="s">
        <v>54</v>
      </c>
      <c r="C27" s="106">
        <v>136591</v>
      </c>
      <c r="D27" s="106">
        <v>1005</v>
      </c>
      <c r="E27" s="106">
        <v>0</v>
      </c>
      <c r="F27" s="106">
        <v>0</v>
      </c>
      <c r="G27" s="106">
        <v>0</v>
      </c>
      <c r="H27" s="106">
        <v>0</v>
      </c>
      <c r="I27" s="106">
        <v>330401</v>
      </c>
      <c r="J27" s="106">
        <v>16388</v>
      </c>
      <c r="K27" s="107">
        <v>0</v>
      </c>
      <c r="L27" s="107">
        <v>4410</v>
      </c>
      <c r="M27" s="107">
        <v>1937</v>
      </c>
      <c r="N27" s="107">
        <v>0</v>
      </c>
      <c r="O27" s="664">
        <v>0</v>
      </c>
      <c r="P27" s="107">
        <v>490732</v>
      </c>
      <c r="R27" s="571"/>
    </row>
    <row r="28" spans="2:18" s="10" customFormat="1" ht="12" customHeight="1">
      <c r="B28" s="105" t="s">
        <v>86</v>
      </c>
      <c r="C28" s="106">
        <v>0</v>
      </c>
      <c r="D28" s="106">
        <v>0</v>
      </c>
      <c r="E28" s="106">
        <v>0</v>
      </c>
      <c r="F28" s="106">
        <v>0</v>
      </c>
      <c r="G28" s="106">
        <v>0</v>
      </c>
      <c r="H28" s="106">
        <v>0</v>
      </c>
      <c r="I28" s="106">
        <v>0</v>
      </c>
      <c r="J28" s="106">
        <v>0</v>
      </c>
      <c r="K28" s="107">
        <v>0</v>
      </c>
      <c r="L28" s="107">
        <v>0</v>
      </c>
      <c r="M28" s="107">
        <v>0</v>
      </c>
      <c r="N28" s="107">
        <v>31728</v>
      </c>
      <c r="O28" s="664">
        <v>0</v>
      </c>
      <c r="P28" s="107">
        <v>31728</v>
      </c>
      <c r="R28" s="571"/>
    </row>
    <row r="29" spans="2:18" s="10" customFormat="1" ht="12" hidden="1" customHeight="1">
      <c r="B29" s="105"/>
      <c r="C29" s="106">
        <v>0</v>
      </c>
      <c r="D29" s="106">
        <v>0</v>
      </c>
      <c r="E29" s="106">
        <v>0</v>
      </c>
      <c r="F29" s="106">
        <v>0</v>
      </c>
      <c r="G29" s="106">
        <v>0</v>
      </c>
      <c r="H29" s="106">
        <v>0</v>
      </c>
      <c r="I29" s="106">
        <v>0</v>
      </c>
      <c r="J29" s="106">
        <v>0</v>
      </c>
      <c r="K29" s="107">
        <v>0</v>
      </c>
      <c r="L29" s="107">
        <v>0</v>
      </c>
      <c r="M29" s="107">
        <v>0</v>
      </c>
      <c r="N29" s="107">
        <v>0</v>
      </c>
      <c r="O29" s="664">
        <v>0</v>
      </c>
      <c r="P29" s="107">
        <v>0</v>
      </c>
      <c r="R29" s="571"/>
    </row>
    <row r="30" spans="2:18" s="10" customFormat="1" ht="12" customHeight="1">
      <c r="B30" s="105" t="s">
        <v>58</v>
      </c>
      <c r="C30" s="106">
        <v>0</v>
      </c>
      <c r="D30" s="106">
        <v>105259</v>
      </c>
      <c r="E30" s="106">
        <v>0</v>
      </c>
      <c r="F30" s="106">
        <v>0</v>
      </c>
      <c r="G30" s="106">
        <v>0</v>
      </c>
      <c r="H30" s="106">
        <v>0</v>
      </c>
      <c r="I30" s="106">
        <v>0</v>
      </c>
      <c r="J30" s="106">
        <v>0</v>
      </c>
      <c r="K30" s="107">
        <v>0</v>
      </c>
      <c r="L30" s="107">
        <v>0</v>
      </c>
      <c r="M30" s="107">
        <v>0</v>
      </c>
      <c r="N30" s="107">
        <v>0</v>
      </c>
      <c r="O30" s="664">
        <v>0</v>
      </c>
      <c r="P30" s="107">
        <v>105259</v>
      </c>
      <c r="R30" s="571"/>
    </row>
    <row r="31" spans="2:18" s="10" customFormat="1" ht="12" hidden="1" customHeight="1">
      <c r="B31" s="105"/>
      <c r="C31" s="106"/>
      <c r="D31" s="106"/>
      <c r="E31" s="106"/>
      <c r="F31" s="106"/>
      <c r="G31" s="106"/>
      <c r="H31" s="106"/>
      <c r="I31" s="106">
        <v>0</v>
      </c>
      <c r="J31" s="106"/>
      <c r="K31" s="107"/>
      <c r="L31" s="107">
        <v>0</v>
      </c>
      <c r="M31" s="107"/>
      <c r="N31" s="107"/>
      <c r="O31" s="664"/>
      <c r="P31" s="107"/>
      <c r="R31" s="571"/>
    </row>
    <row r="32" spans="2:18" s="10" customFormat="1" ht="12" customHeight="1">
      <c r="B32" s="105" t="s">
        <v>88</v>
      </c>
      <c r="C32" s="106">
        <v>94368</v>
      </c>
      <c r="D32" s="106">
        <v>380433</v>
      </c>
      <c r="E32" s="106">
        <v>61</v>
      </c>
      <c r="F32" s="106">
        <v>0</v>
      </c>
      <c r="G32" s="106">
        <v>41</v>
      </c>
      <c r="H32" s="106">
        <v>593</v>
      </c>
      <c r="I32" s="106">
        <v>81</v>
      </c>
      <c r="J32" s="106">
        <v>0</v>
      </c>
      <c r="K32" s="107">
        <v>218</v>
      </c>
      <c r="L32" s="107">
        <v>0</v>
      </c>
      <c r="M32" s="107">
        <v>15647</v>
      </c>
      <c r="N32" s="107">
        <v>143371</v>
      </c>
      <c r="O32" s="664">
        <v>-101</v>
      </c>
      <c r="P32" s="107">
        <v>634712</v>
      </c>
      <c r="R32" s="571"/>
    </row>
    <row r="33" spans="2:18" s="10" customFormat="1" ht="12" customHeight="1">
      <c r="B33" s="105" t="s">
        <v>89</v>
      </c>
      <c r="C33" s="106">
        <v>0</v>
      </c>
      <c r="D33" s="106">
        <v>15473</v>
      </c>
      <c r="E33" s="106">
        <v>0</v>
      </c>
      <c r="F33" s="106">
        <v>0</v>
      </c>
      <c r="G33" s="106"/>
      <c r="H33" s="106">
        <v>0</v>
      </c>
      <c r="I33" s="106">
        <v>0</v>
      </c>
      <c r="J33" s="106">
        <v>0</v>
      </c>
      <c r="K33" s="107">
        <v>0</v>
      </c>
      <c r="L33" s="107">
        <v>0</v>
      </c>
      <c r="M33" s="107">
        <v>0</v>
      </c>
      <c r="N33" s="107">
        <v>0</v>
      </c>
      <c r="O33" s="664">
        <v>0</v>
      </c>
      <c r="P33" s="107">
        <v>15473</v>
      </c>
      <c r="R33" s="571"/>
    </row>
    <row r="34" spans="2:18" s="10" customFormat="1" ht="12" customHeight="1">
      <c r="B34" s="105" t="s">
        <v>64</v>
      </c>
      <c r="C34" s="106">
        <v>855222</v>
      </c>
      <c r="D34" s="106">
        <v>1954679</v>
      </c>
      <c r="E34" s="106">
        <v>0</v>
      </c>
      <c r="F34" s="106">
        <v>0</v>
      </c>
      <c r="G34" s="106">
        <v>0</v>
      </c>
      <c r="H34" s="106">
        <v>0</v>
      </c>
      <c r="I34" s="106">
        <v>0</v>
      </c>
      <c r="J34" s="106">
        <v>0</v>
      </c>
      <c r="K34" s="107">
        <v>0</v>
      </c>
      <c r="L34" s="107">
        <v>0</v>
      </c>
      <c r="M34" s="107">
        <v>0</v>
      </c>
      <c r="N34" s="107">
        <v>0</v>
      </c>
      <c r="O34" s="664">
        <v>0</v>
      </c>
      <c r="P34" s="107">
        <v>2809901</v>
      </c>
      <c r="R34" s="571"/>
    </row>
    <row r="35" spans="2:18" s="10" customFormat="1" ht="12" customHeight="1">
      <c r="B35" s="105" t="s">
        <v>66</v>
      </c>
      <c r="C35" s="106">
        <v>4639497</v>
      </c>
      <c r="D35" s="106">
        <v>2201958</v>
      </c>
      <c r="E35" s="106">
        <v>44039</v>
      </c>
      <c r="F35" s="106">
        <v>0</v>
      </c>
      <c r="G35" s="106">
        <v>0</v>
      </c>
      <c r="H35" s="106">
        <v>0</v>
      </c>
      <c r="I35" s="106">
        <v>0</v>
      </c>
      <c r="J35" s="106">
        <v>0</v>
      </c>
      <c r="K35" s="107">
        <v>0</v>
      </c>
      <c r="L35" s="107">
        <v>486451</v>
      </c>
      <c r="M35" s="107">
        <v>0</v>
      </c>
      <c r="N35" s="107">
        <v>0</v>
      </c>
      <c r="O35" s="664">
        <v>-51500</v>
      </c>
      <c r="P35" s="107">
        <v>7320445</v>
      </c>
      <c r="R35" s="571"/>
    </row>
    <row r="36" spans="2:18" s="10" customFormat="1" ht="12" customHeight="1">
      <c r="B36" s="105" t="s">
        <v>90</v>
      </c>
      <c r="C36" s="106">
        <v>81646</v>
      </c>
      <c r="D36" s="106">
        <v>44839</v>
      </c>
      <c r="E36" s="106">
        <v>29174</v>
      </c>
      <c r="F36" s="106">
        <v>2507</v>
      </c>
      <c r="G36" s="106">
        <v>0</v>
      </c>
      <c r="H36" s="106">
        <v>0</v>
      </c>
      <c r="I36" s="106">
        <v>44</v>
      </c>
      <c r="J36" s="106">
        <v>1859</v>
      </c>
      <c r="K36" s="107">
        <v>0</v>
      </c>
      <c r="L36" s="107">
        <v>0</v>
      </c>
      <c r="M36" s="107">
        <v>722423</v>
      </c>
      <c r="N36" s="107">
        <v>18</v>
      </c>
      <c r="O36" s="664">
        <v>-29170</v>
      </c>
      <c r="P36" s="107">
        <v>853340</v>
      </c>
      <c r="R36" s="571"/>
    </row>
    <row r="37" spans="2:18" s="10" customFormat="1" ht="12" customHeight="1">
      <c r="B37" s="105" t="s">
        <v>72</v>
      </c>
      <c r="C37" s="106">
        <v>508</v>
      </c>
      <c r="D37" s="106">
        <v>66123</v>
      </c>
      <c r="E37" s="106">
        <v>0</v>
      </c>
      <c r="F37" s="106">
        <v>1301</v>
      </c>
      <c r="G37" s="106">
        <v>0</v>
      </c>
      <c r="H37" s="106">
        <v>0</v>
      </c>
      <c r="I37" s="106">
        <v>0</v>
      </c>
      <c r="J37" s="106">
        <v>0</v>
      </c>
      <c r="K37" s="107">
        <v>0</v>
      </c>
      <c r="L37" s="107">
        <v>0</v>
      </c>
      <c r="M37" s="107">
        <v>71</v>
      </c>
      <c r="N37" s="107">
        <v>0</v>
      </c>
      <c r="O37" s="664">
        <v>0</v>
      </c>
      <c r="P37" s="107">
        <v>68003</v>
      </c>
      <c r="R37" s="571"/>
    </row>
    <row r="38" spans="2:18" s="10" customFormat="1" ht="12" customHeight="1">
      <c r="B38" s="105" t="s">
        <v>92</v>
      </c>
      <c r="C38" s="106">
        <v>0</v>
      </c>
      <c r="D38" s="106">
        <v>1324670</v>
      </c>
      <c r="E38" s="106">
        <v>0</v>
      </c>
      <c r="F38" s="106">
        <v>73533</v>
      </c>
      <c r="G38" s="106">
        <v>73066</v>
      </c>
      <c r="H38" s="106">
        <v>0</v>
      </c>
      <c r="I38" s="106">
        <v>0</v>
      </c>
      <c r="J38" s="106">
        <v>0</v>
      </c>
      <c r="K38" s="109">
        <v>0</v>
      </c>
      <c r="L38" s="109">
        <v>0</v>
      </c>
      <c r="M38" s="107">
        <v>0</v>
      </c>
      <c r="N38" s="107">
        <v>359485</v>
      </c>
      <c r="O38" s="664">
        <v>-73066</v>
      </c>
      <c r="P38" s="107">
        <v>1757688</v>
      </c>
      <c r="R38" s="571"/>
    </row>
    <row r="39" spans="2:18" s="10" customFormat="1" ht="12" customHeight="1">
      <c r="B39" s="105" t="s">
        <v>93</v>
      </c>
      <c r="C39" s="106">
        <v>78799</v>
      </c>
      <c r="D39" s="106">
        <v>2135382</v>
      </c>
      <c r="E39" s="106">
        <v>0</v>
      </c>
      <c r="F39" s="106">
        <v>0</v>
      </c>
      <c r="G39" s="106">
        <v>25050</v>
      </c>
      <c r="H39" s="106">
        <v>0</v>
      </c>
      <c r="I39" s="106">
        <v>178</v>
      </c>
      <c r="J39" s="106">
        <v>675</v>
      </c>
      <c r="K39" s="107">
        <v>6</v>
      </c>
      <c r="L39" s="109">
        <v>0</v>
      </c>
      <c r="M39" s="107">
        <v>36</v>
      </c>
      <c r="N39" s="107">
        <v>41078</v>
      </c>
      <c r="O39" s="664">
        <v>-25048</v>
      </c>
      <c r="P39" s="107">
        <v>2256156</v>
      </c>
      <c r="R39" s="571"/>
    </row>
    <row r="40" spans="2:18" s="10" customFormat="1" ht="12" hidden="1" customHeight="1">
      <c r="B40" s="105"/>
      <c r="C40" s="106">
        <v>0</v>
      </c>
      <c r="D40" s="106">
        <v>0</v>
      </c>
      <c r="E40" s="106">
        <v>0</v>
      </c>
      <c r="F40" s="106">
        <v>0</v>
      </c>
      <c r="G40" s="106">
        <v>0</v>
      </c>
      <c r="H40" s="106">
        <v>0</v>
      </c>
      <c r="I40" s="106">
        <v>0</v>
      </c>
      <c r="J40" s="106">
        <v>0</v>
      </c>
      <c r="K40" s="107">
        <v>0</v>
      </c>
      <c r="L40" s="109">
        <v>0</v>
      </c>
      <c r="M40" s="107">
        <v>0</v>
      </c>
      <c r="N40" s="107">
        <v>0</v>
      </c>
      <c r="O40" s="664">
        <v>0</v>
      </c>
      <c r="P40" s="107">
        <v>0</v>
      </c>
      <c r="R40" s="571"/>
    </row>
    <row r="41" spans="2:18" s="10" customFormat="1" ht="12" customHeight="1">
      <c r="B41" s="105" t="s">
        <v>78</v>
      </c>
      <c r="C41" s="106">
        <v>0</v>
      </c>
      <c r="D41" s="106">
        <v>0</v>
      </c>
      <c r="E41" s="106">
        <v>0</v>
      </c>
      <c r="F41" s="106">
        <v>5851</v>
      </c>
      <c r="G41" s="106">
        <v>0</v>
      </c>
      <c r="H41" s="106">
        <v>0</v>
      </c>
      <c r="I41" s="106">
        <v>278713</v>
      </c>
      <c r="J41" s="106">
        <v>0</v>
      </c>
      <c r="K41" s="109">
        <v>0</v>
      </c>
      <c r="L41" s="109">
        <v>0</v>
      </c>
      <c r="M41" s="109">
        <v>0</v>
      </c>
      <c r="N41" s="107">
        <v>35507</v>
      </c>
      <c r="O41" s="664">
        <v>-320071</v>
      </c>
      <c r="P41" s="107">
        <v>0</v>
      </c>
      <c r="R41" s="571"/>
    </row>
    <row r="42" spans="2:18" s="10" customFormat="1" ht="12" customHeight="1">
      <c r="B42" s="111" t="s">
        <v>94</v>
      </c>
      <c r="C42" s="110">
        <v>8629485</v>
      </c>
      <c r="D42" s="110">
        <v>443</v>
      </c>
      <c r="E42" s="110">
        <v>0</v>
      </c>
      <c r="F42" s="110">
        <v>0</v>
      </c>
      <c r="G42" s="110">
        <v>0</v>
      </c>
      <c r="H42" s="110">
        <v>0</v>
      </c>
      <c r="I42" s="110">
        <v>2788839</v>
      </c>
      <c r="J42" s="110">
        <v>0</v>
      </c>
      <c r="K42" s="109">
        <v>0</v>
      </c>
      <c r="L42" s="109">
        <v>0</v>
      </c>
      <c r="M42" s="109">
        <v>0</v>
      </c>
      <c r="N42" s="109">
        <v>19906237</v>
      </c>
      <c r="O42" s="109">
        <v>-27813207</v>
      </c>
      <c r="P42" s="109">
        <v>3511797</v>
      </c>
      <c r="R42" s="571"/>
    </row>
    <row r="43" spans="2:18" s="10" customFormat="1" ht="12" customHeight="1">
      <c r="B43" s="111" t="s">
        <v>95</v>
      </c>
      <c r="C43" s="110">
        <v>5259216</v>
      </c>
      <c r="D43" s="876">
        <v>0</v>
      </c>
      <c r="E43" s="110">
        <v>0</v>
      </c>
      <c r="F43" s="110">
        <v>326291</v>
      </c>
      <c r="G43" s="110">
        <v>288602</v>
      </c>
      <c r="H43" s="110">
        <v>43881</v>
      </c>
      <c r="I43" s="110">
        <v>4676981</v>
      </c>
      <c r="J43" s="110">
        <v>318527</v>
      </c>
      <c r="K43" s="112">
        <v>191085</v>
      </c>
      <c r="L43" s="112">
        <v>247.0429</v>
      </c>
      <c r="M43" s="112">
        <v>770</v>
      </c>
      <c r="N43" s="112">
        <v>8424</v>
      </c>
      <c r="O43" s="112">
        <v>-288603</v>
      </c>
      <c r="P43" s="113">
        <v>10825421</v>
      </c>
      <c r="R43" s="571"/>
    </row>
    <row r="44" spans="2:18" ht="12" customHeight="1">
      <c r="B44" s="111" t="s">
        <v>97</v>
      </c>
      <c r="C44" s="110">
        <v>1028600</v>
      </c>
      <c r="D44" s="110">
        <v>8317327</v>
      </c>
      <c r="E44" s="110">
        <v>699697</v>
      </c>
      <c r="F44" s="110">
        <v>184539</v>
      </c>
      <c r="G44" s="110">
        <v>28</v>
      </c>
      <c r="H44" s="110">
        <v>911</v>
      </c>
      <c r="I44" s="110">
        <v>7267</v>
      </c>
      <c r="J44" s="110">
        <v>115436</v>
      </c>
      <c r="K44" s="112">
        <v>5280</v>
      </c>
      <c r="L44" s="112">
        <v>65.603250000000003</v>
      </c>
      <c r="M44" s="112">
        <v>5784</v>
      </c>
      <c r="N44" s="112">
        <v>6336</v>
      </c>
      <c r="O44" s="112">
        <v>798818</v>
      </c>
      <c r="P44" s="113">
        <v>11170089</v>
      </c>
      <c r="R44" s="571"/>
    </row>
    <row r="45" spans="2:18" ht="12" customHeight="1">
      <c r="B45" s="111" t="s">
        <v>98</v>
      </c>
      <c r="C45" s="110">
        <v>64341</v>
      </c>
      <c r="D45" s="110">
        <v>129870</v>
      </c>
      <c r="E45" s="110">
        <v>10636</v>
      </c>
      <c r="F45" s="110">
        <v>805</v>
      </c>
      <c r="G45" s="110">
        <v>0</v>
      </c>
      <c r="H45" s="110">
        <v>3693</v>
      </c>
      <c r="I45" s="110">
        <v>43238</v>
      </c>
      <c r="J45" s="110">
        <v>0</v>
      </c>
      <c r="K45" s="112">
        <v>0</v>
      </c>
      <c r="L45" s="112">
        <v>0</v>
      </c>
      <c r="M45" s="112">
        <v>3963</v>
      </c>
      <c r="N45" s="112">
        <v>6692</v>
      </c>
      <c r="O45" s="112">
        <v>-10638</v>
      </c>
      <c r="P45" s="113">
        <v>252600</v>
      </c>
      <c r="R45" s="571"/>
    </row>
    <row r="46" spans="2:18">
      <c r="B46" s="114" t="s">
        <v>237</v>
      </c>
      <c r="C46" s="115">
        <v>23351376</v>
      </c>
      <c r="D46" s="115">
        <v>21831127</v>
      </c>
      <c r="E46" s="115">
        <v>1023624</v>
      </c>
      <c r="F46" s="115">
        <v>804150</v>
      </c>
      <c r="G46" s="115">
        <v>423367</v>
      </c>
      <c r="H46" s="115">
        <v>62676</v>
      </c>
      <c r="I46" s="115">
        <v>9134285</v>
      </c>
      <c r="J46" s="115">
        <v>895047</v>
      </c>
      <c r="K46" s="115">
        <v>235582</v>
      </c>
      <c r="L46" s="115">
        <v>601582.64614999993</v>
      </c>
      <c r="M46" s="115">
        <v>1824990</v>
      </c>
      <c r="N46" s="115">
        <v>25358897</v>
      </c>
      <c r="O46" s="115">
        <v>-29727630</v>
      </c>
      <c r="P46" s="115">
        <v>55819074</v>
      </c>
      <c r="R46" s="571"/>
    </row>
    <row r="48" spans="2:18">
      <c r="B48" s="114"/>
      <c r="C48" s="115"/>
      <c r="D48" s="115"/>
      <c r="E48" s="115"/>
      <c r="F48" s="115"/>
      <c r="G48" s="115"/>
      <c r="H48" s="115"/>
      <c r="I48" s="115"/>
      <c r="J48" s="115"/>
      <c r="K48" s="115"/>
      <c r="L48" s="115"/>
      <c r="M48" s="115"/>
      <c r="N48" s="115"/>
      <c r="O48" s="115"/>
      <c r="P48" s="115"/>
    </row>
    <row r="49" spans="2:16" ht="39.950000000000003" customHeight="1">
      <c r="B49" s="99" t="s">
        <v>334</v>
      </c>
      <c r="C49" s="100" t="s">
        <v>331</v>
      </c>
      <c r="D49" s="101" t="s">
        <v>292</v>
      </c>
      <c r="E49" s="101" t="s">
        <v>293</v>
      </c>
      <c r="F49" s="101" t="s">
        <v>294</v>
      </c>
      <c r="G49" s="100" t="s">
        <v>295</v>
      </c>
      <c r="H49" s="100" t="s">
        <v>296</v>
      </c>
      <c r="I49" s="100" t="s">
        <v>297</v>
      </c>
      <c r="J49" s="100" t="s">
        <v>298</v>
      </c>
      <c r="K49" s="100" t="s">
        <v>299</v>
      </c>
      <c r="L49" s="100" t="s">
        <v>332</v>
      </c>
      <c r="M49" s="100" t="s">
        <v>301</v>
      </c>
      <c r="N49" s="101" t="s">
        <v>302</v>
      </c>
      <c r="O49" s="102" t="s">
        <v>333</v>
      </c>
      <c r="P49" s="101" t="s">
        <v>304</v>
      </c>
    </row>
    <row r="50" spans="2:16" s="10" customFormat="1" ht="12" customHeight="1">
      <c r="B50" s="103" t="s">
        <v>51</v>
      </c>
      <c r="C50" s="104">
        <v>1647236</v>
      </c>
      <c r="D50" s="104">
        <v>4937240</v>
      </c>
      <c r="E50" s="104">
        <v>282714</v>
      </c>
      <c r="F50" s="104">
        <v>224833</v>
      </c>
      <c r="G50" s="104">
        <v>97587</v>
      </c>
      <c r="H50" s="104">
        <v>6075</v>
      </c>
      <c r="I50" s="104">
        <v>937476</v>
      </c>
      <c r="J50" s="104">
        <v>376804</v>
      </c>
      <c r="K50" s="104">
        <v>26828</v>
      </c>
      <c r="L50" s="104">
        <v>94931</v>
      </c>
      <c r="M50" s="104">
        <v>990867</v>
      </c>
      <c r="N50" s="104">
        <v>1180872</v>
      </c>
      <c r="O50" s="104">
        <v>-1476214</v>
      </c>
      <c r="P50" s="104">
        <v>9327249</v>
      </c>
    </row>
    <row r="51" spans="2:16" s="10" customFormat="1" ht="12" customHeight="1">
      <c r="B51" s="105" t="s">
        <v>52</v>
      </c>
      <c r="C51" s="106">
        <v>380955</v>
      </c>
      <c r="D51" s="106">
        <v>430121</v>
      </c>
      <c r="E51" s="106">
        <v>61059</v>
      </c>
      <c r="F51" s="106">
        <v>185916</v>
      </c>
      <c r="G51" s="106">
        <v>64991</v>
      </c>
      <c r="H51" s="106">
        <v>3748</v>
      </c>
      <c r="I51" s="106">
        <v>755355</v>
      </c>
      <c r="J51" s="106">
        <v>284624</v>
      </c>
      <c r="K51" s="107">
        <v>22934</v>
      </c>
      <c r="L51" s="107">
        <v>71141</v>
      </c>
      <c r="M51" s="107">
        <v>217736</v>
      </c>
      <c r="N51" s="107">
        <v>199877</v>
      </c>
      <c r="O51" s="107">
        <v>0</v>
      </c>
      <c r="P51" s="107">
        <v>2678457</v>
      </c>
    </row>
    <row r="52" spans="2:16" s="10" customFormat="1" ht="12" customHeight="1">
      <c r="B52" s="105" t="s">
        <v>54</v>
      </c>
      <c r="C52" s="106">
        <v>0</v>
      </c>
      <c r="D52" s="106">
        <v>0</v>
      </c>
      <c r="E52" s="106">
        <v>0</v>
      </c>
      <c r="F52" s="106">
        <v>0</v>
      </c>
      <c r="G52" s="106">
        <v>0</v>
      </c>
      <c r="H52" s="106">
        <v>0</v>
      </c>
      <c r="I52" s="106">
        <v>0</v>
      </c>
      <c r="J52" s="108">
        <v>0</v>
      </c>
      <c r="K52" s="107">
        <v>0</v>
      </c>
      <c r="L52" s="107">
        <v>0</v>
      </c>
      <c r="M52" s="107">
        <v>0</v>
      </c>
      <c r="N52" s="107">
        <v>93</v>
      </c>
      <c r="O52" s="107">
        <v>0</v>
      </c>
      <c r="P52" s="107">
        <v>93</v>
      </c>
    </row>
    <row r="53" spans="2:16" s="10" customFormat="1" ht="12" customHeight="1">
      <c r="B53" s="105" t="s">
        <v>56</v>
      </c>
      <c r="C53" s="106">
        <v>0</v>
      </c>
      <c r="D53" s="106">
        <v>90</v>
      </c>
      <c r="E53" s="106">
        <v>67</v>
      </c>
      <c r="F53" s="106">
        <v>0</v>
      </c>
      <c r="G53" s="106">
        <v>0</v>
      </c>
      <c r="H53" s="106">
        <v>0</v>
      </c>
      <c r="I53" s="106">
        <v>0</v>
      </c>
      <c r="J53" s="106">
        <v>0</v>
      </c>
      <c r="K53" s="107">
        <v>0</v>
      </c>
      <c r="L53" s="107">
        <v>0</v>
      </c>
      <c r="M53" s="107">
        <v>0</v>
      </c>
      <c r="N53" s="107">
        <v>0</v>
      </c>
      <c r="O53" s="107">
        <v>0</v>
      </c>
      <c r="P53" s="107">
        <v>157</v>
      </c>
    </row>
    <row r="54" spans="2:16" s="10" customFormat="1" ht="12" customHeight="1">
      <c r="B54" s="105" t="s">
        <v>58</v>
      </c>
      <c r="C54" s="106">
        <v>389967</v>
      </c>
      <c r="D54" s="106">
        <v>2429434</v>
      </c>
      <c r="E54" s="106">
        <v>128589</v>
      </c>
      <c r="F54" s="106">
        <v>23272</v>
      </c>
      <c r="G54" s="106">
        <v>0</v>
      </c>
      <c r="H54" s="106">
        <v>0</v>
      </c>
      <c r="I54" s="106">
        <v>97594</v>
      </c>
      <c r="J54" s="106">
        <v>88764</v>
      </c>
      <c r="K54" s="107">
        <v>2997</v>
      </c>
      <c r="L54" s="107">
        <v>7184</v>
      </c>
      <c r="M54" s="107">
        <v>475170</v>
      </c>
      <c r="N54" s="107">
        <v>0</v>
      </c>
      <c r="O54" s="107">
        <v>-300921</v>
      </c>
      <c r="P54" s="107">
        <v>3342050</v>
      </c>
    </row>
    <row r="55" spans="2:16" s="10" customFormat="1" ht="12" customHeight="1">
      <c r="B55" s="105" t="s">
        <v>60</v>
      </c>
      <c r="C55" s="106">
        <v>352718</v>
      </c>
      <c r="D55" s="106">
        <v>0</v>
      </c>
      <c r="E55" s="106">
        <v>0</v>
      </c>
      <c r="F55" s="106">
        <v>0</v>
      </c>
      <c r="G55" s="106">
        <v>0</v>
      </c>
      <c r="H55" s="106">
        <v>0</v>
      </c>
      <c r="I55" s="106">
        <v>45676</v>
      </c>
      <c r="J55" s="106">
        <v>0</v>
      </c>
      <c r="K55" s="107">
        <v>0</v>
      </c>
      <c r="L55" s="107">
        <v>0</v>
      </c>
      <c r="M55" s="107">
        <v>0</v>
      </c>
      <c r="N55" s="107">
        <v>824143</v>
      </c>
      <c r="O55" s="107">
        <v>-1084207</v>
      </c>
      <c r="P55" s="107">
        <v>138330</v>
      </c>
    </row>
    <row r="56" spans="2:16" s="10" customFormat="1" ht="12" customHeight="1">
      <c r="B56" s="105" t="s">
        <v>62</v>
      </c>
      <c r="C56" s="106">
        <v>0</v>
      </c>
      <c r="D56" s="106">
        <v>190699</v>
      </c>
      <c r="E56" s="106">
        <v>0</v>
      </c>
      <c r="F56" s="106">
        <v>0</v>
      </c>
      <c r="G56" s="106">
        <v>0</v>
      </c>
      <c r="H56" s="106">
        <v>0</v>
      </c>
      <c r="I56" s="106">
        <v>0</v>
      </c>
      <c r="J56" s="106">
        <v>0</v>
      </c>
      <c r="K56" s="107">
        <v>0</v>
      </c>
      <c r="L56" s="107">
        <v>0</v>
      </c>
      <c r="M56" s="107">
        <v>0</v>
      </c>
      <c r="N56" s="107">
        <v>0</v>
      </c>
      <c r="O56" s="107">
        <v>0</v>
      </c>
      <c r="P56" s="107">
        <v>190699</v>
      </c>
    </row>
    <row r="57" spans="2:16" s="10" customFormat="1" ht="12" customHeight="1">
      <c r="B57" s="105" t="s">
        <v>64</v>
      </c>
      <c r="C57" s="106">
        <v>8603</v>
      </c>
      <c r="D57" s="106">
        <v>0</v>
      </c>
      <c r="E57" s="106">
        <v>0</v>
      </c>
      <c r="F57" s="106">
        <v>0</v>
      </c>
      <c r="G57" s="106">
        <v>0</v>
      </c>
      <c r="H57" s="106">
        <v>0</v>
      </c>
      <c r="I57" s="106">
        <v>0</v>
      </c>
      <c r="J57" s="106">
        <v>0</v>
      </c>
      <c r="K57" s="107">
        <v>0</v>
      </c>
      <c r="L57" s="107">
        <v>0</v>
      </c>
      <c r="M57" s="107">
        <v>0</v>
      </c>
      <c r="N57" s="107">
        <v>0</v>
      </c>
      <c r="O57" s="107">
        <v>0</v>
      </c>
      <c r="P57" s="107">
        <v>8603</v>
      </c>
    </row>
    <row r="58" spans="2:16" s="10" customFormat="1" ht="12" customHeight="1">
      <c r="B58" s="105" t="s">
        <v>66</v>
      </c>
      <c r="C58" s="106">
        <v>205647</v>
      </c>
      <c r="D58" s="106">
        <v>0</v>
      </c>
      <c r="E58" s="106">
        <v>0</v>
      </c>
      <c r="F58" s="106">
        <v>0</v>
      </c>
      <c r="G58" s="106">
        <v>0</v>
      </c>
      <c r="H58" s="106">
        <v>0</v>
      </c>
      <c r="I58" s="106">
        <v>0</v>
      </c>
      <c r="J58" s="106">
        <v>0</v>
      </c>
      <c r="K58" s="107">
        <v>0</v>
      </c>
      <c r="L58" s="107">
        <v>15013</v>
      </c>
      <c r="M58" s="107">
        <v>0</v>
      </c>
      <c r="N58" s="107">
        <v>0</v>
      </c>
      <c r="O58" s="107">
        <v>0</v>
      </c>
      <c r="P58" s="107">
        <v>220660</v>
      </c>
    </row>
    <row r="59" spans="2:16" s="10" customFormat="1" ht="12" customHeight="1">
      <c r="B59" s="105" t="s">
        <v>68</v>
      </c>
      <c r="C59" s="106">
        <v>137224</v>
      </c>
      <c r="D59" s="106">
        <v>408462</v>
      </c>
      <c r="E59" s="106">
        <v>49518</v>
      </c>
      <c r="F59" s="106">
        <v>12237</v>
      </c>
      <c r="G59" s="106">
        <v>5</v>
      </c>
      <c r="H59" s="106">
        <v>2</v>
      </c>
      <c r="I59" s="106">
        <v>5616</v>
      </c>
      <c r="J59" s="106">
        <v>2</v>
      </c>
      <c r="K59" s="107">
        <v>0</v>
      </c>
      <c r="L59" s="107">
        <v>66</v>
      </c>
      <c r="M59" s="107">
        <v>292962</v>
      </c>
      <c r="N59" s="107">
        <v>977</v>
      </c>
      <c r="O59" s="107">
        <v>-9691</v>
      </c>
      <c r="P59" s="107">
        <v>897380</v>
      </c>
    </row>
    <row r="60" spans="2:16" s="10" customFormat="1" ht="12" customHeight="1">
      <c r="B60" s="105" t="s">
        <v>70</v>
      </c>
      <c r="C60" s="106">
        <v>30024</v>
      </c>
      <c r="D60" s="106">
        <v>158487</v>
      </c>
      <c r="E60" s="106">
        <v>5694</v>
      </c>
      <c r="F60" s="106">
        <v>195</v>
      </c>
      <c r="G60" s="106">
        <v>0</v>
      </c>
      <c r="H60" s="106">
        <v>249</v>
      </c>
      <c r="I60" s="106">
        <v>0</v>
      </c>
      <c r="J60" s="106">
        <v>0</v>
      </c>
      <c r="K60" s="107">
        <v>0</v>
      </c>
      <c r="L60" s="107">
        <v>201</v>
      </c>
      <c r="M60" s="107">
        <v>0</v>
      </c>
      <c r="N60" s="107">
        <v>0</v>
      </c>
      <c r="O60" s="107">
        <v>0</v>
      </c>
      <c r="P60" s="107">
        <v>194850</v>
      </c>
    </row>
    <row r="61" spans="2:16" s="10" customFormat="1" ht="12" customHeight="1">
      <c r="B61" s="105" t="s">
        <v>72</v>
      </c>
      <c r="C61" s="106">
        <v>102625</v>
      </c>
      <c r="D61" s="106">
        <v>95397</v>
      </c>
      <c r="E61" s="106">
        <v>8705</v>
      </c>
      <c r="F61" s="106">
        <v>3097</v>
      </c>
      <c r="G61" s="106">
        <v>12885</v>
      </c>
      <c r="H61" s="106">
        <v>1693</v>
      </c>
      <c r="I61" s="106">
        <v>16522</v>
      </c>
      <c r="J61" s="106">
        <v>1620</v>
      </c>
      <c r="K61" s="107">
        <v>250</v>
      </c>
      <c r="L61" s="107">
        <v>1129</v>
      </c>
      <c r="M61" s="107">
        <v>3619</v>
      </c>
      <c r="N61" s="107">
        <v>107523</v>
      </c>
      <c r="O61" s="107">
        <v>0</v>
      </c>
      <c r="P61" s="107">
        <v>355065</v>
      </c>
    </row>
    <row r="62" spans="2:16" s="10" customFormat="1" ht="12" customHeight="1">
      <c r="B62" s="105" t="s">
        <v>74</v>
      </c>
      <c r="C62" s="106">
        <v>11312</v>
      </c>
      <c r="D62" s="106">
        <v>1178192</v>
      </c>
      <c r="E62" s="106">
        <v>28505</v>
      </c>
      <c r="F62" s="106">
        <v>0</v>
      </c>
      <c r="G62" s="106">
        <v>19705</v>
      </c>
      <c r="H62" s="106">
        <v>241</v>
      </c>
      <c r="I62" s="106">
        <v>120</v>
      </c>
      <c r="J62" s="106">
        <v>1225</v>
      </c>
      <c r="K62" s="107">
        <v>16</v>
      </c>
      <c r="L62" s="107">
        <v>0</v>
      </c>
      <c r="M62" s="107">
        <v>378</v>
      </c>
      <c r="N62" s="107">
        <v>0</v>
      </c>
      <c r="O62" s="107">
        <v>0</v>
      </c>
      <c r="P62" s="107">
        <v>1239694</v>
      </c>
    </row>
    <row r="63" spans="2:16" s="10" customFormat="1" ht="12" customHeight="1">
      <c r="B63" s="105" t="s">
        <v>76</v>
      </c>
      <c r="C63" s="106">
        <v>13000</v>
      </c>
      <c r="D63" s="106">
        <v>37593</v>
      </c>
      <c r="E63" s="106">
        <v>577</v>
      </c>
      <c r="F63" s="106">
        <v>116</v>
      </c>
      <c r="G63" s="106">
        <v>0</v>
      </c>
      <c r="H63" s="106">
        <v>142</v>
      </c>
      <c r="I63" s="106">
        <v>5394</v>
      </c>
      <c r="J63" s="106">
        <v>569</v>
      </c>
      <c r="K63" s="107">
        <v>631</v>
      </c>
      <c r="L63" s="107">
        <v>197</v>
      </c>
      <c r="M63" s="107">
        <v>1002</v>
      </c>
      <c r="N63" s="107">
        <v>855</v>
      </c>
      <c r="O63" s="107">
        <v>0</v>
      </c>
      <c r="P63" s="107">
        <v>60076</v>
      </c>
    </row>
    <row r="64" spans="2:16" s="10" customFormat="1" ht="12" customHeight="1">
      <c r="B64" s="105" t="s">
        <v>78</v>
      </c>
      <c r="C64" s="106">
        <v>15162</v>
      </c>
      <c r="D64" s="106">
        <v>8765</v>
      </c>
      <c r="E64" s="106">
        <v>0</v>
      </c>
      <c r="F64" s="106">
        <v>0</v>
      </c>
      <c r="G64" s="106">
        <v>0</v>
      </c>
      <c r="H64" s="106">
        <v>0</v>
      </c>
      <c r="I64" s="106">
        <v>11199</v>
      </c>
      <c r="J64" s="106">
        <v>0</v>
      </c>
      <c r="K64" s="107">
        <v>0</v>
      </c>
      <c r="L64" s="109">
        <v>0</v>
      </c>
      <c r="M64" s="109">
        <v>0</v>
      </c>
      <c r="N64" s="107">
        <v>47404</v>
      </c>
      <c r="O64" s="107">
        <v>-81395</v>
      </c>
      <c r="P64" s="106">
        <v>1135</v>
      </c>
    </row>
    <row r="65" spans="2:16" s="10" customFormat="1" ht="12" customHeight="1">
      <c r="B65" s="103" t="s">
        <v>82</v>
      </c>
      <c r="C65" s="110">
        <v>20110117</v>
      </c>
      <c r="D65" s="110">
        <v>15601575</v>
      </c>
      <c r="E65" s="110">
        <v>800999</v>
      </c>
      <c r="F65" s="110">
        <v>623364</v>
      </c>
      <c r="G65" s="110">
        <v>236832</v>
      </c>
      <c r="H65" s="110">
        <v>16870</v>
      </c>
      <c r="I65" s="110">
        <v>6623943</v>
      </c>
      <c r="J65" s="110">
        <v>561976</v>
      </c>
      <c r="K65" s="110">
        <v>210555</v>
      </c>
      <c r="L65" s="110">
        <v>496329</v>
      </c>
      <c r="M65" s="110">
        <v>818104</v>
      </c>
      <c r="N65" s="110">
        <v>20894673</v>
      </c>
      <c r="O65" s="110">
        <v>-26618884</v>
      </c>
      <c r="P65" s="110">
        <v>40376451</v>
      </c>
    </row>
    <row r="66" spans="2:16" s="10" customFormat="1" ht="12" customHeight="1">
      <c r="B66" s="103" t="s">
        <v>84</v>
      </c>
      <c r="C66" s="104">
        <v>5924570</v>
      </c>
      <c r="D66" s="104">
        <v>8200557</v>
      </c>
      <c r="E66" s="104">
        <v>59505</v>
      </c>
      <c r="F66" s="104">
        <v>80811</v>
      </c>
      <c r="G66" s="104">
        <v>43358</v>
      </c>
      <c r="H66" s="104">
        <v>536</v>
      </c>
      <c r="I66" s="104">
        <v>476931</v>
      </c>
      <c r="J66" s="104">
        <v>15875</v>
      </c>
      <c r="K66" s="104">
        <v>15</v>
      </c>
      <c r="L66" s="104">
        <v>496232</v>
      </c>
      <c r="M66" s="104">
        <v>809498</v>
      </c>
      <c r="N66" s="104">
        <v>538071</v>
      </c>
      <c r="O66" s="104">
        <v>-203812</v>
      </c>
      <c r="P66" s="104">
        <v>16442145</v>
      </c>
    </row>
    <row r="67" spans="2:16" s="10" customFormat="1" ht="12" customHeight="1">
      <c r="B67" s="105" t="s">
        <v>54</v>
      </c>
      <c r="C67" s="106">
        <v>123022</v>
      </c>
      <c r="D67" s="106">
        <v>905</v>
      </c>
      <c r="E67" s="106">
        <v>0</v>
      </c>
      <c r="F67" s="106">
        <v>0</v>
      </c>
      <c r="G67" s="106">
        <v>0</v>
      </c>
      <c r="H67" s="106">
        <v>0</v>
      </c>
      <c r="I67" s="106">
        <v>286623</v>
      </c>
      <c r="J67" s="106">
        <v>14750</v>
      </c>
      <c r="K67" s="107">
        <v>0</v>
      </c>
      <c r="L67" s="107">
        <v>3974</v>
      </c>
      <c r="M67" s="107">
        <v>1689</v>
      </c>
      <c r="N67" s="107">
        <v>0</v>
      </c>
      <c r="O67" s="664">
        <v>0</v>
      </c>
      <c r="P67" s="107">
        <v>430963</v>
      </c>
    </row>
    <row r="68" spans="2:16" s="10" customFormat="1" ht="12" customHeight="1">
      <c r="B68" s="105" t="s">
        <v>86</v>
      </c>
      <c r="C68" s="106">
        <v>0</v>
      </c>
      <c r="D68" s="106">
        <v>0</v>
      </c>
      <c r="E68" s="106">
        <v>0</v>
      </c>
      <c r="F68" s="106">
        <v>0</v>
      </c>
      <c r="G68" s="106">
        <v>0</v>
      </c>
      <c r="H68" s="106">
        <v>0</v>
      </c>
      <c r="I68" s="106">
        <v>0</v>
      </c>
      <c r="J68" s="106">
        <v>0</v>
      </c>
      <c r="K68" s="107">
        <v>0</v>
      </c>
      <c r="L68" s="107">
        <v>0</v>
      </c>
      <c r="M68" s="107">
        <v>0</v>
      </c>
      <c r="N68" s="107">
        <v>25619</v>
      </c>
      <c r="O68" s="664">
        <v>0</v>
      </c>
      <c r="P68" s="107">
        <v>25619</v>
      </c>
    </row>
    <row r="69" spans="2:16" s="10" customFormat="1" ht="12" customHeight="1">
      <c r="B69" s="105" t="s">
        <v>58</v>
      </c>
      <c r="C69" s="106">
        <v>0</v>
      </c>
      <c r="D69" s="106">
        <v>109472</v>
      </c>
      <c r="E69" s="106">
        <v>0</v>
      </c>
      <c r="F69" s="106">
        <v>0</v>
      </c>
      <c r="G69" s="106">
        <v>0</v>
      </c>
      <c r="H69" s="106">
        <v>0</v>
      </c>
      <c r="I69" s="106">
        <v>347</v>
      </c>
      <c r="J69" s="106">
        <v>0</v>
      </c>
      <c r="K69" s="107">
        <v>0</v>
      </c>
      <c r="L69" s="107">
        <v>0</v>
      </c>
      <c r="M69" s="107">
        <v>0</v>
      </c>
      <c r="N69" s="107">
        <v>0</v>
      </c>
      <c r="O69" s="664">
        <v>0</v>
      </c>
      <c r="P69" s="107">
        <v>109819</v>
      </c>
    </row>
    <row r="70" spans="2:16" s="10" customFormat="1" ht="12" customHeight="1">
      <c r="B70" s="105" t="s">
        <v>88</v>
      </c>
      <c r="C70" s="106">
        <v>87125</v>
      </c>
      <c r="D70" s="106">
        <v>384425</v>
      </c>
      <c r="E70" s="106">
        <v>69</v>
      </c>
      <c r="F70" s="106">
        <v>58</v>
      </c>
      <c r="G70" s="106">
        <v>7087</v>
      </c>
      <c r="H70" s="106">
        <v>536</v>
      </c>
      <c r="I70" s="106">
        <v>49</v>
      </c>
      <c r="J70" s="106">
        <v>0</v>
      </c>
      <c r="K70" s="107">
        <v>0</v>
      </c>
      <c r="L70" s="107">
        <v>0</v>
      </c>
      <c r="M70" s="107">
        <v>14362</v>
      </c>
      <c r="N70" s="107">
        <v>138747</v>
      </c>
      <c r="O70" s="664">
        <v>0</v>
      </c>
      <c r="P70" s="107">
        <v>632458</v>
      </c>
    </row>
    <row r="71" spans="2:16" s="10" customFormat="1" ht="12" customHeight="1">
      <c r="B71" s="105" t="s">
        <v>89</v>
      </c>
      <c r="C71" s="106">
        <v>0</v>
      </c>
      <c r="D71" s="106">
        <v>190699</v>
      </c>
      <c r="E71" s="106">
        <v>0</v>
      </c>
      <c r="F71" s="106">
        <v>0</v>
      </c>
      <c r="G71" s="106">
        <v>0</v>
      </c>
      <c r="H71" s="106">
        <v>0</v>
      </c>
      <c r="I71" s="106">
        <v>0</v>
      </c>
      <c r="J71" s="106">
        <v>0</v>
      </c>
      <c r="K71" s="107">
        <v>0</v>
      </c>
      <c r="L71" s="107">
        <v>0</v>
      </c>
      <c r="M71" s="107">
        <v>0</v>
      </c>
      <c r="N71" s="107">
        <v>0</v>
      </c>
      <c r="O71" s="664">
        <v>0</v>
      </c>
      <c r="P71" s="107">
        <v>190699</v>
      </c>
    </row>
    <row r="72" spans="2:16" s="10" customFormat="1" ht="12" customHeight="1">
      <c r="B72" s="105" t="s">
        <v>64</v>
      </c>
      <c r="C72" s="106">
        <v>826871</v>
      </c>
      <c r="D72" s="106">
        <v>1442819</v>
      </c>
      <c r="E72" s="106">
        <v>0</v>
      </c>
      <c r="F72" s="106">
        <v>0</v>
      </c>
      <c r="G72" s="106">
        <v>0</v>
      </c>
      <c r="H72" s="106">
        <v>0</v>
      </c>
      <c r="I72" s="106">
        <v>0</v>
      </c>
      <c r="J72" s="106">
        <v>0</v>
      </c>
      <c r="K72" s="107">
        <v>0</v>
      </c>
      <c r="L72" s="107">
        <v>0</v>
      </c>
      <c r="M72" s="107">
        <v>0</v>
      </c>
      <c r="N72" s="107">
        <v>0</v>
      </c>
      <c r="O72" s="664">
        <v>0</v>
      </c>
      <c r="P72" s="107">
        <v>2269690</v>
      </c>
    </row>
    <row r="73" spans="2:16" s="10" customFormat="1" ht="12" customHeight="1">
      <c r="B73" s="105" t="s">
        <v>66</v>
      </c>
      <c r="C73" s="106">
        <v>4607214</v>
      </c>
      <c r="D73" s="106">
        <v>2332171</v>
      </c>
      <c r="E73" s="106">
        <v>30032</v>
      </c>
      <c r="F73" s="106">
        <v>0</v>
      </c>
      <c r="G73" s="106">
        <v>0</v>
      </c>
      <c r="H73" s="106">
        <v>0</v>
      </c>
      <c r="I73" s="106">
        <v>0</v>
      </c>
      <c r="J73" s="106">
        <v>0</v>
      </c>
      <c r="K73" s="107">
        <v>0</v>
      </c>
      <c r="L73" s="107">
        <v>490785</v>
      </c>
      <c r="M73" s="107">
        <v>0</v>
      </c>
      <c r="N73" s="107">
        <v>0</v>
      </c>
      <c r="O73" s="664">
        <v>-8183</v>
      </c>
      <c r="P73" s="107">
        <v>7452019</v>
      </c>
    </row>
    <row r="74" spans="2:16" s="10" customFormat="1" ht="12" customHeight="1">
      <c r="B74" s="105" t="s">
        <v>90</v>
      </c>
      <c r="C74" s="106">
        <v>89225</v>
      </c>
      <c r="D74" s="106">
        <v>15020</v>
      </c>
      <c r="E74" s="106">
        <v>29394</v>
      </c>
      <c r="F74" s="106">
        <v>2508</v>
      </c>
      <c r="G74" s="106">
        <v>0</v>
      </c>
      <c r="H74" s="106">
        <v>0</v>
      </c>
      <c r="I74" s="106">
        <v>0</v>
      </c>
      <c r="J74" s="106">
        <v>475</v>
      </c>
      <c r="K74" s="107">
        <v>0</v>
      </c>
      <c r="L74" s="107">
        <v>1473</v>
      </c>
      <c r="M74" s="107">
        <v>793339</v>
      </c>
      <c r="N74" s="107">
        <v>18</v>
      </c>
      <c r="O74" s="664">
        <v>0</v>
      </c>
      <c r="P74" s="107">
        <v>931452</v>
      </c>
    </row>
    <row r="75" spans="2:16" s="10" customFormat="1" ht="12" customHeight="1">
      <c r="B75" s="105" t="s">
        <v>72</v>
      </c>
      <c r="C75" s="106">
        <v>106729</v>
      </c>
      <c r="D75" s="106">
        <v>19723</v>
      </c>
      <c r="E75" s="106">
        <v>0</v>
      </c>
      <c r="F75" s="106">
        <v>1301</v>
      </c>
      <c r="G75" s="106">
        <v>0</v>
      </c>
      <c r="H75" s="106">
        <v>0</v>
      </c>
      <c r="I75" s="106">
        <v>0</v>
      </c>
      <c r="J75" s="106">
        <v>0</v>
      </c>
      <c r="K75" s="107">
        <v>0</v>
      </c>
      <c r="L75" s="107">
        <v>0</v>
      </c>
      <c r="M75" s="107">
        <v>71</v>
      </c>
      <c r="N75" s="107">
        <v>0</v>
      </c>
      <c r="O75" s="664">
        <v>0</v>
      </c>
      <c r="P75" s="107">
        <v>127824</v>
      </c>
    </row>
    <row r="76" spans="2:16" s="10" customFormat="1" ht="12" customHeight="1">
      <c r="B76" s="105" t="s">
        <v>92</v>
      </c>
      <c r="C76" s="106">
        <v>0</v>
      </c>
      <c r="D76" s="106">
        <v>1203057</v>
      </c>
      <c r="E76" s="106">
        <v>0</v>
      </c>
      <c r="F76" s="106">
        <v>71094</v>
      </c>
      <c r="G76" s="106">
        <v>36271</v>
      </c>
      <c r="H76" s="106">
        <v>0</v>
      </c>
      <c r="I76" s="106">
        <v>0</v>
      </c>
      <c r="J76" s="106">
        <v>0</v>
      </c>
      <c r="K76" s="109">
        <v>0</v>
      </c>
      <c r="L76" s="109">
        <v>0</v>
      </c>
      <c r="M76" s="107">
        <v>0</v>
      </c>
      <c r="N76" s="107">
        <v>333877</v>
      </c>
      <c r="O76" s="664">
        <v>0</v>
      </c>
      <c r="P76" s="107">
        <v>1644299</v>
      </c>
    </row>
    <row r="77" spans="2:16" s="10" customFormat="1" ht="12" customHeight="1">
      <c r="B77" s="105" t="s">
        <v>93</v>
      </c>
      <c r="C77" s="106">
        <v>84383</v>
      </c>
      <c r="D77" s="106">
        <v>2502266</v>
      </c>
      <c r="E77" s="106">
        <v>0</v>
      </c>
      <c r="F77" s="106">
        <v>0</v>
      </c>
      <c r="G77" s="106">
        <v>0</v>
      </c>
      <c r="H77" s="106">
        <v>0</v>
      </c>
      <c r="I77" s="106">
        <v>133</v>
      </c>
      <c r="J77" s="106">
        <v>649</v>
      </c>
      <c r="K77" s="107">
        <v>15</v>
      </c>
      <c r="L77" s="109">
        <v>0</v>
      </c>
      <c r="M77" s="107">
        <v>37</v>
      </c>
      <c r="N77" s="107">
        <v>39810</v>
      </c>
      <c r="O77" s="664">
        <v>0</v>
      </c>
      <c r="P77" s="107">
        <v>2627293</v>
      </c>
    </row>
    <row r="78" spans="2:16" s="10" customFormat="1" ht="12" customHeight="1">
      <c r="B78" s="105" t="s">
        <v>76</v>
      </c>
      <c r="C78" s="106">
        <v>0</v>
      </c>
      <c r="D78" s="106">
        <v>0</v>
      </c>
      <c r="E78" s="106">
        <v>10</v>
      </c>
      <c r="F78" s="106">
        <v>0</v>
      </c>
      <c r="G78" s="106">
        <v>0</v>
      </c>
      <c r="H78" s="106">
        <v>0</v>
      </c>
      <c r="I78" s="106">
        <v>0</v>
      </c>
      <c r="J78" s="106">
        <v>0</v>
      </c>
      <c r="K78" s="109">
        <v>0</v>
      </c>
      <c r="L78" s="109">
        <v>0</v>
      </c>
      <c r="M78" s="109">
        <v>0</v>
      </c>
      <c r="N78" s="109">
        <v>0</v>
      </c>
      <c r="O78" s="664">
        <v>0</v>
      </c>
      <c r="P78" s="107">
        <v>10</v>
      </c>
    </row>
    <row r="79" spans="2:16" s="10" customFormat="1" ht="12" customHeight="1">
      <c r="B79" s="105" t="s">
        <v>78</v>
      </c>
      <c r="C79" s="106">
        <v>0</v>
      </c>
      <c r="D79" s="106">
        <v>0</v>
      </c>
      <c r="E79" s="106">
        <v>0</v>
      </c>
      <c r="F79" s="106">
        <v>5851</v>
      </c>
      <c r="G79" s="106">
        <v>0</v>
      </c>
      <c r="H79" s="106">
        <v>0</v>
      </c>
      <c r="I79" s="106">
        <v>189779</v>
      </c>
      <c r="J79" s="106">
        <v>0</v>
      </c>
      <c r="K79" s="109">
        <v>0</v>
      </c>
      <c r="L79" s="109">
        <v>0</v>
      </c>
      <c r="M79" s="109">
        <v>0</v>
      </c>
      <c r="N79" s="109">
        <v>0</v>
      </c>
      <c r="O79" s="664">
        <v>-195630</v>
      </c>
      <c r="P79" s="107">
        <v>0</v>
      </c>
    </row>
    <row r="80" spans="2:16" s="10" customFormat="1" ht="12" customHeight="1">
      <c r="B80" s="111" t="s">
        <v>94</v>
      </c>
      <c r="C80" s="110">
        <v>7720268</v>
      </c>
      <c r="D80" s="110">
        <v>534</v>
      </c>
      <c r="E80" s="110">
        <v>0</v>
      </c>
      <c r="F80" s="110">
        <v>0</v>
      </c>
      <c r="G80" s="110">
        <v>0</v>
      </c>
      <c r="H80" s="110">
        <v>0</v>
      </c>
      <c r="I80" s="110">
        <v>2402494</v>
      </c>
      <c r="J80" s="110">
        <v>0</v>
      </c>
      <c r="K80" s="109">
        <v>0</v>
      </c>
      <c r="L80" s="109">
        <v>0</v>
      </c>
      <c r="M80" s="109">
        <v>0</v>
      </c>
      <c r="N80" s="109">
        <v>20339344</v>
      </c>
      <c r="O80" s="109">
        <v>-27136909</v>
      </c>
      <c r="P80" s="109">
        <v>3325731</v>
      </c>
    </row>
    <row r="81" spans="2:16" s="10" customFormat="1" ht="12" customHeight="1">
      <c r="B81" s="111" t="s">
        <v>95</v>
      </c>
      <c r="C81" s="110">
        <v>5278437</v>
      </c>
      <c r="D81" s="876">
        <v>0</v>
      </c>
      <c r="E81" s="110">
        <v>0</v>
      </c>
      <c r="F81" s="110">
        <v>345813</v>
      </c>
      <c r="G81" s="110">
        <v>193421</v>
      </c>
      <c r="H81" s="110">
        <v>1977</v>
      </c>
      <c r="I81" s="110">
        <v>3720908</v>
      </c>
      <c r="J81" s="110">
        <v>315167</v>
      </c>
      <c r="K81" s="112">
        <v>205250</v>
      </c>
      <c r="L81" s="112">
        <v>5</v>
      </c>
      <c r="M81" s="112">
        <v>541</v>
      </c>
      <c r="N81" s="112">
        <v>7948</v>
      </c>
      <c r="O81" s="112">
        <v>0</v>
      </c>
      <c r="P81" s="113">
        <v>10069468</v>
      </c>
    </row>
    <row r="82" spans="2:16" ht="12" customHeight="1">
      <c r="B82" s="111" t="s">
        <v>97</v>
      </c>
      <c r="C82" s="110">
        <v>1126526</v>
      </c>
      <c r="D82" s="110">
        <v>7257827</v>
      </c>
      <c r="E82" s="110">
        <v>726107</v>
      </c>
      <c r="F82" s="110">
        <v>195778</v>
      </c>
      <c r="G82" s="110">
        <v>53</v>
      </c>
      <c r="H82" s="110">
        <v>1263</v>
      </c>
      <c r="I82" s="110">
        <v>1104</v>
      </c>
      <c r="J82" s="110">
        <v>230934</v>
      </c>
      <c r="K82" s="112">
        <v>5288</v>
      </c>
      <c r="L82" s="112">
        <v>92</v>
      </c>
      <c r="M82" s="112">
        <v>6193</v>
      </c>
      <c r="N82" s="112">
        <v>4724</v>
      </c>
      <c r="O82" s="112">
        <v>721837</v>
      </c>
      <c r="P82" s="113">
        <v>10277727</v>
      </c>
    </row>
    <row r="83" spans="2:16" ht="12" customHeight="1">
      <c r="B83" s="111" t="s">
        <v>98</v>
      </c>
      <c r="C83" s="110">
        <v>60316</v>
      </c>
      <c r="D83" s="110">
        <v>142657</v>
      </c>
      <c r="E83" s="110">
        <v>15387</v>
      </c>
      <c r="F83" s="110">
        <v>962</v>
      </c>
      <c r="G83" s="110">
        <v>0</v>
      </c>
      <c r="H83" s="110">
        <v>13094</v>
      </c>
      <c r="I83" s="110">
        <v>22506</v>
      </c>
      <c r="J83" s="110">
        <v>0</v>
      </c>
      <c r="K83" s="112">
        <v>0</v>
      </c>
      <c r="L83" s="112">
        <v>0</v>
      </c>
      <c r="M83" s="112">
        <v>1872</v>
      </c>
      <c r="N83" s="112">
        <v>4586</v>
      </c>
      <c r="O83" s="112">
        <v>0</v>
      </c>
      <c r="P83" s="113">
        <v>261380</v>
      </c>
    </row>
    <row r="84" spans="2:16">
      <c r="B84" s="114" t="s">
        <v>237</v>
      </c>
      <c r="C84" s="115">
        <v>21757353</v>
      </c>
      <c r="D84" s="115">
        <v>20538815</v>
      </c>
      <c r="E84" s="115">
        <v>1083713</v>
      </c>
      <c r="F84" s="115">
        <v>848198</v>
      </c>
      <c r="G84" s="115">
        <v>334418</v>
      </c>
      <c r="H84" s="115">
        <v>22946</v>
      </c>
      <c r="I84" s="115">
        <v>7561419</v>
      </c>
      <c r="J84" s="116">
        <v>938779</v>
      </c>
      <c r="K84" s="115">
        <v>237382</v>
      </c>
      <c r="L84" s="115">
        <v>591260</v>
      </c>
      <c r="M84" s="115">
        <v>1808971</v>
      </c>
      <c r="N84" s="115">
        <v>22075545</v>
      </c>
      <c r="O84" s="115">
        <v>-28095099</v>
      </c>
      <c r="P84" s="117">
        <v>49703700</v>
      </c>
    </row>
  </sheetData>
  <sheetProtection algorithmName="SHA-512" hashValue="Wa+l7+yHMyHjeMyYH4b5iEx8epvyVsLdzFs9XgGfl/5+jLP1YMbdccrk7kPcnDuuvtctjPWPC1jXApmC+M2f6w==" saltValue="RbC5guddZI6xnfqAO0o/6A==" spinCount="100000" sheet="1" objects="1" scenarios="1"/>
  <pageMargins left="0.25" right="0.25" top="0.75" bottom="0.75" header="0.3" footer="0.3"/>
  <pageSetup paperSize="9" scale="59" fitToHeight="2" orientation="landscape" r:id="rId1"/>
  <rowBreaks count="1" manualBreakCount="1">
    <brk id="47" max="16" man="1"/>
  </rowBreaks>
  <ignoredErrors>
    <ignoredError sqref="C8:P8"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2"/>
  <dimension ref="B4:R102"/>
  <sheetViews>
    <sheetView zoomScaleNormal="100" workbookViewId="0">
      <selection activeCell="A8" sqref="A8"/>
    </sheetView>
  </sheetViews>
  <sheetFormatPr defaultColWidth="9.140625" defaultRowHeight="15"/>
  <cols>
    <col min="1" max="1" width="5.7109375" style="1" customWidth="1"/>
    <col min="2" max="2" width="38" style="1" customWidth="1"/>
    <col min="3" max="3" width="15.7109375" style="10" customWidth="1"/>
    <col min="4" max="11" width="11.7109375" style="1" customWidth="1"/>
    <col min="12" max="12" width="13.7109375" style="1" customWidth="1"/>
    <col min="13" max="16" width="11.7109375" style="1" customWidth="1"/>
    <col min="17" max="17" width="2.5703125" style="1" customWidth="1"/>
    <col min="18" max="16384" width="9.140625" style="1"/>
  </cols>
  <sheetData>
    <row r="4" spans="2:18" ht="35.25" customHeight="1"/>
    <row r="6" spans="2:18" s="10" customFormat="1" ht="13.5">
      <c r="B6" s="57"/>
      <c r="C6" s="57"/>
      <c r="D6" s="57"/>
      <c r="E6" s="57"/>
      <c r="F6" s="57"/>
      <c r="G6" s="57"/>
      <c r="H6" s="57"/>
      <c r="I6" s="57"/>
      <c r="J6" s="57"/>
      <c r="K6" s="57"/>
      <c r="L6" s="57"/>
      <c r="M6" s="57"/>
      <c r="N6" s="57"/>
      <c r="O6" s="57"/>
      <c r="P6" s="118" t="s">
        <v>46</v>
      </c>
    </row>
    <row r="7" spans="2:18" ht="36">
      <c r="B7" s="99" t="s">
        <v>335</v>
      </c>
      <c r="C7" s="100" t="s">
        <v>331</v>
      </c>
      <c r="D7" s="101" t="s">
        <v>292</v>
      </c>
      <c r="E7" s="101" t="s">
        <v>293</v>
      </c>
      <c r="F7" s="101" t="s">
        <v>294</v>
      </c>
      <c r="G7" s="100" t="s">
        <v>295</v>
      </c>
      <c r="H7" s="100" t="s">
        <v>296</v>
      </c>
      <c r="I7" s="100" t="s">
        <v>297</v>
      </c>
      <c r="J7" s="100" t="s">
        <v>298</v>
      </c>
      <c r="K7" s="100" t="s">
        <v>299</v>
      </c>
      <c r="L7" s="100" t="s">
        <v>332</v>
      </c>
      <c r="M7" s="100" t="s">
        <v>301</v>
      </c>
      <c r="N7" s="101" t="s">
        <v>302</v>
      </c>
      <c r="O7" s="102" t="s">
        <v>333</v>
      </c>
      <c r="P7" s="101" t="s">
        <v>304</v>
      </c>
    </row>
    <row r="8" spans="2:18" ht="12" customHeight="1">
      <c r="B8" s="119" t="s">
        <v>51</v>
      </c>
      <c r="C8" s="120">
        <f>SUM(C9:C27)</f>
        <v>10603209.3541</v>
      </c>
      <c r="D8" s="120">
        <f t="shared" ref="D8:P8" si="0">SUM(D9:D27)</f>
        <v>15048263</v>
      </c>
      <c r="E8" s="120">
        <f t="shared" si="0"/>
        <v>508958</v>
      </c>
      <c r="F8" s="120">
        <f t="shared" si="0"/>
        <v>840289</v>
      </c>
      <c r="G8" s="120">
        <f t="shared" si="0"/>
        <v>105756</v>
      </c>
      <c r="H8" s="120">
        <f t="shared" si="0"/>
        <v>8354</v>
      </c>
      <c r="I8" s="120">
        <f t="shared" si="0"/>
        <v>3629611</v>
      </c>
      <c r="J8" s="120">
        <f t="shared" si="0"/>
        <v>260993.87045000005</v>
      </c>
      <c r="K8" s="120">
        <f t="shared" si="0"/>
        <v>6310.9400299999998</v>
      </c>
      <c r="L8" s="120">
        <f t="shared" si="0"/>
        <v>69359.314679999996</v>
      </c>
      <c r="M8" s="120">
        <f t="shared" si="0"/>
        <v>1482783.6752599999</v>
      </c>
      <c r="N8" s="120">
        <f t="shared" si="0"/>
        <v>1472745.0001999999</v>
      </c>
      <c r="O8" s="120">
        <f t="shared" si="0"/>
        <v>-2409227</v>
      </c>
      <c r="P8" s="120">
        <f t="shared" si="0"/>
        <v>31627407</v>
      </c>
      <c r="R8" s="570"/>
    </row>
    <row r="9" spans="2:18" ht="12" customHeight="1">
      <c r="B9" s="121" t="s">
        <v>336</v>
      </c>
      <c r="C9" s="122">
        <v>290601.0037</v>
      </c>
      <c r="D9" s="122">
        <v>597160</v>
      </c>
      <c r="E9" s="122">
        <v>9452</v>
      </c>
      <c r="F9" s="122">
        <v>369</v>
      </c>
      <c r="G9" s="122">
        <v>702</v>
      </c>
      <c r="H9" s="122">
        <v>0</v>
      </c>
      <c r="I9" s="122">
        <v>64</v>
      </c>
      <c r="J9" s="122">
        <v>0</v>
      </c>
      <c r="K9" s="122">
        <v>0</v>
      </c>
      <c r="L9" s="122">
        <v>0</v>
      </c>
      <c r="M9" s="122">
        <v>8736</v>
      </c>
      <c r="N9" s="122">
        <v>30608.44571</v>
      </c>
      <c r="O9" s="122">
        <v>-10154</v>
      </c>
      <c r="P9" s="122">
        <v>927538</v>
      </c>
      <c r="R9" s="570"/>
    </row>
    <row r="10" spans="2:18" ht="12" customHeight="1">
      <c r="B10" s="121" t="s">
        <v>337</v>
      </c>
      <c r="C10" s="122">
        <v>5966.9912199999999</v>
      </c>
      <c r="D10" s="122">
        <v>11950</v>
      </c>
      <c r="E10" s="122">
        <v>0</v>
      </c>
      <c r="F10" s="122">
        <v>0</v>
      </c>
      <c r="G10" s="122">
        <v>0</v>
      </c>
      <c r="H10" s="122">
        <v>54</v>
      </c>
      <c r="I10" s="122">
        <v>30356</v>
      </c>
      <c r="J10" s="122">
        <v>865.09226000000001</v>
      </c>
      <c r="K10" s="122">
        <v>238</v>
      </c>
      <c r="L10" s="122">
        <v>286.06292000000002</v>
      </c>
      <c r="M10" s="122">
        <v>379</v>
      </c>
      <c r="N10" s="122">
        <v>1840.864</v>
      </c>
      <c r="O10" s="122">
        <v>-51933</v>
      </c>
      <c r="P10" s="122">
        <v>0</v>
      </c>
      <c r="R10" s="570"/>
    </row>
    <row r="11" spans="2:18" ht="12" customHeight="1">
      <c r="B11" s="121" t="s">
        <v>55</v>
      </c>
      <c r="C11" s="122">
        <v>318599.67001</v>
      </c>
      <c r="D11" s="122">
        <v>1605111</v>
      </c>
      <c r="E11" s="122">
        <v>58010</v>
      </c>
      <c r="F11" s="122">
        <v>3984</v>
      </c>
      <c r="G11" s="122">
        <v>5684</v>
      </c>
      <c r="H11" s="122">
        <v>3754</v>
      </c>
      <c r="I11" s="122">
        <v>68712</v>
      </c>
      <c r="J11" s="122">
        <v>23044.972719999998</v>
      </c>
      <c r="K11" s="122">
        <v>586</v>
      </c>
      <c r="L11" s="122">
        <v>975.96773000000007</v>
      </c>
      <c r="M11" s="122">
        <v>381520</v>
      </c>
      <c r="N11" s="122">
        <v>4529.17688</v>
      </c>
      <c r="O11" s="122">
        <v>-320085</v>
      </c>
      <c r="P11" s="122">
        <v>2154430</v>
      </c>
      <c r="R11" s="570"/>
    </row>
    <row r="12" spans="2:18" ht="12" customHeight="1">
      <c r="B12" s="121" t="s">
        <v>338</v>
      </c>
      <c r="C12" s="122">
        <v>0</v>
      </c>
      <c r="D12" s="122">
        <v>0</v>
      </c>
      <c r="E12" s="122">
        <v>12876</v>
      </c>
      <c r="F12" s="122">
        <v>294</v>
      </c>
      <c r="G12" s="122">
        <v>0</v>
      </c>
      <c r="H12" s="122">
        <v>0</v>
      </c>
      <c r="I12" s="122">
        <v>8721</v>
      </c>
      <c r="J12" s="122">
        <v>122906.26663</v>
      </c>
      <c r="K12" s="122">
        <v>278</v>
      </c>
      <c r="L12" s="122">
        <v>596.39941999999996</v>
      </c>
      <c r="M12" s="122">
        <v>0</v>
      </c>
      <c r="N12" s="122">
        <v>183.26262</v>
      </c>
      <c r="O12" s="122">
        <v>-12876</v>
      </c>
      <c r="P12" s="122">
        <v>132979</v>
      </c>
      <c r="R12" s="570"/>
    </row>
    <row r="13" spans="2:18" ht="12" customHeight="1">
      <c r="B13" s="121" t="s">
        <v>139</v>
      </c>
      <c r="C13" s="122">
        <v>57244.552560000004</v>
      </c>
      <c r="D13" s="122">
        <v>253336</v>
      </c>
      <c r="E13" s="122">
        <v>13463</v>
      </c>
      <c r="F13" s="122">
        <v>1057</v>
      </c>
      <c r="G13" s="122">
        <v>277</v>
      </c>
      <c r="H13" s="122">
        <v>208</v>
      </c>
      <c r="I13" s="122">
        <v>8611</v>
      </c>
      <c r="J13" s="122">
        <v>4870.9187499999971</v>
      </c>
      <c r="K13" s="122">
        <v>501</v>
      </c>
      <c r="L13" s="122">
        <v>264.27014000000008</v>
      </c>
      <c r="M13" s="122">
        <v>19508</v>
      </c>
      <c r="N13" s="122">
        <v>474.4520500000001</v>
      </c>
      <c r="O13" s="122">
        <v>-13734</v>
      </c>
      <c r="P13" s="122">
        <v>346083</v>
      </c>
      <c r="R13" s="570"/>
    </row>
    <row r="14" spans="2:18" ht="12" customHeight="1">
      <c r="B14" s="121" t="s">
        <v>61</v>
      </c>
      <c r="C14" s="122">
        <v>174260.41111000002</v>
      </c>
      <c r="D14" s="122">
        <v>375135</v>
      </c>
      <c r="E14" s="122">
        <v>0</v>
      </c>
      <c r="F14" s="122">
        <v>0</v>
      </c>
      <c r="G14" s="122">
        <v>0</v>
      </c>
      <c r="H14" s="122">
        <v>0</v>
      </c>
      <c r="I14" s="122">
        <v>120930</v>
      </c>
      <c r="J14" s="122">
        <v>0</v>
      </c>
      <c r="K14" s="122">
        <v>0</v>
      </c>
      <c r="L14" s="122">
        <v>5655.5038100000002</v>
      </c>
      <c r="M14" s="122">
        <v>0</v>
      </c>
      <c r="N14" s="122">
        <v>0</v>
      </c>
      <c r="O14" s="122">
        <v>0</v>
      </c>
      <c r="P14" s="122">
        <v>675980</v>
      </c>
      <c r="R14" s="570"/>
    </row>
    <row r="15" spans="2:18" ht="12" customHeight="1">
      <c r="B15" s="121" t="s">
        <v>63</v>
      </c>
      <c r="C15" s="122">
        <v>607980.76966999995</v>
      </c>
      <c r="D15" s="122">
        <v>569700</v>
      </c>
      <c r="E15" s="122">
        <v>81797</v>
      </c>
      <c r="F15" s="122">
        <v>0</v>
      </c>
      <c r="G15" s="122">
        <v>0</v>
      </c>
      <c r="H15" s="122">
        <v>0</v>
      </c>
      <c r="I15" s="122">
        <v>47968</v>
      </c>
      <c r="J15" s="122">
        <v>0</v>
      </c>
      <c r="K15" s="122">
        <v>0</v>
      </c>
      <c r="L15" s="122">
        <v>0</v>
      </c>
      <c r="M15" s="122">
        <v>0</v>
      </c>
      <c r="N15" s="122">
        <v>0</v>
      </c>
      <c r="O15" s="122">
        <v>-81797</v>
      </c>
      <c r="P15" s="122">
        <v>1225649</v>
      </c>
      <c r="R15" s="570"/>
    </row>
    <row r="16" spans="2:18" ht="12" customHeight="1">
      <c r="B16" s="121" t="s">
        <v>339</v>
      </c>
      <c r="C16" s="122">
        <v>1274433.31968</v>
      </c>
      <c r="D16" s="122">
        <v>460904</v>
      </c>
      <c r="E16" s="122">
        <v>24314</v>
      </c>
      <c r="F16" s="122">
        <v>0</v>
      </c>
      <c r="G16" s="122">
        <v>43134</v>
      </c>
      <c r="H16" s="122">
        <v>0</v>
      </c>
      <c r="I16" s="122">
        <v>40397</v>
      </c>
      <c r="J16" s="122">
        <v>55459.957640000001</v>
      </c>
      <c r="K16" s="122">
        <v>1552</v>
      </c>
      <c r="L16" s="122">
        <v>14151.333350000001</v>
      </c>
      <c r="M16" s="122">
        <v>185341</v>
      </c>
      <c r="N16" s="122">
        <v>464147.15878</v>
      </c>
      <c r="O16" s="122">
        <v>-2099687</v>
      </c>
      <c r="P16" s="122">
        <v>464147</v>
      </c>
      <c r="R16" s="570"/>
    </row>
    <row r="17" spans="2:18" ht="12" customHeight="1">
      <c r="B17" s="121" t="s">
        <v>340</v>
      </c>
      <c r="C17" s="122">
        <v>22123.921859999999</v>
      </c>
      <c r="D17" s="122">
        <v>59742</v>
      </c>
      <c r="E17" s="122">
        <v>0</v>
      </c>
      <c r="F17" s="122">
        <v>0</v>
      </c>
      <c r="G17" s="122">
        <v>0</v>
      </c>
      <c r="H17" s="122">
        <v>0</v>
      </c>
      <c r="I17" s="122">
        <v>0</v>
      </c>
      <c r="J17" s="122">
        <v>0</v>
      </c>
      <c r="K17" s="122">
        <v>0</v>
      </c>
      <c r="L17" s="122">
        <v>0</v>
      </c>
      <c r="M17" s="122">
        <v>125</v>
      </c>
      <c r="N17" s="122">
        <v>3841.7511300000001</v>
      </c>
      <c r="O17" s="122">
        <v>0</v>
      </c>
      <c r="P17" s="122">
        <v>85833</v>
      </c>
      <c r="R17" s="570"/>
    </row>
    <row r="18" spans="2:18" ht="12" customHeight="1">
      <c r="B18" s="121" t="s">
        <v>69</v>
      </c>
      <c r="C18" s="122">
        <v>15247.93543</v>
      </c>
      <c r="D18" s="122">
        <v>44789</v>
      </c>
      <c r="E18" s="122">
        <v>0</v>
      </c>
      <c r="F18" s="122">
        <v>0</v>
      </c>
      <c r="G18" s="122">
        <v>0</v>
      </c>
      <c r="H18" s="122">
        <v>0</v>
      </c>
      <c r="I18" s="122">
        <v>0</v>
      </c>
      <c r="J18" s="122">
        <v>1177.32341</v>
      </c>
      <c r="K18" s="122">
        <v>0</v>
      </c>
      <c r="L18" s="122">
        <v>251.99504999999999</v>
      </c>
      <c r="M18" s="122">
        <v>0</v>
      </c>
      <c r="N18" s="122">
        <v>0</v>
      </c>
      <c r="O18" s="122">
        <v>0</v>
      </c>
      <c r="P18" s="122">
        <v>61466</v>
      </c>
      <c r="R18" s="570"/>
    </row>
    <row r="19" spans="2:18" ht="12" customHeight="1">
      <c r="B19" s="121" t="s">
        <v>71</v>
      </c>
      <c r="C19" s="122">
        <v>55130.237740000004</v>
      </c>
      <c r="D19" s="122">
        <v>262444</v>
      </c>
      <c r="E19" s="122">
        <v>0</v>
      </c>
      <c r="F19" s="122">
        <v>1672</v>
      </c>
      <c r="G19" s="122">
        <v>0</v>
      </c>
      <c r="H19" s="122">
        <v>0</v>
      </c>
      <c r="I19" s="122">
        <v>0</v>
      </c>
      <c r="J19" s="122">
        <v>369.33603000000005</v>
      </c>
      <c r="K19" s="122">
        <v>0</v>
      </c>
      <c r="L19" s="122">
        <v>581.55354</v>
      </c>
      <c r="M19" s="122">
        <v>0</v>
      </c>
      <c r="N19" s="122">
        <v>0</v>
      </c>
      <c r="O19" s="122">
        <v>0</v>
      </c>
      <c r="P19" s="122">
        <v>320196</v>
      </c>
      <c r="R19" s="570"/>
    </row>
    <row r="20" spans="2:18" ht="12" customHeight="1">
      <c r="B20" s="121" t="s">
        <v>341</v>
      </c>
      <c r="C20" s="122">
        <v>2169.5243399999999</v>
      </c>
      <c r="D20" s="122">
        <v>0</v>
      </c>
      <c r="E20" s="122">
        <v>0</v>
      </c>
      <c r="F20" s="122">
        <v>99806</v>
      </c>
      <c r="G20" s="122">
        <v>0</v>
      </c>
      <c r="H20" s="122">
        <v>0</v>
      </c>
      <c r="I20" s="122">
        <v>0</v>
      </c>
      <c r="J20" s="122">
        <v>0</v>
      </c>
      <c r="K20" s="122">
        <v>0</v>
      </c>
      <c r="L20" s="122">
        <v>0</v>
      </c>
      <c r="M20" s="122">
        <v>0</v>
      </c>
      <c r="N20" s="122">
        <v>0</v>
      </c>
      <c r="O20" s="122">
        <v>0</v>
      </c>
      <c r="P20" s="122">
        <v>101976</v>
      </c>
      <c r="R20" s="570"/>
    </row>
    <row r="21" spans="2:18" ht="12" customHeight="1">
      <c r="B21" s="121" t="s">
        <v>342</v>
      </c>
      <c r="C21" s="122">
        <v>0</v>
      </c>
      <c r="D21" s="122">
        <v>476103</v>
      </c>
      <c r="E21" s="122">
        <v>0</v>
      </c>
      <c r="F21" s="122">
        <v>0</v>
      </c>
      <c r="G21" s="122">
        <v>0</v>
      </c>
      <c r="H21" s="122">
        <v>0</v>
      </c>
      <c r="I21" s="122">
        <v>0</v>
      </c>
      <c r="J21" s="122">
        <v>0</v>
      </c>
      <c r="K21" s="122">
        <v>0</v>
      </c>
      <c r="L21" s="122">
        <v>0</v>
      </c>
      <c r="M21" s="122">
        <v>0</v>
      </c>
      <c r="N21" s="122">
        <v>0</v>
      </c>
      <c r="O21" s="122">
        <v>0</v>
      </c>
      <c r="P21" s="122">
        <v>476103</v>
      </c>
      <c r="R21" s="570"/>
    </row>
    <row r="22" spans="2:18" ht="12" customHeight="1">
      <c r="B22" s="121" t="s">
        <v>79</v>
      </c>
      <c r="C22" s="122">
        <v>8364.3652199999997</v>
      </c>
      <c r="D22" s="122">
        <v>40083</v>
      </c>
      <c r="E22" s="122">
        <v>2601</v>
      </c>
      <c r="F22" s="122">
        <v>249</v>
      </c>
      <c r="G22" s="122">
        <v>0</v>
      </c>
      <c r="H22" s="122">
        <v>17</v>
      </c>
      <c r="I22" s="122">
        <v>487</v>
      </c>
      <c r="J22" s="122">
        <v>0</v>
      </c>
      <c r="K22" s="122">
        <v>0</v>
      </c>
      <c r="L22" s="122">
        <v>0</v>
      </c>
      <c r="M22" s="122">
        <v>137</v>
      </c>
      <c r="N22" s="122">
        <v>405.27166999999997</v>
      </c>
      <c r="O22" s="122">
        <v>-2601</v>
      </c>
      <c r="P22" s="122">
        <v>49742</v>
      </c>
      <c r="R22" s="570"/>
    </row>
    <row r="23" spans="2:18" ht="12" customHeight="1">
      <c r="B23" s="121" t="s">
        <v>343</v>
      </c>
      <c r="C23" s="122">
        <v>97548.562180000008</v>
      </c>
      <c r="D23" s="122">
        <v>175695</v>
      </c>
      <c r="E23" s="122">
        <v>3624</v>
      </c>
      <c r="F23" s="122">
        <v>1919</v>
      </c>
      <c r="G23" s="122">
        <v>0</v>
      </c>
      <c r="H23" s="122">
        <v>0</v>
      </c>
      <c r="I23" s="122">
        <v>222868</v>
      </c>
      <c r="J23" s="122">
        <v>9308.9582399999999</v>
      </c>
      <c r="K23" s="122">
        <v>446</v>
      </c>
      <c r="L23" s="122">
        <v>40.66581</v>
      </c>
      <c r="M23" s="122">
        <v>336491</v>
      </c>
      <c r="N23" s="122">
        <v>15135.098800000002</v>
      </c>
      <c r="O23" s="122">
        <v>-3620</v>
      </c>
      <c r="P23" s="122">
        <v>859456</v>
      </c>
      <c r="R23" s="570"/>
    </row>
    <row r="24" spans="2:18" ht="12" customHeight="1">
      <c r="B24" s="121" t="s">
        <v>344</v>
      </c>
      <c r="C24" s="122"/>
      <c r="D24" s="122">
        <v>558591</v>
      </c>
      <c r="E24" s="122"/>
      <c r="F24" s="122"/>
      <c r="G24" s="122"/>
      <c r="H24" s="122"/>
      <c r="I24" s="122">
        <v>0</v>
      </c>
      <c r="J24" s="122"/>
      <c r="K24" s="122"/>
      <c r="L24" s="122">
        <v>0</v>
      </c>
      <c r="M24" s="122"/>
      <c r="N24" s="122"/>
      <c r="O24" s="122">
        <v>0</v>
      </c>
      <c r="P24" s="122">
        <v>558591</v>
      </c>
      <c r="R24" s="570"/>
    </row>
    <row r="25" spans="2:18" ht="12" customHeight="1">
      <c r="B25" s="121" t="s">
        <v>83</v>
      </c>
      <c r="C25" s="122">
        <v>0</v>
      </c>
      <c r="D25" s="122">
        <v>0</v>
      </c>
      <c r="E25" s="122">
        <v>0</v>
      </c>
      <c r="F25" s="122">
        <v>0</v>
      </c>
      <c r="G25" s="122">
        <v>0</v>
      </c>
      <c r="H25" s="122">
        <v>0</v>
      </c>
      <c r="I25" s="122">
        <v>0</v>
      </c>
      <c r="J25" s="122">
        <v>0</v>
      </c>
      <c r="K25" s="122">
        <v>0</v>
      </c>
      <c r="L25" s="122">
        <v>0</v>
      </c>
      <c r="M25" s="122">
        <v>0</v>
      </c>
      <c r="N25" s="122">
        <v>336000</v>
      </c>
      <c r="O25" s="122">
        <v>0</v>
      </c>
      <c r="P25" s="122">
        <v>336000</v>
      </c>
      <c r="R25" s="570"/>
    </row>
    <row r="26" spans="2:18" ht="12" customHeight="1">
      <c r="B26" s="121" t="s">
        <v>85</v>
      </c>
      <c r="C26" s="122">
        <v>0</v>
      </c>
      <c r="D26" s="122">
        <v>0</v>
      </c>
      <c r="E26" s="122"/>
      <c r="F26" s="122"/>
      <c r="G26" s="122"/>
      <c r="H26" s="122"/>
      <c r="I26" s="122">
        <v>0</v>
      </c>
      <c r="J26" s="122">
        <v>0</v>
      </c>
      <c r="K26" s="122"/>
      <c r="L26" s="122">
        <v>0</v>
      </c>
      <c r="M26" s="122"/>
      <c r="N26" s="122">
        <v>0</v>
      </c>
      <c r="O26" s="122">
        <v>533264</v>
      </c>
      <c r="P26" s="122">
        <v>533264</v>
      </c>
      <c r="R26" s="570"/>
    </row>
    <row r="27" spans="2:18" ht="12" customHeight="1">
      <c r="B27" s="119" t="s">
        <v>82</v>
      </c>
      <c r="C27" s="120">
        <v>7673538.0893800007</v>
      </c>
      <c r="D27" s="120">
        <v>9557520</v>
      </c>
      <c r="E27" s="120">
        <v>302821</v>
      </c>
      <c r="F27" s="120">
        <v>730939</v>
      </c>
      <c r="G27" s="120">
        <v>55959</v>
      </c>
      <c r="H27" s="120">
        <v>4321</v>
      </c>
      <c r="I27" s="120">
        <v>3080497</v>
      </c>
      <c r="J27" s="120">
        <v>42991.04477</v>
      </c>
      <c r="K27" s="120">
        <v>2709.9400299999998</v>
      </c>
      <c r="L27" s="120">
        <v>46555.562909999993</v>
      </c>
      <c r="M27" s="120">
        <v>550546.67526000005</v>
      </c>
      <c r="N27" s="120">
        <v>615579.51856</v>
      </c>
      <c r="O27" s="120">
        <v>-346004</v>
      </c>
      <c r="P27" s="120">
        <v>22317974</v>
      </c>
      <c r="R27" s="570"/>
    </row>
    <row r="28" spans="2:18" ht="12" customHeight="1">
      <c r="B28" s="121" t="s">
        <v>337</v>
      </c>
      <c r="C28" s="122">
        <v>0</v>
      </c>
      <c r="D28" s="122">
        <v>0</v>
      </c>
      <c r="E28" s="122">
        <v>0</v>
      </c>
      <c r="F28" s="122">
        <v>0</v>
      </c>
      <c r="G28" s="122">
        <v>35616</v>
      </c>
      <c r="H28" s="122">
        <v>0</v>
      </c>
      <c r="I28" s="122">
        <v>265157</v>
      </c>
      <c r="J28" s="122">
        <v>0</v>
      </c>
      <c r="K28" s="122">
        <v>0</v>
      </c>
      <c r="L28" s="122">
        <v>0</v>
      </c>
      <c r="M28" s="122">
        <v>0</v>
      </c>
      <c r="N28" s="122">
        <v>5850.9040800000002</v>
      </c>
      <c r="O28" s="122">
        <v>-306624</v>
      </c>
      <c r="P28" s="122">
        <v>0</v>
      </c>
      <c r="R28" s="570"/>
    </row>
    <row r="29" spans="2:18" ht="12" customHeight="1">
      <c r="B29" s="121" t="s">
        <v>55</v>
      </c>
      <c r="C29" s="877">
        <v>131142.80325</v>
      </c>
      <c r="D29" s="122">
        <v>0</v>
      </c>
      <c r="E29" s="122">
        <v>0</v>
      </c>
      <c r="F29" s="122">
        <v>0</v>
      </c>
      <c r="G29" s="122">
        <v>0</v>
      </c>
      <c r="H29" s="122">
        <v>0</v>
      </c>
      <c r="I29" s="122">
        <v>0</v>
      </c>
      <c r="J29" s="122">
        <v>0</v>
      </c>
      <c r="K29" s="122">
        <v>0</v>
      </c>
      <c r="L29" s="122">
        <v>0</v>
      </c>
      <c r="M29" s="122">
        <v>0</v>
      </c>
      <c r="N29" s="122">
        <v>0</v>
      </c>
      <c r="O29" s="122">
        <v>0</v>
      </c>
      <c r="P29" s="122">
        <v>131143</v>
      </c>
      <c r="R29" s="570"/>
    </row>
    <row r="30" spans="2:18" ht="12" customHeight="1">
      <c r="B30" s="121" t="s">
        <v>87</v>
      </c>
      <c r="C30" s="877">
        <v>1207009.0539000002</v>
      </c>
      <c r="D30" s="122">
        <v>0</v>
      </c>
      <c r="E30" s="122">
        <v>21319</v>
      </c>
      <c r="F30" s="122">
        <v>1465</v>
      </c>
      <c r="G30" s="122">
        <v>0</v>
      </c>
      <c r="H30" s="122">
        <v>0</v>
      </c>
      <c r="I30" s="122">
        <v>24244</v>
      </c>
      <c r="J30" s="122">
        <v>35267.478029999998</v>
      </c>
      <c r="K30" s="122">
        <v>865.23622999999998</v>
      </c>
      <c r="L30" s="122">
        <v>18733.092329999999</v>
      </c>
      <c r="M30" s="122">
        <v>109735.57293000001</v>
      </c>
      <c r="N30" s="122">
        <v>0</v>
      </c>
      <c r="O30" s="122">
        <v>268156</v>
      </c>
      <c r="P30" s="122">
        <v>1686793</v>
      </c>
      <c r="R30" s="570"/>
    </row>
    <row r="31" spans="2:18" ht="12" customHeight="1">
      <c r="B31" s="121" t="s">
        <v>345</v>
      </c>
      <c r="C31" s="877">
        <v>60755.862829999998</v>
      </c>
      <c r="D31" s="122">
        <v>546184</v>
      </c>
      <c r="E31" s="122">
        <v>0</v>
      </c>
      <c r="F31" s="122">
        <v>0</v>
      </c>
      <c r="G31" s="122">
        <v>0</v>
      </c>
      <c r="H31" s="122">
        <v>589</v>
      </c>
      <c r="I31" s="122">
        <v>0</v>
      </c>
      <c r="J31" s="122">
        <v>0</v>
      </c>
      <c r="K31" s="122">
        <v>0</v>
      </c>
      <c r="L31" s="122">
        <v>0</v>
      </c>
      <c r="M31" s="122">
        <v>533.93290999999999</v>
      </c>
      <c r="N31" s="122">
        <v>4030.3826099999997</v>
      </c>
      <c r="O31" s="122">
        <v>0</v>
      </c>
      <c r="P31" s="122">
        <v>612093</v>
      </c>
      <c r="R31" s="570"/>
    </row>
    <row r="32" spans="2:18" ht="12" customHeight="1">
      <c r="B32" s="121" t="s">
        <v>61</v>
      </c>
      <c r="C32" s="877">
        <v>2106274.92973</v>
      </c>
      <c r="D32" s="122">
        <v>375585</v>
      </c>
      <c r="E32" s="122">
        <v>0</v>
      </c>
      <c r="F32" s="122">
        <v>0</v>
      </c>
      <c r="G32" s="122">
        <v>0</v>
      </c>
      <c r="H32" s="122">
        <v>0</v>
      </c>
      <c r="I32" s="122">
        <v>2164987</v>
      </c>
      <c r="J32" s="122">
        <v>0</v>
      </c>
      <c r="K32" s="122">
        <v>0</v>
      </c>
      <c r="L32" s="122">
        <v>20390.411390000001</v>
      </c>
      <c r="M32" s="122">
        <v>0</v>
      </c>
      <c r="N32" s="122">
        <v>0</v>
      </c>
      <c r="O32" s="122">
        <v>0</v>
      </c>
      <c r="P32" s="122">
        <v>4667237</v>
      </c>
      <c r="R32" s="570"/>
    </row>
    <row r="33" spans="2:18" ht="12" customHeight="1">
      <c r="B33" s="121" t="s">
        <v>63</v>
      </c>
      <c r="C33" s="877">
        <v>3160977.4643399999</v>
      </c>
      <c r="D33" s="122">
        <v>4750476</v>
      </c>
      <c r="E33" s="122">
        <v>202405</v>
      </c>
      <c r="F33" s="122">
        <v>0</v>
      </c>
      <c r="G33" s="122">
        <v>0</v>
      </c>
      <c r="H33" s="122">
        <v>0</v>
      </c>
      <c r="I33" s="122">
        <v>482004</v>
      </c>
      <c r="J33" s="122">
        <v>0</v>
      </c>
      <c r="K33" s="122">
        <v>0</v>
      </c>
      <c r="L33" s="122">
        <v>0</v>
      </c>
      <c r="M33" s="122">
        <v>0</v>
      </c>
      <c r="N33" s="122">
        <v>0</v>
      </c>
      <c r="O33" s="122">
        <v>-202405</v>
      </c>
      <c r="P33" s="122">
        <v>8393457</v>
      </c>
      <c r="R33" s="570"/>
    </row>
    <row r="34" spans="2:18" ht="12" customHeight="1">
      <c r="B34" s="121" t="s">
        <v>140</v>
      </c>
      <c r="C34" s="877">
        <v>398593.73064999998</v>
      </c>
      <c r="D34" s="122">
        <v>948724</v>
      </c>
      <c r="E34" s="122">
        <v>8608</v>
      </c>
      <c r="F34" s="122">
        <v>0</v>
      </c>
      <c r="G34" s="122">
        <v>718</v>
      </c>
      <c r="H34" s="122">
        <v>0</v>
      </c>
      <c r="I34" s="122">
        <v>0</v>
      </c>
      <c r="J34" s="122">
        <v>0</v>
      </c>
      <c r="K34" s="122">
        <v>0</v>
      </c>
      <c r="L34" s="122">
        <v>0</v>
      </c>
      <c r="M34" s="122">
        <v>3554.9695499999998</v>
      </c>
      <c r="N34" s="122">
        <v>47536.626630000006</v>
      </c>
      <c r="O34" s="122">
        <v>-9326</v>
      </c>
      <c r="P34" s="122">
        <v>1398410</v>
      </c>
      <c r="R34" s="570"/>
    </row>
    <row r="35" spans="2:18" ht="12" customHeight="1">
      <c r="B35" s="121" t="s">
        <v>71</v>
      </c>
      <c r="C35" s="877">
        <v>0</v>
      </c>
      <c r="D35" s="122">
        <v>224996</v>
      </c>
      <c r="E35" s="122">
        <v>0</v>
      </c>
      <c r="F35" s="122">
        <v>0</v>
      </c>
      <c r="G35" s="122">
        <v>8690</v>
      </c>
      <c r="H35" s="122">
        <v>0</v>
      </c>
      <c r="I35" s="122">
        <v>0</v>
      </c>
      <c r="J35" s="122">
        <v>7723.5667400000002</v>
      </c>
      <c r="K35" s="122">
        <v>0</v>
      </c>
      <c r="L35" s="122">
        <v>757.07937000000015</v>
      </c>
      <c r="M35" s="122">
        <v>0</v>
      </c>
      <c r="N35" s="122">
        <v>0</v>
      </c>
      <c r="O35" s="122">
        <v>-8690</v>
      </c>
      <c r="P35" s="122">
        <v>233478</v>
      </c>
      <c r="R35" s="570"/>
    </row>
    <row r="36" spans="2:18" ht="12" customHeight="1">
      <c r="B36" s="121" t="s">
        <v>346</v>
      </c>
      <c r="C36" s="877">
        <v>62989.785450000003</v>
      </c>
      <c r="D36" s="122">
        <v>0</v>
      </c>
      <c r="E36" s="122">
        <v>0</v>
      </c>
      <c r="F36" s="122">
        <v>728889</v>
      </c>
      <c r="G36" s="122">
        <v>0</v>
      </c>
      <c r="H36" s="122">
        <v>0</v>
      </c>
      <c r="I36" s="122">
        <v>0</v>
      </c>
      <c r="J36" s="122">
        <v>0</v>
      </c>
      <c r="K36" s="122">
        <v>0</v>
      </c>
      <c r="L36" s="122">
        <v>0</v>
      </c>
      <c r="M36" s="122">
        <v>0</v>
      </c>
      <c r="N36" s="122">
        <v>0</v>
      </c>
      <c r="O36" s="122">
        <v>0</v>
      </c>
      <c r="P36" s="122">
        <v>791879</v>
      </c>
      <c r="R36" s="570"/>
    </row>
    <row r="37" spans="2:18" ht="12" customHeight="1">
      <c r="B37" s="121" t="s">
        <v>342</v>
      </c>
      <c r="C37" s="877">
        <v>0</v>
      </c>
      <c r="D37" s="122">
        <v>27888</v>
      </c>
      <c r="E37" s="122">
        <v>0</v>
      </c>
      <c r="F37" s="122">
        <v>0</v>
      </c>
      <c r="G37" s="122"/>
      <c r="H37" s="122">
        <v>0</v>
      </c>
      <c r="I37" s="122">
        <v>0</v>
      </c>
      <c r="J37" s="122">
        <v>0</v>
      </c>
      <c r="K37" s="122">
        <v>0</v>
      </c>
      <c r="L37" s="122">
        <v>0</v>
      </c>
      <c r="M37" s="122">
        <v>0</v>
      </c>
      <c r="N37" s="122">
        <v>0</v>
      </c>
      <c r="O37" s="122">
        <v>0</v>
      </c>
      <c r="P37" s="122">
        <v>27888</v>
      </c>
      <c r="R37" s="570"/>
    </row>
    <row r="38" spans="2:18" ht="12" customHeight="1">
      <c r="B38" s="121" t="s">
        <v>77</v>
      </c>
      <c r="C38" s="877">
        <v>60760.781149999995</v>
      </c>
      <c r="D38" s="122">
        <v>99138</v>
      </c>
      <c r="E38" s="122">
        <v>8972</v>
      </c>
      <c r="F38" s="122">
        <v>585</v>
      </c>
      <c r="G38" s="122">
        <v>0</v>
      </c>
      <c r="H38" s="122">
        <v>3732</v>
      </c>
      <c r="I38" s="122">
        <v>45781</v>
      </c>
      <c r="J38" s="122">
        <v>0</v>
      </c>
      <c r="K38" s="122">
        <v>0</v>
      </c>
      <c r="L38" s="122">
        <v>0</v>
      </c>
      <c r="M38" s="122">
        <v>4021.65832</v>
      </c>
      <c r="N38" s="122">
        <v>6680.7092899999998</v>
      </c>
      <c r="O38" s="122">
        <v>-8972</v>
      </c>
      <c r="P38" s="122">
        <v>220700</v>
      </c>
      <c r="R38" s="570"/>
    </row>
    <row r="39" spans="2:18" ht="12" customHeight="1">
      <c r="B39" s="121" t="s">
        <v>347</v>
      </c>
      <c r="C39" s="877">
        <v>49539.170729999998</v>
      </c>
      <c r="D39" s="122">
        <v>1559</v>
      </c>
      <c r="E39" s="122">
        <v>45086</v>
      </c>
      <c r="F39" s="122">
        <v>0</v>
      </c>
      <c r="G39" s="122">
        <v>0</v>
      </c>
      <c r="H39" s="122">
        <v>0</v>
      </c>
      <c r="I39" s="122">
        <v>96018</v>
      </c>
      <c r="J39" s="122">
        <v>0</v>
      </c>
      <c r="K39" s="122">
        <v>0</v>
      </c>
      <c r="L39" s="122">
        <v>16.97936</v>
      </c>
      <c r="M39" s="122">
        <v>431938.16349000001</v>
      </c>
      <c r="N39" s="122">
        <v>25297.397109999998</v>
      </c>
      <c r="O39" s="122">
        <v>-70384</v>
      </c>
      <c r="P39" s="122">
        <v>579070</v>
      </c>
      <c r="R39" s="570"/>
    </row>
    <row r="40" spans="2:18" ht="12" customHeight="1">
      <c r="B40" s="121" t="s">
        <v>348</v>
      </c>
      <c r="C40" s="877"/>
      <c r="D40" s="122">
        <v>173135</v>
      </c>
      <c r="E40" s="122"/>
      <c r="F40" s="122"/>
      <c r="G40" s="122"/>
      <c r="H40" s="122"/>
      <c r="I40" s="122">
        <v>0</v>
      </c>
      <c r="J40" s="122"/>
      <c r="K40" s="122"/>
      <c r="L40" s="122">
        <v>0</v>
      </c>
      <c r="M40" s="122"/>
      <c r="N40" s="122"/>
      <c r="O40" s="122">
        <v>0</v>
      </c>
      <c r="P40" s="122">
        <v>173135</v>
      </c>
      <c r="R40" s="570"/>
    </row>
    <row r="41" spans="2:18" ht="12" customHeight="1">
      <c r="B41" s="121" t="s">
        <v>349</v>
      </c>
      <c r="C41" s="877"/>
      <c r="D41" s="122">
        <v>1909775</v>
      </c>
      <c r="E41" s="122"/>
      <c r="F41" s="122"/>
      <c r="G41" s="122"/>
      <c r="H41" s="122"/>
      <c r="I41" s="122">
        <v>0</v>
      </c>
      <c r="J41" s="122"/>
      <c r="K41" s="122"/>
      <c r="L41" s="122"/>
      <c r="M41" s="122"/>
      <c r="N41" s="122"/>
      <c r="O41" s="122"/>
      <c r="P41" s="122">
        <v>1909775</v>
      </c>
      <c r="R41" s="570"/>
    </row>
    <row r="42" spans="2:18" ht="12" customHeight="1">
      <c r="B42" s="121" t="s">
        <v>83</v>
      </c>
      <c r="C42" s="122">
        <v>435494.50735000003</v>
      </c>
      <c r="D42" s="122">
        <v>500060</v>
      </c>
      <c r="E42" s="122">
        <v>16431</v>
      </c>
      <c r="F42" s="122">
        <v>0</v>
      </c>
      <c r="G42" s="122">
        <v>10935</v>
      </c>
      <c r="H42" s="122">
        <v>0</v>
      </c>
      <c r="I42" s="122">
        <v>2306</v>
      </c>
      <c r="J42" s="122">
        <v>0</v>
      </c>
      <c r="K42" s="122">
        <v>1844.7038</v>
      </c>
      <c r="L42" s="122">
        <v>6658.0004599999993</v>
      </c>
      <c r="M42" s="122">
        <v>762.37806</v>
      </c>
      <c r="N42" s="122">
        <v>526183.49884000001</v>
      </c>
      <c r="O42" s="122">
        <v>-7759</v>
      </c>
      <c r="P42" s="122">
        <v>1492916</v>
      </c>
      <c r="R42" s="570"/>
    </row>
    <row r="43" spans="2:18" ht="12" customHeight="1">
      <c r="B43" s="119" t="s">
        <v>99</v>
      </c>
      <c r="C43" s="120">
        <v>12748166.23714</v>
      </c>
      <c r="D43" s="120">
        <v>6782864</v>
      </c>
      <c r="E43" s="120">
        <v>514666</v>
      </c>
      <c r="F43" s="120">
        <v>-36139</v>
      </c>
      <c r="G43" s="120">
        <v>317611</v>
      </c>
      <c r="H43" s="120">
        <v>54322</v>
      </c>
      <c r="I43" s="120">
        <v>5504674</v>
      </c>
      <c r="J43" s="120">
        <v>634053.02240999998</v>
      </c>
      <c r="K43" s="120">
        <v>229271</v>
      </c>
      <c r="L43" s="120">
        <v>532222.46309999994</v>
      </c>
      <c r="M43" s="120">
        <v>342206.36339999997</v>
      </c>
      <c r="N43" s="120">
        <v>23886151.53001</v>
      </c>
      <c r="O43" s="120">
        <v>-27623917</v>
      </c>
      <c r="P43" s="120">
        <v>23886153</v>
      </c>
      <c r="R43" s="570"/>
    </row>
    <row r="44" spans="2:18" ht="12" customHeight="1">
      <c r="B44" s="119" t="s">
        <v>350</v>
      </c>
      <c r="C44" s="120">
        <v>12748166.23714</v>
      </c>
      <c r="D44" s="120">
        <v>6782864</v>
      </c>
      <c r="E44" s="120">
        <v>514666</v>
      </c>
      <c r="F44" s="120">
        <v>-36139</v>
      </c>
      <c r="G44" s="120">
        <v>317611</v>
      </c>
      <c r="H44" s="120">
        <v>54322</v>
      </c>
      <c r="I44" s="120">
        <v>5504674</v>
      </c>
      <c r="J44" s="120">
        <v>634053.02240999998</v>
      </c>
      <c r="K44" s="120">
        <v>229271</v>
      </c>
      <c r="L44" s="120">
        <v>532222.46309999994</v>
      </c>
      <c r="M44" s="120">
        <v>342206.36339999997</v>
      </c>
      <c r="N44" s="120">
        <v>23886151.53001</v>
      </c>
      <c r="O44" s="120">
        <v>-27623917</v>
      </c>
      <c r="P44" s="120">
        <v>23886153</v>
      </c>
      <c r="R44" s="570"/>
    </row>
    <row r="45" spans="2:18" ht="12" customHeight="1">
      <c r="B45" s="121" t="s">
        <v>351</v>
      </c>
      <c r="C45" s="122">
        <v>6242757.4241499994</v>
      </c>
      <c r="D45" s="122">
        <v>5372206</v>
      </c>
      <c r="E45" s="122">
        <v>220966</v>
      </c>
      <c r="F45" s="122">
        <v>35503</v>
      </c>
      <c r="G45" s="122">
        <v>425662</v>
      </c>
      <c r="H45" s="122">
        <v>16685</v>
      </c>
      <c r="I45" s="122">
        <v>5157938</v>
      </c>
      <c r="J45" s="122">
        <v>409508.8787</v>
      </c>
      <c r="K45" s="122">
        <v>223913</v>
      </c>
      <c r="L45" s="122">
        <v>275161.24125000002</v>
      </c>
      <c r="M45" s="122">
        <v>237210.46190999998</v>
      </c>
      <c r="N45" s="122">
        <v>12821758.140240001</v>
      </c>
      <c r="O45" s="122">
        <v>-18617510</v>
      </c>
      <c r="P45" s="122">
        <v>12821758</v>
      </c>
      <c r="R45" s="570"/>
    </row>
    <row r="46" spans="2:18" ht="12" customHeight="1">
      <c r="B46" s="121" t="s">
        <v>352</v>
      </c>
      <c r="C46" s="122">
        <v>0</v>
      </c>
      <c r="D46" s="122">
        <v>0</v>
      </c>
      <c r="E46" s="122">
        <v>0</v>
      </c>
      <c r="F46" s="122">
        <v>0</v>
      </c>
      <c r="G46" s="122">
        <v>0</v>
      </c>
      <c r="H46" s="122">
        <v>48950</v>
      </c>
      <c r="I46" s="122">
        <v>17681</v>
      </c>
      <c r="J46" s="122">
        <v>0</v>
      </c>
      <c r="K46" s="122">
        <v>0</v>
      </c>
      <c r="L46" s="122">
        <v>0</v>
      </c>
      <c r="M46" s="122">
        <v>0</v>
      </c>
      <c r="N46" s="122">
        <v>0</v>
      </c>
      <c r="O46" s="122">
        <v>-66631</v>
      </c>
      <c r="P46" s="122">
        <v>0</v>
      </c>
      <c r="R46" s="570"/>
    </row>
    <row r="47" spans="2:18" ht="12" customHeight="1">
      <c r="B47" s="121" t="s">
        <v>353</v>
      </c>
      <c r="C47" s="122"/>
      <c r="D47" s="122"/>
      <c r="E47" s="122"/>
      <c r="F47" s="122"/>
      <c r="G47" s="122"/>
      <c r="H47" s="122"/>
      <c r="I47" s="122">
        <v>0</v>
      </c>
      <c r="J47" s="122"/>
      <c r="K47" s="122"/>
      <c r="L47" s="122">
        <v>0</v>
      </c>
      <c r="M47" s="122"/>
      <c r="N47" s="122"/>
      <c r="O47" s="122"/>
      <c r="P47" s="122"/>
      <c r="R47" s="570"/>
    </row>
    <row r="48" spans="2:18" ht="12" customHeight="1">
      <c r="B48" s="121" t="s">
        <v>354</v>
      </c>
      <c r="C48" s="122">
        <v>498182.91762000002</v>
      </c>
      <c r="D48" s="122">
        <v>-163951</v>
      </c>
      <c r="E48" s="122">
        <v>983</v>
      </c>
      <c r="F48" s="122">
        <v>2844</v>
      </c>
      <c r="G48" s="122">
        <v>442</v>
      </c>
      <c r="H48" s="122">
        <v>-1</v>
      </c>
      <c r="I48" s="122">
        <v>0</v>
      </c>
      <c r="J48" s="122">
        <v>0</v>
      </c>
      <c r="K48" s="122">
        <v>0</v>
      </c>
      <c r="L48" s="122">
        <v>0</v>
      </c>
      <c r="M48" s="122">
        <v>-1097.31078</v>
      </c>
      <c r="N48" s="122">
        <v>307048.90632999997</v>
      </c>
      <c r="O48" s="122">
        <v>-337403</v>
      </c>
      <c r="P48" s="122">
        <v>307050</v>
      </c>
      <c r="R48" s="570"/>
    </row>
    <row r="49" spans="2:18" ht="12" customHeight="1">
      <c r="B49" s="121" t="s">
        <v>355</v>
      </c>
      <c r="C49" s="122">
        <v>961537.77896999998</v>
      </c>
      <c r="D49" s="122">
        <v>335200</v>
      </c>
      <c r="E49" s="122">
        <v>44193</v>
      </c>
      <c r="F49" s="122">
        <v>0</v>
      </c>
      <c r="G49" s="122">
        <v>0</v>
      </c>
      <c r="H49" s="122">
        <v>0</v>
      </c>
      <c r="I49" s="122">
        <v>55133</v>
      </c>
      <c r="J49" s="122">
        <v>58164.270779999999</v>
      </c>
      <c r="K49" s="122">
        <v>703</v>
      </c>
      <c r="L49" s="122">
        <v>27949.421910000005</v>
      </c>
      <c r="M49" s="122">
        <v>28071.250239999998</v>
      </c>
      <c r="N49" s="122">
        <v>1625627.7191900001</v>
      </c>
      <c r="O49" s="122">
        <v>-1510951</v>
      </c>
      <c r="P49" s="122">
        <v>1625628</v>
      </c>
      <c r="R49" s="570"/>
    </row>
    <row r="50" spans="2:18" ht="12" customHeight="1">
      <c r="B50" s="121" t="s">
        <v>356</v>
      </c>
      <c r="C50" s="122">
        <v>5045688.1163999997</v>
      </c>
      <c r="D50" s="122">
        <v>1239409</v>
      </c>
      <c r="E50" s="122">
        <v>136905</v>
      </c>
      <c r="F50" s="122">
        <v>0</v>
      </c>
      <c r="G50" s="122">
        <v>0</v>
      </c>
      <c r="H50" s="122">
        <v>0</v>
      </c>
      <c r="I50" s="122">
        <v>443457</v>
      </c>
      <c r="J50" s="122">
        <v>0</v>
      </c>
      <c r="K50" s="122">
        <v>0</v>
      </c>
      <c r="L50" s="122">
        <v>186657.79987000002</v>
      </c>
      <c r="M50" s="122">
        <v>4377.2791299999999</v>
      </c>
      <c r="N50" s="122">
        <v>9000505.3785300013</v>
      </c>
      <c r="O50" s="122">
        <v>-7056494</v>
      </c>
      <c r="P50" s="122">
        <v>9000506</v>
      </c>
      <c r="R50" s="570"/>
    </row>
    <row r="51" spans="2:18">
      <c r="B51" s="121" t="s">
        <v>357</v>
      </c>
      <c r="C51" s="122">
        <v>0</v>
      </c>
      <c r="D51" s="122">
        <v>0</v>
      </c>
      <c r="E51" s="122">
        <v>0</v>
      </c>
      <c r="F51" s="122">
        <v>0</v>
      </c>
      <c r="G51" s="122">
        <v>0</v>
      </c>
      <c r="H51" s="122">
        <v>0</v>
      </c>
      <c r="I51" s="122">
        <v>117100</v>
      </c>
      <c r="J51" s="122">
        <v>166379.87293000001</v>
      </c>
      <c r="K51" s="122">
        <v>4655</v>
      </c>
      <c r="L51" s="122">
        <v>42454.000069999995</v>
      </c>
      <c r="M51" s="122">
        <v>73644.6829</v>
      </c>
      <c r="N51" s="122">
        <v>131211.38571999999</v>
      </c>
      <c r="O51" s="122">
        <v>-404235</v>
      </c>
      <c r="P51" s="122">
        <v>131211</v>
      </c>
      <c r="R51" s="570"/>
    </row>
    <row r="52" spans="2:18">
      <c r="B52" s="121" t="s">
        <v>358</v>
      </c>
      <c r="C52" s="122">
        <v>0</v>
      </c>
      <c r="D52" s="122">
        <v>0</v>
      </c>
      <c r="E52" s="122">
        <v>111619</v>
      </c>
      <c r="F52" s="122">
        <v>-74486</v>
      </c>
      <c r="G52" s="122">
        <v>-108493</v>
      </c>
      <c r="H52" s="122">
        <v>-11312</v>
      </c>
      <c r="I52" s="122">
        <v>-286635</v>
      </c>
      <c r="J52" s="122">
        <v>0</v>
      </c>
      <c r="K52" s="122">
        <v>0</v>
      </c>
      <c r="L52" s="122">
        <v>0</v>
      </c>
      <c r="M52" s="122">
        <v>0</v>
      </c>
      <c r="N52" s="122">
        <v>0</v>
      </c>
      <c r="O52" s="122">
        <v>369307</v>
      </c>
      <c r="P52" s="122">
        <v>0</v>
      </c>
      <c r="Q52" s="571"/>
      <c r="R52" s="571"/>
    </row>
    <row r="53" spans="2:18">
      <c r="B53" s="119" t="s">
        <v>359</v>
      </c>
      <c r="C53" s="120">
        <v>0</v>
      </c>
      <c r="D53" s="120">
        <v>0</v>
      </c>
      <c r="E53" s="120">
        <v>0</v>
      </c>
      <c r="F53" s="120">
        <v>0</v>
      </c>
      <c r="G53" s="120">
        <v>0</v>
      </c>
      <c r="H53" s="120">
        <v>0</v>
      </c>
      <c r="I53" s="120">
        <v>0</v>
      </c>
      <c r="J53" s="120">
        <v>0</v>
      </c>
      <c r="K53" s="120">
        <v>0</v>
      </c>
      <c r="L53" s="120">
        <v>0</v>
      </c>
      <c r="M53" s="120">
        <v>0</v>
      </c>
      <c r="N53" s="120">
        <v>0</v>
      </c>
      <c r="O53" s="120">
        <v>305514</v>
      </c>
      <c r="P53" s="120">
        <v>305514</v>
      </c>
    </row>
    <row r="54" spans="2:18">
      <c r="B54" s="123" t="s">
        <v>100</v>
      </c>
      <c r="C54" s="124">
        <v>23351375.59124</v>
      </c>
      <c r="D54" s="124">
        <v>21831127</v>
      </c>
      <c r="E54" s="124">
        <v>1023624</v>
      </c>
      <c r="F54" s="124">
        <v>804150</v>
      </c>
      <c r="G54" s="124">
        <v>423367</v>
      </c>
      <c r="H54" s="124">
        <v>62676</v>
      </c>
      <c r="I54" s="124">
        <v>9134285</v>
      </c>
      <c r="J54" s="124">
        <v>895046.89286000002</v>
      </c>
      <c r="K54" s="124">
        <v>235581.94003</v>
      </c>
      <c r="L54" s="124">
        <v>601581.77777999989</v>
      </c>
      <c r="M54" s="124">
        <v>1824990.0386600001</v>
      </c>
      <c r="N54" s="124">
        <v>25358896.53021</v>
      </c>
      <c r="O54" s="124">
        <v>-29727630</v>
      </c>
      <c r="P54" s="124">
        <v>55819074</v>
      </c>
    </row>
    <row r="55" spans="2:18">
      <c r="B55" s="996"/>
      <c r="C55" s="997"/>
      <c r="D55" s="997"/>
      <c r="E55" s="997"/>
      <c r="F55" s="997"/>
      <c r="G55" s="997"/>
      <c r="H55" s="997"/>
      <c r="I55" s="997"/>
      <c r="J55" s="997"/>
      <c r="K55" s="997"/>
      <c r="L55" s="997"/>
      <c r="M55" s="997"/>
      <c r="N55" s="997"/>
      <c r="O55" s="997"/>
      <c r="P55" s="997"/>
    </row>
    <row r="56" spans="2:18">
      <c r="O56" s="11"/>
      <c r="P56" s="118" t="s">
        <v>46</v>
      </c>
    </row>
    <row r="57" spans="2:18" ht="29.45" customHeight="1">
      <c r="B57" s="99" t="s">
        <v>360</v>
      </c>
      <c r="C57" s="100" t="s">
        <v>331</v>
      </c>
      <c r="D57" s="101" t="s">
        <v>292</v>
      </c>
      <c r="E57" s="101" t="s">
        <v>293</v>
      </c>
      <c r="F57" s="101" t="s">
        <v>294</v>
      </c>
      <c r="G57" s="100" t="s">
        <v>295</v>
      </c>
      <c r="H57" s="100" t="s">
        <v>296</v>
      </c>
      <c r="I57" s="100" t="s">
        <v>297</v>
      </c>
      <c r="J57" s="100" t="s">
        <v>298</v>
      </c>
      <c r="K57" s="100" t="s">
        <v>299</v>
      </c>
      <c r="L57" s="100" t="s">
        <v>332</v>
      </c>
      <c r="M57" s="100" t="s">
        <v>301</v>
      </c>
      <c r="N57" s="101" t="s">
        <v>302</v>
      </c>
      <c r="O57" s="102" t="s">
        <v>333</v>
      </c>
      <c r="P57" s="101" t="s">
        <v>304</v>
      </c>
    </row>
    <row r="58" spans="2:18" ht="12" customHeight="1">
      <c r="B58" s="119" t="s">
        <v>51</v>
      </c>
      <c r="C58" s="120">
        <v>2077931</v>
      </c>
      <c r="D58" s="120">
        <v>3970515</v>
      </c>
      <c r="E58" s="120">
        <v>419277</v>
      </c>
      <c r="F58" s="120">
        <v>111142</v>
      </c>
      <c r="G58" s="120">
        <v>45115</v>
      </c>
      <c r="H58" s="120">
        <v>881</v>
      </c>
      <c r="I58" s="120">
        <v>490273</v>
      </c>
      <c r="J58" s="120">
        <v>297517</v>
      </c>
      <c r="K58" s="120">
        <v>4622</v>
      </c>
      <c r="L58" s="120">
        <v>34551</v>
      </c>
      <c r="M58" s="120">
        <v>790165</v>
      </c>
      <c r="N58" s="120">
        <v>390708</v>
      </c>
      <c r="O58" s="120">
        <v>-1476100</v>
      </c>
      <c r="P58" s="120">
        <v>7156597</v>
      </c>
    </row>
    <row r="59" spans="2:18" ht="12" customHeight="1">
      <c r="B59" s="121" t="s">
        <v>336</v>
      </c>
      <c r="C59" s="122">
        <v>77637</v>
      </c>
      <c r="D59" s="122">
        <v>154982</v>
      </c>
      <c r="E59" s="122">
        <v>9892</v>
      </c>
      <c r="F59" s="122">
        <v>352</v>
      </c>
      <c r="G59" s="122">
        <v>646</v>
      </c>
      <c r="H59" s="122">
        <v>0</v>
      </c>
      <c r="I59" s="122">
        <v>51</v>
      </c>
      <c r="J59" s="122">
        <v>0</v>
      </c>
      <c r="K59" s="122">
        <v>37</v>
      </c>
      <c r="L59" s="122">
        <v>0</v>
      </c>
      <c r="M59" s="122">
        <v>2587</v>
      </c>
      <c r="N59" s="122">
        <v>6605</v>
      </c>
      <c r="O59" s="122">
        <v>0</v>
      </c>
      <c r="P59" s="122">
        <v>252789</v>
      </c>
    </row>
    <row r="60" spans="2:18" ht="12" customHeight="1">
      <c r="B60" s="121" t="s">
        <v>337</v>
      </c>
      <c r="C60" s="122">
        <v>5897</v>
      </c>
      <c r="D60" s="122">
        <v>8962</v>
      </c>
      <c r="E60" s="122">
        <v>0</v>
      </c>
      <c r="F60" s="122">
        <v>0</v>
      </c>
      <c r="G60" s="122">
        <v>0</v>
      </c>
      <c r="H60" s="122">
        <v>0</v>
      </c>
      <c r="I60" s="122">
        <v>62831</v>
      </c>
      <c r="J60" s="122">
        <v>913</v>
      </c>
      <c r="K60" s="122">
        <v>241</v>
      </c>
      <c r="L60" s="122">
        <v>299</v>
      </c>
      <c r="M60" s="122">
        <v>378</v>
      </c>
      <c r="N60" s="122">
        <v>1838</v>
      </c>
      <c r="O60" s="122">
        <v>-81359</v>
      </c>
      <c r="P60" s="122">
        <v>0</v>
      </c>
    </row>
    <row r="61" spans="2:18" ht="12" customHeight="1">
      <c r="B61" s="121" t="s">
        <v>55</v>
      </c>
      <c r="C61" s="122">
        <v>312042</v>
      </c>
      <c r="D61" s="122">
        <v>1447967</v>
      </c>
      <c r="E61" s="122">
        <v>97759</v>
      </c>
      <c r="F61" s="122">
        <v>3320</v>
      </c>
      <c r="G61" s="122">
        <v>5955</v>
      </c>
      <c r="H61" s="122">
        <v>76</v>
      </c>
      <c r="I61" s="122">
        <v>41489</v>
      </c>
      <c r="J61" s="122">
        <v>23378</v>
      </c>
      <c r="K61" s="122">
        <v>1357</v>
      </c>
      <c r="L61" s="122">
        <v>883</v>
      </c>
      <c r="M61" s="122">
        <v>460957</v>
      </c>
      <c r="N61" s="122">
        <v>5373</v>
      </c>
      <c r="O61" s="122">
        <v>-310534</v>
      </c>
      <c r="P61" s="122">
        <v>2090022</v>
      </c>
    </row>
    <row r="62" spans="2:18" ht="12" customHeight="1">
      <c r="B62" s="121" t="s">
        <v>338</v>
      </c>
      <c r="C62" s="122">
        <v>0</v>
      </c>
      <c r="D62" s="122">
        <v>0</v>
      </c>
      <c r="E62" s="122">
        <v>12534</v>
      </c>
      <c r="F62" s="122">
        <v>0</v>
      </c>
      <c r="G62" s="122">
        <v>0</v>
      </c>
      <c r="H62" s="122">
        <v>0</v>
      </c>
      <c r="I62" s="122">
        <v>7371</v>
      </c>
      <c r="J62" s="122">
        <v>130875</v>
      </c>
      <c r="K62" s="122">
        <v>254</v>
      </c>
      <c r="L62" s="122">
        <v>546</v>
      </c>
      <c r="M62" s="122">
        <v>4611</v>
      </c>
      <c r="N62" s="122">
        <v>0</v>
      </c>
      <c r="O62" s="122">
        <v>0</v>
      </c>
      <c r="P62" s="122">
        <v>156191</v>
      </c>
    </row>
    <row r="63" spans="2:18" ht="12" customHeight="1">
      <c r="B63" s="121" t="s">
        <v>139</v>
      </c>
      <c r="C63" s="122">
        <v>35711</v>
      </c>
      <c r="D63" s="122">
        <v>182308</v>
      </c>
      <c r="E63" s="122">
        <v>24641</v>
      </c>
      <c r="F63" s="122">
        <v>1345</v>
      </c>
      <c r="G63" s="122">
        <v>358</v>
      </c>
      <c r="H63" s="122">
        <v>30</v>
      </c>
      <c r="I63" s="122">
        <v>6604</v>
      </c>
      <c r="J63" s="122">
        <v>5516</v>
      </c>
      <c r="K63" s="122">
        <v>248</v>
      </c>
      <c r="L63" s="122">
        <v>247</v>
      </c>
      <c r="M63" s="122">
        <v>17908</v>
      </c>
      <c r="N63" s="122">
        <v>28690</v>
      </c>
      <c r="O63" s="122">
        <v>0</v>
      </c>
      <c r="P63" s="122">
        <v>303606</v>
      </c>
    </row>
    <row r="64" spans="2:18" ht="12" customHeight="1">
      <c r="B64" s="121" t="s">
        <v>61</v>
      </c>
      <c r="C64" s="122">
        <v>173609</v>
      </c>
      <c r="D64" s="122">
        <v>6203</v>
      </c>
      <c r="E64" s="122">
        <v>0</v>
      </c>
      <c r="F64" s="122">
        <v>0</v>
      </c>
      <c r="G64" s="122">
        <v>0</v>
      </c>
      <c r="H64" s="122">
        <v>0</v>
      </c>
      <c r="I64" s="122">
        <v>91293</v>
      </c>
      <c r="J64" s="122">
        <v>0</v>
      </c>
      <c r="K64" s="122">
        <v>0</v>
      </c>
      <c r="L64" s="122">
        <v>7733</v>
      </c>
      <c r="M64" s="122">
        <v>0</v>
      </c>
      <c r="N64" s="122">
        <v>0</v>
      </c>
      <c r="O64" s="122">
        <v>0</v>
      </c>
      <c r="P64" s="122">
        <v>278838</v>
      </c>
    </row>
    <row r="65" spans="2:16" ht="12" customHeight="1">
      <c r="B65" s="121" t="s">
        <v>63</v>
      </c>
      <c r="C65" s="122">
        <v>923657</v>
      </c>
      <c r="D65" s="122">
        <v>373634</v>
      </c>
      <c r="E65" s="122">
        <v>0</v>
      </c>
      <c r="F65" s="122">
        <v>0</v>
      </c>
      <c r="G65" s="122">
        <v>0</v>
      </c>
      <c r="H65" s="122">
        <v>0</v>
      </c>
      <c r="I65" s="122">
        <v>49056</v>
      </c>
      <c r="J65" s="122">
        <v>0</v>
      </c>
      <c r="K65" s="122">
        <v>0</v>
      </c>
      <c r="L65" s="122">
        <v>0</v>
      </c>
      <c r="M65" s="122">
        <v>0</v>
      </c>
      <c r="N65" s="122">
        <v>0</v>
      </c>
      <c r="O65" s="122">
        <v>0</v>
      </c>
      <c r="P65" s="122">
        <v>1346347</v>
      </c>
    </row>
    <row r="66" spans="2:16" ht="12" customHeight="1">
      <c r="B66" s="121" t="s">
        <v>339</v>
      </c>
      <c r="C66" s="122">
        <v>372899</v>
      </c>
      <c r="D66" s="122">
        <v>265574</v>
      </c>
      <c r="E66" s="122">
        <v>267149</v>
      </c>
      <c r="F66" s="122">
        <v>0</v>
      </c>
      <c r="G66" s="122">
        <v>38156</v>
      </c>
      <c r="H66" s="122">
        <v>0</v>
      </c>
      <c r="I66" s="122">
        <v>86592</v>
      </c>
      <c r="J66" s="122">
        <v>125978</v>
      </c>
      <c r="K66" s="122">
        <v>1788</v>
      </c>
      <c r="L66" s="122">
        <v>24519</v>
      </c>
      <c r="M66" s="122">
        <v>39626</v>
      </c>
      <c r="N66" s="122">
        <v>344251</v>
      </c>
      <c r="O66" s="122">
        <v>-1084207</v>
      </c>
      <c r="P66" s="122">
        <v>482325</v>
      </c>
    </row>
    <row r="67" spans="2:16" ht="12" customHeight="1">
      <c r="B67" s="121" t="s">
        <v>340</v>
      </c>
      <c r="C67" s="122">
        <v>18795</v>
      </c>
      <c r="D67" s="122">
        <v>51978</v>
      </c>
      <c r="E67" s="122">
        <v>0</v>
      </c>
      <c r="F67" s="122">
        <v>0</v>
      </c>
      <c r="G67" s="122">
        <v>0</v>
      </c>
      <c r="H67" s="122">
        <v>0</v>
      </c>
      <c r="I67" s="122">
        <v>0</v>
      </c>
      <c r="J67" s="122">
        <v>0</v>
      </c>
      <c r="K67" s="122">
        <v>0</v>
      </c>
      <c r="L67" s="122">
        <v>0</v>
      </c>
      <c r="M67" s="122">
        <v>84</v>
      </c>
      <c r="N67" s="122">
        <v>2957</v>
      </c>
      <c r="O67" s="122">
        <v>0</v>
      </c>
      <c r="P67" s="122">
        <v>73814</v>
      </c>
    </row>
    <row r="68" spans="2:16" ht="12" customHeight="1">
      <c r="B68" s="121" t="s">
        <v>69</v>
      </c>
      <c r="C68" s="122">
        <v>14914</v>
      </c>
      <c r="D68" s="122">
        <v>29032</v>
      </c>
      <c r="E68" s="122">
        <v>0</v>
      </c>
      <c r="F68" s="122">
        <v>0</v>
      </c>
      <c r="G68" s="122">
        <v>0</v>
      </c>
      <c r="H68" s="122">
        <v>0</v>
      </c>
      <c r="I68" s="122">
        <v>0</v>
      </c>
      <c r="J68" s="122">
        <v>2343</v>
      </c>
      <c r="K68" s="122">
        <v>0</v>
      </c>
      <c r="L68" s="122">
        <v>199</v>
      </c>
      <c r="M68" s="122">
        <v>0</v>
      </c>
      <c r="N68" s="122">
        <v>0</v>
      </c>
      <c r="O68" s="122">
        <v>0</v>
      </c>
      <c r="P68" s="122">
        <v>46488</v>
      </c>
    </row>
    <row r="69" spans="2:16" ht="12" customHeight="1">
      <c r="B69" s="121" t="s">
        <v>71</v>
      </c>
      <c r="C69" s="122">
        <v>83566</v>
      </c>
      <c r="D69" s="122">
        <v>284305</v>
      </c>
      <c r="E69" s="122">
        <v>0</v>
      </c>
      <c r="F69" s="122">
        <v>1467</v>
      </c>
      <c r="G69" s="122">
        <v>0</v>
      </c>
      <c r="H69" s="122">
        <v>0</v>
      </c>
      <c r="I69" s="122">
        <v>0</v>
      </c>
      <c r="J69" s="122">
        <v>826</v>
      </c>
      <c r="K69" s="122">
        <v>0</v>
      </c>
      <c r="L69" s="122">
        <v>80</v>
      </c>
      <c r="M69" s="122">
        <v>0</v>
      </c>
      <c r="N69" s="122">
        <v>0</v>
      </c>
      <c r="O69" s="122">
        <v>0</v>
      </c>
      <c r="P69" s="122">
        <v>370244</v>
      </c>
    </row>
    <row r="70" spans="2:16" ht="12" customHeight="1">
      <c r="B70" s="121" t="s">
        <v>341</v>
      </c>
      <c r="C70" s="122">
        <v>1918</v>
      </c>
      <c r="D70" s="122">
        <v>0</v>
      </c>
      <c r="E70" s="122">
        <v>0</v>
      </c>
      <c r="F70" s="122">
        <v>103085</v>
      </c>
      <c r="G70" s="122">
        <v>0</v>
      </c>
      <c r="H70" s="122">
        <v>0</v>
      </c>
      <c r="I70" s="122">
        <v>0</v>
      </c>
      <c r="J70" s="122">
        <v>0</v>
      </c>
      <c r="K70" s="122">
        <v>0</v>
      </c>
      <c r="L70" s="122">
        <v>0</v>
      </c>
      <c r="M70" s="122">
        <v>0</v>
      </c>
      <c r="N70" s="122">
        <v>0</v>
      </c>
      <c r="O70" s="122">
        <v>0</v>
      </c>
      <c r="P70" s="122">
        <v>105003</v>
      </c>
    </row>
    <row r="71" spans="2:16" ht="12" customHeight="1">
      <c r="B71" s="121" t="s">
        <v>342</v>
      </c>
      <c r="C71" s="122">
        <v>0</v>
      </c>
      <c r="D71" s="122">
        <v>433914</v>
      </c>
      <c r="E71" s="122">
        <v>0</v>
      </c>
      <c r="F71" s="122">
        <v>0</v>
      </c>
      <c r="G71" s="122">
        <v>0</v>
      </c>
      <c r="H71" s="122">
        <v>0</v>
      </c>
      <c r="I71" s="122">
        <v>0</v>
      </c>
      <c r="J71" s="122">
        <v>0</v>
      </c>
      <c r="K71" s="122">
        <v>0</v>
      </c>
      <c r="L71" s="122">
        <v>0</v>
      </c>
      <c r="M71" s="122">
        <v>0</v>
      </c>
      <c r="N71" s="122">
        <v>0</v>
      </c>
      <c r="O71" s="122">
        <v>0</v>
      </c>
      <c r="P71" s="122">
        <v>433914</v>
      </c>
    </row>
    <row r="72" spans="2:16" ht="12" customHeight="1">
      <c r="B72" s="121" t="s">
        <v>79</v>
      </c>
      <c r="C72" s="122">
        <v>10777</v>
      </c>
      <c r="D72" s="122">
        <v>48882</v>
      </c>
      <c r="E72" s="122">
        <v>3580</v>
      </c>
      <c r="F72" s="122">
        <v>169</v>
      </c>
      <c r="G72" s="122">
        <v>0</v>
      </c>
      <c r="H72" s="122">
        <v>774</v>
      </c>
      <c r="I72" s="122">
        <v>145</v>
      </c>
      <c r="J72" s="122">
        <v>0</v>
      </c>
      <c r="K72" s="122">
        <v>0</v>
      </c>
      <c r="L72" s="122">
        <v>0</v>
      </c>
      <c r="M72" s="122">
        <v>107</v>
      </c>
      <c r="N72" s="122">
        <v>436</v>
      </c>
      <c r="O72" s="122">
        <v>0</v>
      </c>
      <c r="P72" s="122">
        <v>64870</v>
      </c>
    </row>
    <row r="73" spans="2:16" ht="12" customHeight="1">
      <c r="B73" s="121" t="s">
        <v>343</v>
      </c>
      <c r="C73" s="122">
        <v>46509</v>
      </c>
      <c r="D73" s="122">
        <v>132247</v>
      </c>
      <c r="E73" s="122">
        <v>3722</v>
      </c>
      <c r="F73" s="122">
        <v>1404</v>
      </c>
      <c r="G73" s="122">
        <v>0</v>
      </c>
      <c r="H73" s="122">
        <v>1</v>
      </c>
      <c r="I73" s="122">
        <v>144841</v>
      </c>
      <c r="J73" s="122">
        <v>7688</v>
      </c>
      <c r="K73" s="122">
        <v>697</v>
      </c>
      <c r="L73" s="122">
        <v>45</v>
      </c>
      <c r="M73" s="122">
        <v>263907</v>
      </c>
      <c r="N73" s="122">
        <v>558</v>
      </c>
      <c r="O73" s="122">
        <v>0</v>
      </c>
      <c r="P73" s="122">
        <v>601619</v>
      </c>
    </row>
    <row r="74" spans="2:16" ht="12" customHeight="1">
      <c r="B74" s="121" t="s">
        <v>344</v>
      </c>
      <c r="C74" s="122">
        <v>0</v>
      </c>
      <c r="D74" s="122">
        <v>550527</v>
      </c>
      <c r="E74" s="122">
        <v>0</v>
      </c>
      <c r="F74" s="122">
        <v>0</v>
      </c>
      <c r="G74" s="122">
        <v>0</v>
      </c>
      <c r="H74" s="122">
        <v>0</v>
      </c>
      <c r="I74" s="122">
        <v>0</v>
      </c>
      <c r="J74" s="122">
        <v>0</v>
      </c>
      <c r="K74" s="122">
        <v>0</v>
      </c>
      <c r="L74" s="122">
        <v>0</v>
      </c>
      <c r="M74" s="122">
        <v>0</v>
      </c>
      <c r="N74" s="122">
        <v>0</v>
      </c>
      <c r="O74" s="122">
        <v>0</v>
      </c>
      <c r="P74" s="122">
        <v>550527</v>
      </c>
    </row>
    <row r="75" spans="2:16" ht="12" customHeight="1">
      <c r="B75" s="119" t="s">
        <v>82</v>
      </c>
      <c r="C75" s="120">
        <v>6889354</v>
      </c>
      <c r="D75" s="120">
        <v>9958028</v>
      </c>
      <c r="E75" s="120">
        <v>107306</v>
      </c>
      <c r="F75" s="120">
        <v>771897</v>
      </c>
      <c r="G75" s="120">
        <v>16322</v>
      </c>
      <c r="H75" s="120">
        <v>13431</v>
      </c>
      <c r="I75" s="120">
        <v>2174205</v>
      </c>
      <c r="J75" s="120">
        <v>78093</v>
      </c>
      <c r="K75" s="120">
        <v>3108</v>
      </c>
      <c r="L75" s="120">
        <v>52623</v>
      </c>
      <c r="M75" s="120">
        <v>600024</v>
      </c>
      <c r="N75" s="120">
        <v>867473</v>
      </c>
      <c r="O75" s="120">
        <v>-115986</v>
      </c>
      <c r="P75" s="120">
        <v>21415878</v>
      </c>
    </row>
    <row r="76" spans="2:16" ht="12" customHeight="1">
      <c r="B76" s="121" t="s">
        <v>337</v>
      </c>
      <c r="C76" s="122">
        <v>0</v>
      </c>
      <c r="D76" s="122">
        <v>0</v>
      </c>
      <c r="E76" s="122">
        <v>0</v>
      </c>
      <c r="F76" s="122">
        <v>0</v>
      </c>
      <c r="G76" s="122">
        <v>0</v>
      </c>
      <c r="H76" s="122">
        <v>0</v>
      </c>
      <c r="I76" s="122">
        <v>189888</v>
      </c>
      <c r="J76" s="122">
        <v>0</v>
      </c>
      <c r="K76" s="122">
        <v>0</v>
      </c>
      <c r="L76" s="122">
        <v>0</v>
      </c>
      <c r="M76" s="122">
        <v>0</v>
      </c>
      <c r="N76" s="122">
        <v>5851</v>
      </c>
      <c r="O76" s="122">
        <v>-195739</v>
      </c>
      <c r="P76" s="122">
        <v>0</v>
      </c>
    </row>
    <row r="77" spans="2:16" ht="12" customHeight="1">
      <c r="B77" s="121" t="s">
        <v>55</v>
      </c>
      <c r="C77" s="122">
        <v>125448</v>
      </c>
      <c r="D77" s="122">
        <v>0</v>
      </c>
      <c r="E77" s="122">
        <v>0</v>
      </c>
      <c r="F77" s="122">
        <v>0</v>
      </c>
      <c r="G77" s="122">
        <v>0</v>
      </c>
      <c r="H77" s="122">
        <v>0</v>
      </c>
      <c r="I77" s="122">
        <v>0</v>
      </c>
      <c r="J77" s="122">
        <v>0</v>
      </c>
      <c r="K77" s="122">
        <v>0</v>
      </c>
      <c r="L77" s="122">
        <v>0</v>
      </c>
      <c r="M77" s="122">
        <v>0</v>
      </c>
      <c r="N77" s="122">
        <v>0</v>
      </c>
      <c r="O77" s="122">
        <v>0</v>
      </c>
      <c r="P77" s="122">
        <v>125448</v>
      </c>
    </row>
    <row r="78" spans="2:16" ht="12" customHeight="1">
      <c r="B78" s="121" t="s">
        <v>87</v>
      </c>
      <c r="C78" s="122">
        <v>1188192</v>
      </c>
      <c r="D78" s="122">
        <v>0</v>
      </c>
      <c r="E78" s="122">
        <v>36200</v>
      </c>
      <c r="F78" s="122">
        <v>0</v>
      </c>
      <c r="G78" s="122">
        <v>0</v>
      </c>
      <c r="H78" s="122">
        <v>0</v>
      </c>
      <c r="I78" s="122">
        <v>10632</v>
      </c>
      <c r="J78" s="122">
        <v>73025</v>
      </c>
      <c r="K78" s="122">
        <v>416</v>
      </c>
      <c r="L78" s="122">
        <v>17838</v>
      </c>
      <c r="M78" s="122">
        <v>99217</v>
      </c>
      <c r="N78" s="122">
        <v>0</v>
      </c>
      <c r="O78" s="122">
        <v>92162</v>
      </c>
      <c r="P78" s="122">
        <v>1517682</v>
      </c>
    </row>
    <row r="79" spans="2:16" ht="12" customHeight="1">
      <c r="B79" s="121" t="s">
        <v>345</v>
      </c>
      <c r="C79" s="122">
        <v>55695</v>
      </c>
      <c r="D79" s="122">
        <v>566826</v>
      </c>
      <c r="E79" s="122">
        <v>0</v>
      </c>
      <c r="F79" s="122">
        <v>0</v>
      </c>
      <c r="G79" s="122">
        <v>6331</v>
      </c>
      <c r="H79" s="122">
        <v>536</v>
      </c>
      <c r="I79" s="122">
        <v>0</v>
      </c>
      <c r="J79" s="122">
        <v>0</v>
      </c>
      <c r="K79" s="122">
        <v>0</v>
      </c>
      <c r="L79" s="122">
        <v>0</v>
      </c>
      <c r="M79" s="122">
        <v>427</v>
      </c>
      <c r="N79" s="122">
        <v>3676</v>
      </c>
      <c r="O79" s="122">
        <v>0</v>
      </c>
      <c r="P79" s="122">
        <v>633491</v>
      </c>
    </row>
    <row r="80" spans="2:16" ht="12" customHeight="1">
      <c r="B80" s="121" t="s">
        <v>61</v>
      </c>
      <c r="C80" s="122">
        <v>2215315</v>
      </c>
      <c r="D80" s="122">
        <v>751805</v>
      </c>
      <c r="E80" s="122">
        <v>0</v>
      </c>
      <c r="F80" s="122">
        <v>0</v>
      </c>
      <c r="G80" s="122">
        <v>0</v>
      </c>
      <c r="H80" s="122">
        <v>0</v>
      </c>
      <c r="I80" s="122">
        <v>1378697</v>
      </c>
      <c r="J80" s="122">
        <v>0</v>
      </c>
      <c r="K80" s="122">
        <v>0</v>
      </c>
      <c r="L80" s="122">
        <v>25708</v>
      </c>
      <c r="M80" s="122">
        <v>0</v>
      </c>
      <c r="N80" s="122">
        <v>0</v>
      </c>
      <c r="O80" s="122">
        <v>0</v>
      </c>
      <c r="P80" s="122">
        <v>4371525</v>
      </c>
    </row>
    <row r="81" spans="2:16" ht="12" customHeight="1">
      <c r="B81" s="121" t="s">
        <v>63</v>
      </c>
      <c r="C81" s="122">
        <v>2304860</v>
      </c>
      <c r="D81" s="122">
        <v>3642973</v>
      </c>
      <c r="E81" s="122">
        <v>0</v>
      </c>
      <c r="F81" s="122">
        <v>0</v>
      </c>
      <c r="G81" s="122">
        <v>0</v>
      </c>
      <c r="H81" s="122">
        <v>0</v>
      </c>
      <c r="I81" s="122">
        <v>509675</v>
      </c>
      <c r="J81" s="122">
        <v>0</v>
      </c>
      <c r="K81" s="122">
        <v>0</v>
      </c>
      <c r="L81" s="122">
        <v>0</v>
      </c>
      <c r="M81" s="122">
        <v>0</v>
      </c>
      <c r="N81" s="122">
        <v>0</v>
      </c>
      <c r="O81" s="122">
        <v>0</v>
      </c>
      <c r="P81" s="122">
        <v>6457508</v>
      </c>
    </row>
    <row r="82" spans="2:16" ht="12" customHeight="1">
      <c r="B82" s="121" t="s">
        <v>140</v>
      </c>
      <c r="C82" s="122">
        <v>300979</v>
      </c>
      <c r="D82" s="122">
        <v>657867</v>
      </c>
      <c r="E82" s="122">
        <v>9294</v>
      </c>
      <c r="F82" s="122">
        <v>0</v>
      </c>
      <c r="G82" s="122">
        <v>901</v>
      </c>
      <c r="H82" s="122">
        <v>0</v>
      </c>
      <c r="I82" s="122">
        <v>0</v>
      </c>
      <c r="J82" s="122">
        <v>0</v>
      </c>
      <c r="K82" s="122">
        <v>0</v>
      </c>
      <c r="L82" s="122">
        <v>0</v>
      </c>
      <c r="M82" s="122">
        <v>3292</v>
      </c>
      <c r="N82" s="122">
        <v>23890</v>
      </c>
      <c r="O82" s="122">
        <v>0</v>
      </c>
      <c r="P82" s="122">
        <v>996223</v>
      </c>
    </row>
    <row r="83" spans="2:16" ht="12" customHeight="1">
      <c r="B83" s="121" t="s">
        <v>71</v>
      </c>
      <c r="C83" s="122">
        <v>5983</v>
      </c>
      <c r="D83" s="122">
        <v>223805</v>
      </c>
      <c r="E83" s="122">
        <v>0</v>
      </c>
      <c r="F83" s="122">
        <v>0</v>
      </c>
      <c r="G83" s="122">
        <v>7698</v>
      </c>
      <c r="H83" s="122">
        <v>0</v>
      </c>
      <c r="I83" s="122">
        <v>0</v>
      </c>
      <c r="J83" s="122">
        <v>5068</v>
      </c>
      <c r="K83" s="122">
        <v>0</v>
      </c>
      <c r="L83" s="122">
        <v>1960</v>
      </c>
      <c r="M83" s="122">
        <v>0</v>
      </c>
      <c r="N83" s="122">
        <v>0</v>
      </c>
      <c r="O83" s="122">
        <v>0</v>
      </c>
      <c r="P83" s="122">
        <v>244514</v>
      </c>
    </row>
    <row r="84" spans="2:16" ht="12" customHeight="1">
      <c r="B84" s="121" t="s">
        <v>346</v>
      </c>
      <c r="C84" s="122">
        <v>61437</v>
      </c>
      <c r="D84" s="122">
        <v>0</v>
      </c>
      <c r="E84" s="122">
        <v>0</v>
      </c>
      <c r="F84" s="122">
        <v>771102</v>
      </c>
      <c r="G84" s="122">
        <v>0</v>
      </c>
      <c r="H84" s="122">
        <v>0</v>
      </c>
      <c r="I84" s="122">
        <v>0</v>
      </c>
      <c r="J84" s="122">
        <v>0</v>
      </c>
      <c r="K84" s="122">
        <v>0</v>
      </c>
      <c r="L84" s="122">
        <v>0</v>
      </c>
      <c r="M84" s="122">
        <v>0</v>
      </c>
      <c r="N84" s="122">
        <v>0</v>
      </c>
      <c r="O84" s="122">
        <v>0</v>
      </c>
      <c r="P84" s="122">
        <v>832539</v>
      </c>
    </row>
    <row r="85" spans="2:16" ht="12" customHeight="1">
      <c r="B85" s="121" t="s">
        <v>342</v>
      </c>
      <c r="C85" s="122">
        <v>0</v>
      </c>
      <c r="D85" s="122">
        <v>49341</v>
      </c>
      <c r="E85" s="122">
        <v>0</v>
      </c>
      <c r="F85" s="122">
        <v>0</v>
      </c>
      <c r="G85" s="122">
        <v>0</v>
      </c>
      <c r="H85" s="122">
        <v>0</v>
      </c>
      <c r="I85" s="122">
        <v>0</v>
      </c>
      <c r="J85" s="122">
        <v>0</v>
      </c>
      <c r="K85" s="122">
        <v>0</v>
      </c>
      <c r="L85" s="122">
        <v>0</v>
      </c>
      <c r="M85" s="122">
        <v>0</v>
      </c>
      <c r="N85" s="122">
        <v>0</v>
      </c>
      <c r="O85" s="122">
        <v>0</v>
      </c>
      <c r="P85" s="122">
        <v>49341</v>
      </c>
    </row>
    <row r="86" spans="2:16" ht="12" customHeight="1">
      <c r="B86" s="121" t="s">
        <v>77</v>
      </c>
      <c r="C86" s="122">
        <v>52848</v>
      </c>
      <c r="D86" s="122">
        <v>100659</v>
      </c>
      <c r="E86" s="122">
        <v>12421</v>
      </c>
      <c r="F86" s="122">
        <v>795</v>
      </c>
      <c r="G86" s="122">
        <v>0</v>
      </c>
      <c r="H86" s="122">
        <v>12895</v>
      </c>
      <c r="I86" s="122">
        <v>23030</v>
      </c>
      <c r="J86" s="122">
        <v>0</v>
      </c>
      <c r="K86" s="122">
        <v>0</v>
      </c>
      <c r="L86" s="122">
        <v>0</v>
      </c>
      <c r="M86" s="122">
        <v>1865</v>
      </c>
      <c r="N86" s="122">
        <v>4373</v>
      </c>
      <c r="O86" s="122">
        <v>0</v>
      </c>
      <c r="P86" s="122">
        <v>208886</v>
      </c>
    </row>
    <row r="87" spans="2:16" ht="12" customHeight="1">
      <c r="B87" s="121" t="s">
        <v>347</v>
      </c>
      <c r="C87" s="122">
        <v>46169</v>
      </c>
      <c r="D87" s="122">
        <v>16006</v>
      </c>
      <c r="E87" s="122">
        <v>33223</v>
      </c>
      <c r="F87" s="122">
        <v>0</v>
      </c>
      <c r="G87" s="122">
        <v>0</v>
      </c>
      <c r="H87" s="122">
        <v>0</v>
      </c>
      <c r="I87" s="122">
        <v>54340</v>
      </c>
      <c r="J87" s="122">
        <v>0</v>
      </c>
      <c r="K87" s="122">
        <v>0</v>
      </c>
      <c r="L87" s="122">
        <v>0</v>
      </c>
      <c r="M87" s="122">
        <v>494641</v>
      </c>
      <c r="N87" s="122">
        <v>25241</v>
      </c>
      <c r="O87" s="122">
        <v>-24386</v>
      </c>
      <c r="P87" s="122">
        <v>645234</v>
      </c>
    </row>
    <row r="88" spans="2:16" ht="12" customHeight="1">
      <c r="B88" s="121" t="s">
        <v>348</v>
      </c>
      <c r="C88" s="122">
        <v>0</v>
      </c>
      <c r="D88" s="122">
        <v>1444631</v>
      </c>
      <c r="E88" s="122">
        <v>0</v>
      </c>
      <c r="F88" s="122">
        <v>0</v>
      </c>
      <c r="G88" s="122">
        <v>0</v>
      </c>
      <c r="H88" s="122">
        <v>0</v>
      </c>
      <c r="I88" s="122">
        <v>0</v>
      </c>
      <c r="J88" s="122">
        <v>0</v>
      </c>
      <c r="K88" s="122">
        <v>0</v>
      </c>
      <c r="L88" s="122">
        <v>0</v>
      </c>
      <c r="M88" s="122">
        <v>0</v>
      </c>
      <c r="N88" s="122">
        <v>0</v>
      </c>
      <c r="O88" s="122">
        <v>0</v>
      </c>
      <c r="P88" s="122">
        <v>1444631</v>
      </c>
    </row>
    <row r="89" spans="2:16" ht="12" customHeight="1">
      <c r="B89" s="121" t="s">
        <v>115</v>
      </c>
      <c r="C89" s="122">
        <v>0</v>
      </c>
      <c r="D89" s="122">
        <v>1851257</v>
      </c>
      <c r="E89" s="122">
        <v>0</v>
      </c>
      <c r="F89" s="122">
        <v>0</v>
      </c>
      <c r="G89" s="122">
        <v>0</v>
      </c>
      <c r="H89" s="122">
        <v>0</v>
      </c>
      <c r="I89" s="122">
        <v>0</v>
      </c>
      <c r="J89" s="122">
        <v>0</v>
      </c>
      <c r="K89" s="122">
        <v>0</v>
      </c>
      <c r="L89" s="122">
        <v>0</v>
      </c>
      <c r="M89" s="122">
        <v>0</v>
      </c>
      <c r="N89" s="122">
        <v>0</v>
      </c>
      <c r="O89" s="122">
        <v>0</v>
      </c>
      <c r="P89" s="122">
        <v>1851257</v>
      </c>
    </row>
    <row r="90" spans="2:16" ht="12" customHeight="1">
      <c r="B90" s="121" t="s">
        <v>83</v>
      </c>
      <c r="C90" s="122">
        <v>532428</v>
      </c>
      <c r="D90" s="122">
        <v>652858</v>
      </c>
      <c r="E90" s="122">
        <v>16168</v>
      </c>
      <c r="F90" s="122">
        <v>0</v>
      </c>
      <c r="G90" s="122">
        <v>1392</v>
      </c>
      <c r="H90" s="122">
        <v>0</v>
      </c>
      <c r="I90" s="122">
        <v>7943</v>
      </c>
      <c r="J90" s="122">
        <v>0</v>
      </c>
      <c r="K90" s="122">
        <v>2692</v>
      </c>
      <c r="L90" s="122">
        <v>7117</v>
      </c>
      <c r="M90" s="122">
        <v>582</v>
      </c>
      <c r="N90" s="122">
        <v>804442</v>
      </c>
      <c r="O90" s="122">
        <v>11977</v>
      </c>
      <c r="P90" s="122">
        <v>2037599</v>
      </c>
    </row>
    <row r="91" spans="2:16" ht="12" customHeight="1">
      <c r="B91" s="119" t="s">
        <v>99</v>
      </c>
      <c r="C91" s="120">
        <v>12790068</v>
      </c>
      <c r="D91" s="120">
        <v>6610272</v>
      </c>
      <c r="E91" s="120">
        <v>557130</v>
      </c>
      <c r="F91" s="120">
        <v>-34841</v>
      </c>
      <c r="G91" s="120">
        <v>272981</v>
      </c>
      <c r="H91" s="120">
        <v>8634</v>
      </c>
      <c r="I91" s="120">
        <v>4896941</v>
      </c>
      <c r="J91" s="120">
        <v>563169</v>
      </c>
      <c r="K91" s="120">
        <v>229652</v>
      </c>
      <c r="L91" s="120">
        <v>504086</v>
      </c>
      <c r="M91" s="120">
        <v>418782</v>
      </c>
      <c r="N91" s="120">
        <v>20817364</v>
      </c>
      <c r="O91" s="120">
        <v>-26503013</v>
      </c>
      <c r="P91" s="120">
        <v>21131225</v>
      </c>
    </row>
    <row r="92" spans="2:16" ht="12" customHeight="1">
      <c r="B92" s="119" t="s">
        <v>350</v>
      </c>
      <c r="C92" s="120">
        <v>12790068</v>
      </c>
      <c r="D92" s="120">
        <v>6610272</v>
      </c>
      <c r="E92" s="120">
        <v>557130</v>
      </c>
      <c r="F92" s="120">
        <v>-34841</v>
      </c>
      <c r="G92" s="120">
        <v>272981</v>
      </c>
      <c r="H92" s="120">
        <v>8634</v>
      </c>
      <c r="I92" s="120">
        <v>4896941</v>
      </c>
      <c r="J92" s="120">
        <v>563169</v>
      </c>
      <c r="K92" s="120">
        <v>229652</v>
      </c>
      <c r="L92" s="120">
        <v>504086</v>
      </c>
      <c r="M92" s="120">
        <v>418782</v>
      </c>
      <c r="N92" s="120">
        <v>20817364</v>
      </c>
      <c r="O92" s="120">
        <v>-26816874</v>
      </c>
      <c r="P92" s="120">
        <v>20817364</v>
      </c>
    </row>
    <row r="93" spans="2:16" ht="12" customHeight="1">
      <c r="B93" s="121" t="s">
        <v>351</v>
      </c>
      <c r="C93" s="122">
        <v>6242757</v>
      </c>
      <c r="D93" s="122">
        <v>5359206</v>
      </c>
      <c r="E93" s="122">
        <v>220966</v>
      </c>
      <c r="F93" s="122">
        <v>35503</v>
      </c>
      <c r="G93" s="122">
        <v>425662</v>
      </c>
      <c r="H93" s="122">
        <v>15085</v>
      </c>
      <c r="I93" s="122">
        <v>4685823</v>
      </c>
      <c r="J93" s="122">
        <v>409509</v>
      </c>
      <c r="K93" s="122">
        <v>223913</v>
      </c>
      <c r="L93" s="122">
        <v>239000</v>
      </c>
      <c r="M93" s="122">
        <v>237210</v>
      </c>
      <c r="N93" s="122">
        <v>10800000</v>
      </c>
      <c r="O93" s="122">
        <v>-18094634</v>
      </c>
      <c r="P93" s="122">
        <v>10800000</v>
      </c>
    </row>
    <row r="94" spans="2:16" ht="12" customHeight="1">
      <c r="B94" s="121" t="s">
        <v>352</v>
      </c>
      <c r="C94" s="122">
        <v>0</v>
      </c>
      <c r="D94" s="122">
        <v>0</v>
      </c>
      <c r="E94" s="122">
        <v>0</v>
      </c>
      <c r="F94" s="122">
        <v>0</v>
      </c>
      <c r="G94" s="122">
        <v>0</v>
      </c>
      <c r="H94" s="122">
        <v>1600</v>
      </c>
      <c r="I94" s="122">
        <v>1460</v>
      </c>
      <c r="J94" s="122">
        <v>0</v>
      </c>
      <c r="K94" s="122">
        <v>0</v>
      </c>
      <c r="L94" s="122">
        <v>0</v>
      </c>
      <c r="M94" s="122">
        <v>0</v>
      </c>
      <c r="N94" s="122">
        <v>0</v>
      </c>
      <c r="O94" s="122">
        <v>-3060</v>
      </c>
      <c r="P94" s="122">
        <v>0</v>
      </c>
    </row>
    <row r="95" spans="2:16" ht="12" customHeight="1">
      <c r="B95" s="121" t="s">
        <v>353</v>
      </c>
      <c r="C95" s="122">
        <v>0</v>
      </c>
      <c r="D95" s="122">
        <v>0</v>
      </c>
      <c r="E95" s="122">
        <v>0</v>
      </c>
      <c r="F95" s="122">
        <v>0</v>
      </c>
      <c r="G95" s="122">
        <v>0</v>
      </c>
      <c r="H95" s="122">
        <v>0</v>
      </c>
      <c r="I95" s="122">
        <v>0</v>
      </c>
      <c r="J95" s="122">
        <v>0</v>
      </c>
      <c r="K95" s="122">
        <v>0</v>
      </c>
      <c r="L95" s="122">
        <v>0</v>
      </c>
      <c r="M95" s="122">
        <v>0</v>
      </c>
      <c r="N95" s="122">
        <v>0</v>
      </c>
      <c r="O95" s="122">
        <v>0</v>
      </c>
      <c r="P95" s="122">
        <v>0</v>
      </c>
    </row>
    <row r="96" spans="2:16" ht="12" customHeight="1">
      <c r="B96" s="121" t="s">
        <v>361</v>
      </c>
      <c r="C96" s="122">
        <v>586054</v>
      </c>
      <c r="D96" s="122">
        <v>15777</v>
      </c>
      <c r="E96" s="122">
        <v>-363</v>
      </c>
      <c r="F96" s="122">
        <v>7050</v>
      </c>
      <c r="G96" s="122">
        <v>137</v>
      </c>
      <c r="H96" s="122">
        <v>-1</v>
      </c>
      <c r="I96" s="122">
        <v>0</v>
      </c>
      <c r="J96" s="122">
        <v>0</v>
      </c>
      <c r="K96" s="122">
        <v>0</v>
      </c>
      <c r="L96" s="122">
        <v>0</v>
      </c>
      <c r="M96" s="122">
        <v>-1113</v>
      </c>
      <c r="N96" s="122">
        <v>593382</v>
      </c>
      <c r="O96" s="122">
        <v>-607541</v>
      </c>
      <c r="P96" s="122">
        <v>593382</v>
      </c>
    </row>
    <row r="97" spans="2:16" ht="12" customHeight="1">
      <c r="B97" s="121" t="s">
        <v>355</v>
      </c>
      <c r="C97" s="122">
        <v>877479</v>
      </c>
      <c r="D97" s="122">
        <v>306744</v>
      </c>
      <c r="E97" s="122">
        <v>44193</v>
      </c>
      <c r="F97" s="122">
        <v>0</v>
      </c>
      <c r="G97" s="122">
        <v>0</v>
      </c>
      <c r="H97" s="122">
        <v>0</v>
      </c>
      <c r="I97" s="122">
        <v>34835</v>
      </c>
      <c r="J97" s="122">
        <v>46488</v>
      </c>
      <c r="K97" s="122">
        <v>376</v>
      </c>
      <c r="L97" s="122">
        <v>24970</v>
      </c>
      <c r="M97" s="122">
        <v>22794</v>
      </c>
      <c r="N97" s="122">
        <v>1512687</v>
      </c>
      <c r="O97" s="122">
        <v>-1357879</v>
      </c>
      <c r="P97" s="122">
        <v>1512687</v>
      </c>
    </row>
    <row r="98" spans="2:16" ht="12" customHeight="1">
      <c r="B98" s="121" t="s">
        <v>356</v>
      </c>
      <c r="C98" s="122">
        <v>4241625</v>
      </c>
      <c r="D98" s="122">
        <v>928545</v>
      </c>
      <c r="E98" s="122">
        <v>292334</v>
      </c>
      <c r="F98" s="122">
        <v>0</v>
      </c>
      <c r="G98" s="122">
        <v>0</v>
      </c>
      <c r="H98" s="122">
        <v>0</v>
      </c>
      <c r="I98" s="122">
        <v>382719</v>
      </c>
      <c r="J98" s="122">
        <v>0</v>
      </c>
      <c r="K98" s="122">
        <v>0</v>
      </c>
      <c r="L98" s="122">
        <v>222819</v>
      </c>
      <c r="M98" s="122">
        <v>123934</v>
      </c>
      <c r="N98" s="122">
        <v>7911295</v>
      </c>
      <c r="O98" s="122">
        <v>-6191976</v>
      </c>
      <c r="P98" s="122">
        <v>7911295</v>
      </c>
    </row>
    <row r="99" spans="2:16" ht="12" customHeight="1">
      <c r="B99" s="121" t="s">
        <v>357</v>
      </c>
      <c r="C99" s="122">
        <v>842153</v>
      </c>
      <c r="D99" s="122">
        <v>0</v>
      </c>
      <c r="E99" s="122">
        <v>0</v>
      </c>
      <c r="F99" s="122">
        <v>0</v>
      </c>
      <c r="G99" s="122">
        <v>0</v>
      </c>
      <c r="H99" s="122">
        <v>0</v>
      </c>
      <c r="I99" s="122">
        <v>68365</v>
      </c>
      <c r="J99" s="122">
        <v>107172</v>
      </c>
      <c r="K99" s="122">
        <v>5363</v>
      </c>
      <c r="L99" s="122">
        <v>17297</v>
      </c>
      <c r="M99" s="122">
        <v>35957</v>
      </c>
      <c r="N99" s="122">
        <v>0</v>
      </c>
      <c r="O99" s="122">
        <v>-1076307</v>
      </c>
      <c r="P99" s="122">
        <v>0</v>
      </c>
    </row>
    <row r="100" spans="2:16" ht="12" customHeight="1">
      <c r="B100" s="121" t="s">
        <v>358</v>
      </c>
      <c r="C100" s="122">
        <v>0</v>
      </c>
      <c r="D100" s="122">
        <v>0</v>
      </c>
      <c r="E100" s="122">
        <v>0</v>
      </c>
      <c r="F100" s="122">
        <v>-77394</v>
      </c>
      <c r="G100" s="122">
        <v>-152818</v>
      </c>
      <c r="H100" s="122">
        <v>-8050</v>
      </c>
      <c r="I100" s="122">
        <v>-276261</v>
      </c>
      <c r="J100" s="122">
        <v>0</v>
      </c>
      <c r="K100" s="122">
        <v>0</v>
      </c>
      <c r="L100" s="122">
        <v>0</v>
      </c>
      <c r="M100" s="122">
        <v>0</v>
      </c>
      <c r="N100" s="122">
        <v>0</v>
      </c>
      <c r="O100" s="122">
        <v>514523</v>
      </c>
      <c r="P100" s="122">
        <v>0</v>
      </c>
    </row>
    <row r="101" spans="2:16">
      <c r="B101" s="119" t="s">
        <v>359</v>
      </c>
      <c r="C101" s="120">
        <v>0</v>
      </c>
      <c r="D101" s="120">
        <v>0</v>
      </c>
      <c r="E101" s="120"/>
      <c r="F101" s="120">
        <v>0</v>
      </c>
      <c r="G101" s="120">
        <v>0</v>
      </c>
      <c r="H101" s="120">
        <v>0</v>
      </c>
      <c r="I101" s="120">
        <v>0</v>
      </c>
      <c r="J101" s="120">
        <v>0</v>
      </c>
      <c r="K101" s="120">
        <v>0</v>
      </c>
      <c r="L101" s="120">
        <v>0</v>
      </c>
      <c r="M101" s="120">
        <v>0</v>
      </c>
      <c r="N101" s="120">
        <v>0</v>
      </c>
      <c r="O101" s="120">
        <v>313861</v>
      </c>
      <c r="P101" s="120">
        <v>313861</v>
      </c>
    </row>
    <row r="102" spans="2:16">
      <c r="B102" s="123" t="s">
        <v>100</v>
      </c>
      <c r="C102" s="124">
        <v>21757353</v>
      </c>
      <c r="D102" s="124">
        <v>20538815</v>
      </c>
      <c r="E102" s="124">
        <v>1083713</v>
      </c>
      <c r="F102" s="124">
        <v>848198</v>
      </c>
      <c r="G102" s="124">
        <v>334418</v>
      </c>
      <c r="H102" s="124">
        <v>22946</v>
      </c>
      <c r="I102" s="124">
        <v>7561419</v>
      </c>
      <c r="J102" s="124">
        <v>938779</v>
      </c>
      <c r="K102" s="124">
        <v>237382</v>
      </c>
      <c r="L102" s="124">
        <v>591260</v>
      </c>
      <c r="M102" s="124">
        <v>1808971</v>
      </c>
      <c r="N102" s="124">
        <v>22075545</v>
      </c>
      <c r="O102" s="124">
        <v>-28095099</v>
      </c>
      <c r="P102" s="124">
        <v>49703700</v>
      </c>
    </row>
  </sheetData>
  <sheetProtection algorithmName="SHA-512" hashValue="tXook/p2GMGILDwJ5HAm7vc23z7VT89GbuK5ZXxkNP+5+sKDh16AOtwq7Y47n/Ohq5/g/+wzb8Uk98V4w7JaZA==" saltValue="vXiIb9PbxzVYVrmJPLAdAw==" spinCount="100000" sheet="1" objects="1" scenarios="1"/>
  <pageMargins left="0.25" right="0.25" top="0.75" bottom="0.75" header="0.3" footer="0.3"/>
  <pageSetup paperSize="9" scale="65" fitToHeight="2" orientation="landscape" r:id="rId1"/>
  <rowBreaks count="1" manualBreakCount="1">
    <brk id="54" max="16" man="1"/>
  </rowBreaks>
  <ignoredErrors>
    <ignoredError sqref="C8:P8"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6">
    <pageSetUpPr fitToPage="1"/>
  </sheetPr>
  <dimension ref="B4:M60"/>
  <sheetViews>
    <sheetView zoomScaleNormal="100" workbookViewId="0">
      <selection activeCell="O13" sqref="O13"/>
    </sheetView>
  </sheetViews>
  <sheetFormatPr defaultColWidth="9.140625" defaultRowHeight="15"/>
  <cols>
    <col min="1" max="1" width="3.140625" style="1" customWidth="1"/>
    <col min="2" max="2" width="41.28515625" style="1" bestFit="1" customWidth="1"/>
    <col min="3" max="3" width="1.7109375" style="3" customWidth="1"/>
    <col min="4" max="5" width="10.5703125" style="1" bestFit="1" customWidth="1"/>
    <col min="6" max="6" width="10.28515625" style="1" customWidth="1"/>
    <col min="7" max="7" width="1.7109375" style="3" customWidth="1"/>
    <col min="8" max="8" width="10.28515625" style="1" customWidth="1"/>
    <col min="9" max="10" width="9.7109375" style="1" customWidth="1"/>
    <col min="11" max="13" width="9.140625" style="1"/>
    <col min="14" max="14" width="3.85546875" style="1" customWidth="1"/>
    <col min="15" max="16384" width="9.140625" style="1"/>
  </cols>
  <sheetData>
    <row r="4" spans="2:13" ht="35.25" customHeight="1"/>
    <row r="5" spans="2:13">
      <c r="B5" s="2"/>
      <c r="C5" s="4"/>
      <c r="D5" s="2"/>
      <c r="E5" s="2"/>
      <c r="F5" s="2"/>
      <c r="G5" s="4"/>
      <c r="H5" s="2"/>
      <c r="I5" s="2"/>
      <c r="J5" s="2"/>
    </row>
    <row r="6" spans="2:13">
      <c r="B6" s="2"/>
      <c r="C6" s="2"/>
      <c r="D6" s="2"/>
      <c r="E6" s="2"/>
      <c r="F6" s="2"/>
      <c r="G6" s="2"/>
      <c r="H6" s="2"/>
      <c r="I6" s="2"/>
      <c r="J6" s="2"/>
    </row>
    <row r="7" spans="2:13" s="66" customFormat="1" ht="15" customHeight="1">
      <c r="B7" s="1022" t="s">
        <v>362</v>
      </c>
      <c r="C7" s="269"/>
      <c r="D7" s="1027" t="s">
        <v>363</v>
      </c>
      <c r="E7" s="1027"/>
      <c r="F7" s="1027"/>
      <c r="G7" s="269"/>
      <c r="H7" s="1028" t="s">
        <v>364</v>
      </c>
      <c r="I7" s="1029"/>
      <c r="J7" s="1029"/>
      <c r="K7" s="1029"/>
      <c r="L7" s="1029"/>
      <c r="M7" s="1030"/>
    </row>
    <row r="8" spans="2:13" s="66" customFormat="1">
      <c r="B8" s="1026"/>
      <c r="C8" s="269"/>
      <c r="D8" s="495">
        <v>45261</v>
      </c>
      <c r="E8" s="495">
        <v>44896</v>
      </c>
      <c r="F8" s="270" t="s">
        <v>365</v>
      </c>
      <c r="G8" s="270"/>
      <c r="H8" s="270" t="s">
        <v>3</v>
      </c>
      <c r="I8" s="270" t="s">
        <v>4</v>
      </c>
      <c r="J8" s="270" t="s">
        <v>5</v>
      </c>
      <c r="K8" s="270">
        <v>2023</v>
      </c>
      <c r="L8" s="270">
        <v>2022</v>
      </c>
      <c r="M8" s="270" t="s">
        <v>5</v>
      </c>
    </row>
    <row r="9" spans="2:13" s="66" customFormat="1">
      <c r="B9" s="188"/>
      <c r="C9" s="271"/>
      <c r="D9" s="272"/>
      <c r="E9" s="273"/>
      <c r="F9" s="189"/>
      <c r="G9" s="274"/>
      <c r="H9" s="275"/>
      <c r="I9" s="276"/>
      <c r="J9" s="189"/>
      <c r="K9" s="276"/>
      <c r="L9" s="276"/>
      <c r="M9" s="189"/>
    </row>
    <row r="10" spans="2:13" s="66" customFormat="1">
      <c r="B10" s="696" t="s">
        <v>366</v>
      </c>
      <c r="C10" s="277"/>
      <c r="D10" s="665">
        <v>5098389</v>
      </c>
      <c r="E10" s="666">
        <v>5011883</v>
      </c>
      <c r="F10" s="878">
        <v>1.7</v>
      </c>
      <c r="G10" s="684" t="s">
        <v>367</v>
      </c>
      <c r="H10" s="665">
        <v>5668</v>
      </c>
      <c r="I10" s="666">
        <v>5961</v>
      </c>
      <c r="J10" s="878">
        <v>-4.9000000000000004</v>
      </c>
      <c r="K10" s="666">
        <v>22645</v>
      </c>
      <c r="L10" s="666">
        <v>23471</v>
      </c>
      <c r="M10" s="878">
        <v>-3.5</v>
      </c>
    </row>
    <row r="11" spans="2:13" s="66" customFormat="1">
      <c r="B11" s="256" t="s">
        <v>368</v>
      </c>
      <c r="C11" s="278"/>
      <c r="D11" s="279">
        <v>5098006</v>
      </c>
      <c r="E11" s="280">
        <v>5011555</v>
      </c>
      <c r="F11" s="879">
        <v>1.7</v>
      </c>
      <c r="G11" s="281" t="s">
        <v>367</v>
      </c>
      <c r="H11" s="279">
        <v>5321</v>
      </c>
      <c r="I11" s="280">
        <v>4746</v>
      </c>
      <c r="J11" s="879">
        <v>12.1</v>
      </c>
      <c r="K11" s="280">
        <v>20173</v>
      </c>
      <c r="L11" s="280">
        <v>19370</v>
      </c>
      <c r="M11" s="879">
        <v>4.0999999999999996</v>
      </c>
    </row>
    <row r="12" spans="2:13" s="66" customFormat="1">
      <c r="B12" s="257" t="s">
        <v>369</v>
      </c>
      <c r="C12" s="278"/>
      <c r="D12" s="279">
        <v>2</v>
      </c>
      <c r="E12" s="280">
        <v>2</v>
      </c>
      <c r="F12" s="880" t="s">
        <v>286</v>
      </c>
      <c r="G12" s="282"/>
      <c r="H12" s="279">
        <v>23</v>
      </c>
      <c r="I12" s="280">
        <v>22</v>
      </c>
      <c r="J12" s="880">
        <v>4.5</v>
      </c>
      <c r="K12" s="283">
        <v>89</v>
      </c>
      <c r="L12" s="283">
        <v>91</v>
      </c>
      <c r="M12" s="880">
        <v>-2</v>
      </c>
    </row>
    <row r="13" spans="2:13" s="66" customFormat="1">
      <c r="B13" s="257" t="s">
        <v>370</v>
      </c>
      <c r="C13" s="278"/>
      <c r="D13" s="279">
        <v>381</v>
      </c>
      <c r="E13" s="280">
        <v>304</v>
      </c>
      <c r="F13" s="880">
        <v>25.3</v>
      </c>
      <c r="G13" s="282"/>
      <c r="H13" s="279">
        <v>75</v>
      </c>
      <c r="I13" s="280">
        <v>80</v>
      </c>
      <c r="J13" s="880">
        <v>-6.3</v>
      </c>
      <c r="K13" s="283">
        <v>247</v>
      </c>
      <c r="L13" s="283">
        <v>239</v>
      </c>
      <c r="M13" s="880">
        <v>3.3</v>
      </c>
    </row>
    <row r="14" spans="2:13" s="66" customFormat="1">
      <c r="B14" s="257" t="s">
        <v>371</v>
      </c>
      <c r="C14" s="278"/>
      <c r="D14" s="279" t="s">
        <v>367</v>
      </c>
      <c r="E14" s="280">
        <v>22</v>
      </c>
      <c r="F14" s="880" t="s">
        <v>286</v>
      </c>
      <c r="G14" s="282"/>
      <c r="H14" s="279" t="s">
        <v>367</v>
      </c>
      <c r="I14" s="280">
        <v>177</v>
      </c>
      <c r="J14" s="880" t="s">
        <v>286</v>
      </c>
      <c r="K14" s="283" t="s">
        <v>367</v>
      </c>
      <c r="L14" s="881">
        <v>702</v>
      </c>
      <c r="M14" s="880" t="s">
        <v>286</v>
      </c>
    </row>
    <row r="15" spans="2:13" s="66" customFormat="1" ht="15.75" customHeight="1">
      <c r="B15" s="258" t="s">
        <v>372</v>
      </c>
      <c r="C15" s="278"/>
      <c r="D15" s="279" t="s">
        <v>367</v>
      </c>
      <c r="E15" s="280" t="s">
        <v>367</v>
      </c>
      <c r="F15" s="880" t="s">
        <v>286</v>
      </c>
      <c r="G15" s="284"/>
      <c r="H15" s="279">
        <v>249</v>
      </c>
      <c r="I15" s="280">
        <v>936</v>
      </c>
      <c r="J15" s="880">
        <v>-73.400000000000006</v>
      </c>
      <c r="K15" s="285">
        <v>2136</v>
      </c>
      <c r="L15" s="882">
        <v>3069</v>
      </c>
      <c r="M15" s="880">
        <v>-30.4</v>
      </c>
    </row>
    <row r="16" spans="2:13" s="66" customFormat="1" ht="15.75" customHeight="1">
      <c r="B16" s="696" t="s">
        <v>373</v>
      </c>
      <c r="C16" s="277"/>
      <c r="D16" s="665">
        <v>360</v>
      </c>
      <c r="E16" s="666">
        <v>284</v>
      </c>
      <c r="F16" s="878">
        <v>26.8</v>
      </c>
      <c r="G16" s="684" t="s">
        <v>367</v>
      </c>
      <c r="H16" s="665">
        <v>5600</v>
      </c>
      <c r="I16" s="666">
        <v>5060</v>
      </c>
      <c r="J16" s="878">
        <v>10.7</v>
      </c>
      <c r="K16" s="666">
        <v>16532</v>
      </c>
      <c r="L16" s="666">
        <v>17344</v>
      </c>
      <c r="M16" s="878">
        <v>-4.7</v>
      </c>
    </row>
    <row r="17" spans="2:13" s="66" customFormat="1">
      <c r="B17" s="257" t="s">
        <v>374</v>
      </c>
      <c r="C17" s="278"/>
      <c r="D17" s="279">
        <v>3</v>
      </c>
      <c r="E17" s="280">
        <v>3</v>
      </c>
      <c r="F17" s="879" t="s">
        <v>286</v>
      </c>
      <c r="G17" s="284" t="s">
        <v>367</v>
      </c>
      <c r="H17" s="279">
        <v>93</v>
      </c>
      <c r="I17" s="280">
        <v>92</v>
      </c>
      <c r="J17" s="879">
        <v>1.1000000000000001</v>
      </c>
      <c r="K17" s="283">
        <v>122</v>
      </c>
      <c r="L17" s="283">
        <v>123</v>
      </c>
      <c r="M17" s="879">
        <v>-0.8</v>
      </c>
    </row>
    <row r="18" spans="2:13" s="66" customFormat="1">
      <c r="B18" s="257" t="s">
        <v>375</v>
      </c>
      <c r="C18" s="278"/>
      <c r="D18" s="279">
        <v>101</v>
      </c>
      <c r="E18" s="280">
        <v>101</v>
      </c>
      <c r="F18" s="880" t="s">
        <v>286</v>
      </c>
      <c r="G18" s="284" t="s">
        <v>367</v>
      </c>
      <c r="H18" s="279">
        <v>2031</v>
      </c>
      <c r="I18" s="280">
        <v>1668</v>
      </c>
      <c r="J18" s="880">
        <v>21.8</v>
      </c>
      <c r="K18" s="283">
        <v>3772</v>
      </c>
      <c r="L18" s="283">
        <v>2215</v>
      </c>
      <c r="M18" s="880">
        <v>70.3</v>
      </c>
    </row>
    <row r="19" spans="2:13" s="66" customFormat="1">
      <c r="B19" s="257" t="s">
        <v>376</v>
      </c>
      <c r="C19" s="278"/>
      <c r="D19" s="279" t="s">
        <v>367</v>
      </c>
      <c r="E19" s="280">
        <v>1</v>
      </c>
      <c r="F19" s="880" t="s">
        <v>286</v>
      </c>
      <c r="G19" s="284" t="s">
        <v>367</v>
      </c>
      <c r="H19" s="279" t="s">
        <v>367</v>
      </c>
      <c r="I19" s="280" t="s">
        <v>367</v>
      </c>
      <c r="J19" s="880" t="s">
        <v>286</v>
      </c>
      <c r="K19" s="283" t="s">
        <v>367</v>
      </c>
      <c r="L19" s="283" t="s">
        <v>367</v>
      </c>
      <c r="M19" s="880" t="s">
        <v>286</v>
      </c>
    </row>
    <row r="20" spans="2:13" s="66" customFormat="1">
      <c r="B20" s="257" t="s">
        <v>377</v>
      </c>
      <c r="C20" s="278"/>
      <c r="D20" s="279">
        <v>252</v>
      </c>
      <c r="E20" s="280">
        <v>175</v>
      </c>
      <c r="F20" s="880">
        <v>44</v>
      </c>
      <c r="G20" s="284" t="s">
        <v>367</v>
      </c>
      <c r="H20" s="279">
        <v>3054</v>
      </c>
      <c r="I20" s="280">
        <v>3015</v>
      </c>
      <c r="J20" s="880">
        <v>1.3</v>
      </c>
      <c r="K20" s="283">
        <v>12180</v>
      </c>
      <c r="L20" s="283">
        <v>13893</v>
      </c>
      <c r="M20" s="880">
        <v>-12.3</v>
      </c>
    </row>
    <row r="21" spans="2:13" s="66" customFormat="1">
      <c r="B21" s="257" t="s">
        <v>378</v>
      </c>
      <c r="C21" s="278"/>
      <c r="D21" s="279">
        <v>4</v>
      </c>
      <c r="E21" s="280">
        <v>4</v>
      </c>
      <c r="F21" s="880" t="s">
        <v>286</v>
      </c>
      <c r="G21" s="284" t="s">
        <v>367</v>
      </c>
      <c r="H21" s="279">
        <v>43</v>
      </c>
      <c r="I21" s="280">
        <v>36</v>
      </c>
      <c r="J21" s="880">
        <v>19.399999999999999</v>
      </c>
      <c r="K21" s="283">
        <v>270</v>
      </c>
      <c r="L21" s="283">
        <v>259</v>
      </c>
      <c r="M21" s="880">
        <v>4.2</v>
      </c>
    </row>
    <row r="22" spans="2:13" s="66" customFormat="1" ht="15.75" customHeight="1">
      <c r="B22" s="258" t="s">
        <v>372</v>
      </c>
      <c r="C22" s="278"/>
      <c r="D22" s="279" t="s">
        <v>367</v>
      </c>
      <c r="E22" s="280" t="s">
        <v>367</v>
      </c>
      <c r="F22" s="880" t="s">
        <v>286</v>
      </c>
      <c r="G22" s="284" t="s">
        <v>367</v>
      </c>
      <c r="H22" s="279">
        <v>379</v>
      </c>
      <c r="I22" s="280">
        <v>249</v>
      </c>
      <c r="J22" s="880">
        <v>52.2</v>
      </c>
      <c r="K22" s="285">
        <v>188</v>
      </c>
      <c r="L22" s="882">
        <v>854</v>
      </c>
      <c r="M22" s="880">
        <v>-78</v>
      </c>
    </row>
    <row r="23" spans="2:13" s="66" customFormat="1" ht="15.75" customHeight="1">
      <c r="B23" s="696" t="s">
        <v>379</v>
      </c>
      <c r="C23" s="277"/>
      <c r="D23" s="665">
        <v>565</v>
      </c>
      <c r="E23" s="666">
        <v>363</v>
      </c>
      <c r="F23" s="878">
        <v>55.6</v>
      </c>
      <c r="G23" s="684" t="s">
        <v>367</v>
      </c>
      <c r="H23" s="665">
        <v>1159</v>
      </c>
      <c r="I23" s="666">
        <v>886</v>
      </c>
      <c r="J23" s="878">
        <v>30.9</v>
      </c>
      <c r="K23" s="666">
        <v>4447</v>
      </c>
      <c r="L23" s="666">
        <v>3215</v>
      </c>
      <c r="M23" s="878">
        <v>38.299999999999997</v>
      </c>
    </row>
    <row r="24" spans="2:13" s="66" customFormat="1">
      <c r="B24" s="257"/>
      <c r="C24" s="278"/>
      <c r="D24" s="279">
        <v>15</v>
      </c>
      <c r="E24" s="280">
        <v>6</v>
      </c>
      <c r="F24" s="879">
        <v>150</v>
      </c>
      <c r="G24" s="284" t="s">
        <v>367</v>
      </c>
      <c r="H24" s="279">
        <v>29</v>
      </c>
      <c r="I24" s="280">
        <v>8</v>
      </c>
      <c r="J24" s="879">
        <v>262.5</v>
      </c>
      <c r="K24" s="283">
        <v>111</v>
      </c>
      <c r="L24" s="881">
        <v>32</v>
      </c>
      <c r="M24" s="879">
        <v>246.9</v>
      </c>
    </row>
    <row r="25" spans="2:13" s="66" customFormat="1">
      <c r="B25" s="257" t="s">
        <v>375</v>
      </c>
      <c r="C25" s="278"/>
      <c r="D25" s="279">
        <v>512</v>
      </c>
      <c r="E25" s="280">
        <v>328</v>
      </c>
      <c r="F25" s="880">
        <v>56.1</v>
      </c>
      <c r="G25" s="284" t="s">
        <v>367</v>
      </c>
      <c r="H25" s="279">
        <v>575</v>
      </c>
      <c r="I25" s="280">
        <v>325</v>
      </c>
      <c r="J25" s="880">
        <v>76.900000000000006</v>
      </c>
      <c r="K25" s="283">
        <v>2201</v>
      </c>
      <c r="L25" s="283">
        <v>1289</v>
      </c>
      <c r="M25" s="880">
        <v>70.8</v>
      </c>
    </row>
    <row r="26" spans="2:13" s="66" customFormat="1">
      <c r="B26" s="257" t="s">
        <v>380</v>
      </c>
      <c r="C26" s="278"/>
      <c r="D26" s="279">
        <v>10</v>
      </c>
      <c r="E26" s="280">
        <v>10</v>
      </c>
      <c r="F26" s="880" t="s">
        <v>286</v>
      </c>
      <c r="G26" s="284" t="s">
        <v>367</v>
      </c>
      <c r="H26" s="279">
        <v>231</v>
      </c>
      <c r="I26" s="280">
        <v>231</v>
      </c>
      <c r="J26" s="880" t="s">
        <v>286</v>
      </c>
      <c r="K26" s="283">
        <v>916</v>
      </c>
      <c r="L26" s="283">
        <v>916</v>
      </c>
      <c r="M26" s="880" t="s">
        <v>286</v>
      </c>
    </row>
    <row r="27" spans="2:13" s="66" customFormat="1">
      <c r="B27" s="257" t="s">
        <v>377</v>
      </c>
      <c r="C27" s="278"/>
      <c r="D27" s="279">
        <v>8</v>
      </c>
      <c r="E27" s="280">
        <v>9</v>
      </c>
      <c r="F27" s="880">
        <v>-11.1</v>
      </c>
      <c r="G27" s="286" t="s">
        <v>367</v>
      </c>
      <c r="H27" s="279">
        <v>148</v>
      </c>
      <c r="I27" s="280">
        <v>140</v>
      </c>
      <c r="J27" s="880">
        <v>5.7</v>
      </c>
      <c r="K27" s="283">
        <v>598</v>
      </c>
      <c r="L27" s="283">
        <v>374</v>
      </c>
      <c r="M27" s="880">
        <v>59.9</v>
      </c>
    </row>
    <row r="28" spans="2:13" s="66" customFormat="1">
      <c r="B28" s="257" t="s">
        <v>381</v>
      </c>
      <c r="C28" s="278"/>
      <c r="D28" s="279">
        <v>20</v>
      </c>
      <c r="E28" s="280">
        <v>10</v>
      </c>
      <c r="F28" s="880">
        <v>100</v>
      </c>
      <c r="G28" s="284" t="s">
        <v>367</v>
      </c>
      <c r="H28" s="279">
        <v>172</v>
      </c>
      <c r="I28" s="280">
        <v>148</v>
      </c>
      <c r="J28" s="880">
        <v>16.7</v>
      </c>
      <c r="K28" s="280">
        <v>621</v>
      </c>
      <c r="L28" s="283">
        <v>482</v>
      </c>
      <c r="M28" s="880">
        <v>28.8</v>
      </c>
    </row>
    <row r="29" spans="2:13" s="66" customFormat="1" ht="15.75" customHeight="1">
      <c r="B29" s="258" t="s">
        <v>372</v>
      </c>
      <c r="C29" s="278"/>
      <c r="D29" s="279" t="s">
        <v>367</v>
      </c>
      <c r="E29" s="280" t="s">
        <v>367</v>
      </c>
      <c r="F29" s="880" t="s">
        <v>286</v>
      </c>
      <c r="G29" s="284" t="s">
        <v>367</v>
      </c>
      <c r="H29" s="279">
        <v>4</v>
      </c>
      <c r="I29" s="280">
        <v>34</v>
      </c>
      <c r="J29" s="880">
        <v>-88.2</v>
      </c>
      <c r="K29" s="280" t="s">
        <v>367</v>
      </c>
      <c r="L29" s="280">
        <v>122</v>
      </c>
      <c r="M29" s="880" t="s">
        <v>286</v>
      </c>
    </row>
    <row r="30" spans="2:13" s="66" customFormat="1" ht="15.75" customHeight="1">
      <c r="B30" s="696" t="s">
        <v>382</v>
      </c>
      <c r="C30" s="277"/>
      <c r="D30" s="665">
        <v>1747</v>
      </c>
      <c r="E30" s="666">
        <v>1683</v>
      </c>
      <c r="F30" s="878">
        <v>4.5</v>
      </c>
      <c r="G30" s="684" t="s">
        <v>367</v>
      </c>
      <c r="H30" s="665">
        <v>5726</v>
      </c>
      <c r="I30" s="666">
        <v>6209</v>
      </c>
      <c r="J30" s="878">
        <v>-7.8</v>
      </c>
      <c r="K30" s="666">
        <v>22450</v>
      </c>
      <c r="L30" s="666">
        <v>24817</v>
      </c>
      <c r="M30" s="878">
        <v>-9.5</v>
      </c>
    </row>
    <row r="31" spans="2:13" s="66" customFormat="1">
      <c r="B31" s="257" t="s">
        <v>376</v>
      </c>
      <c r="C31" s="278"/>
      <c r="D31" s="279">
        <v>1624</v>
      </c>
      <c r="E31" s="280">
        <v>1490</v>
      </c>
      <c r="F31" s="879">
        <v>9.3000000000000007</v>
      </c>
      <c r="G31" s="284" t="s">
        <v>367</v>
      </c>
      <c r="H31" s="279">
        <v>3022</v>
      </c>
      <c r="I31" s="280">
        <v>2802</v>
      </c>
      <c r="J31" s="879">
        <v>7.9</v>
      </c>
      <c r="K31" s="283">
        <v>11884</v>
      </c>
      <c r="L31" s="283">
        <v>11498</v>
      </c>
      <c r="M31" s="879">
        <v>3.4</v>
      </c>
    </row>
    <row r="32" spans="2:13" s="66" customFormat="1">
      <c r="B32" s="257" t="s">
        <v>383</v>
      </c>
      <c r="C32" s="278"/>
      <c r="D32" s="279" t="s">
        <v>367</v>
      </c>
      <c r="E32" s="280">
        <v>16</v>
      </c>
      <c r="F32" s="880" t="s">
        <v>286</v>
      </c>
      <c r="G32" s="284" t="s">
        <v>367</v>
      </c>
      <c r="H32" s="279" t="s">
        <v>367</v>
      </c>
      <c r="I32" s="280">
        <v>309</v>
      </c>
      <c r="J32" s="880" t="s">
        <v>286</v>
      </c>
      <c r="K32" s="283">
        <v>504</v>
      </c>
      <c r="L32" s="283">
        <v>1208</v>
      </c>
      <c r="M32" s="880">
        <v>-58.3</v>
      </c>
    </row>
    <row r="33" spans="2:13" s="66" customFormat="1">
      <c r="B33" s="257" t="s">
        <v>381</v>
      </c>
      <c r="C33" s="278"/>
      <c r="D33" s="279">
        <v>123</v>
      </c>
      <c r="E33" s="280">
        <v>177</v>
      </c>
      <c r="F33" s="880">
        <v>-35.5</v>
      </c>
      <c r="G33" s="284" t="s">
        <v>367</v>
      </c>
      <c r="H33" s="279">
        <v>2704</v>
      </c>
      <c r="I33" s="280">
        <v>3051</v>
      </c>
      <c r="J33" s="880">
        <v>-11.4</v>
      </c>
      <c r="K33" s="883">
        <v>9819</v>
      </c>
      <c r="L33" s="883">
        <v>11949</v>
      </c>
      <c r="M33" s="880">
        <v>-17.8</v>
      </c>
    </row>
    <row r="34" spans="2:13" s="66" customFormat="1">
      <c r="B34" s="258" t="s">
        <v>372</v>
      </c>
      <c r="C34" s="278"/>
      <c r="D34" s="287" t="s">
        <v>367</v>
      </c>
      <c r="E34" s="285" t="s">
        <v>384</v>
      </c>
      <c r="F34" s="884" t="s">
        <v>286</v>
      </c>
      <c r="G34" s="685" t="s">
        <v>367</v>
      </c>
      <c r="H34" s="287" t="s">
        <v>367</v>
      </c>
      <c r="I34" s="285">
        <v>47</v>
      </c>
      <c r="J34" s="884" t="s">
        <v>286</v>
      </c>
      <c r="K34" s="288">
        <v>243</v>
      </c>
      <c r="L34" s="288">
        <v>162</v>
      </c>
      <c r="M34" s="884">
        <v>50</v>
      </c>
    </row>
    <row r="35" spans="2:13" s="66" customFormat="1" ht="15.75" customHeight="1">
      <c r="B35" s="402" t="s">
        <v>385</v>
      </c>
      <c r="C35" s="278"/>
      <c r="D35" s="289">
        <v>5101061</v>
      </c>
      <c r="E35" s="290">
        <v>5014213</v>
      </c>
      <c r="F35" s="885">
        <v>1.7</v>
      </c>
      <c r="G35" s="667"/>
      <c r="H35" s="292">
        <v>18153</v>
      </c>
      <c r="I35" s="293">
        <v>18116</v>
      </c>
      <c r="J35" s="885">
        <v>0.2</v>
      </c>
      <c r="K35" s="293">
        <v>66074</v>
      </c>
      <c r="L35" s="293">
        <v>68847</v>
      </c>
      <c r="M35" s="885">
        <v>-4</v>
      </c>
    </row>
    <row r="36" spans="2:13" s="66" customFormat="1" ht="18" customHeight="1">
      <c r="B36" s="696" t="s">
        <v>386</v>
      </c>
      <c r="C36" s="278"/>
      <c r="D36" s="686"/>
      <c r="E36" s="686"/>
      <c r="F36" s="687"/>
      <c r="G36" s="688"/>
      <c r="H36" s="665">
        <v>3264</v>
      </c>
      <c r="I36" s="665">
        <v>4083</v>
      </c>
      <c r="J36" s="886">
        <v>-20.100000000000001</v>
      </c>
      <c r="K36" s="665">
        <v>10251</v>
      </c>
      <c r="L36" s="665">
        <v>11690</v>
      </c>
      <c r="M36" s="886">
        <v>-12.3</v>
      </c>
    </row>
    <row r="37" spans="2:13" s="66" customFormat="1" ht="18" customHeight="1">
      <c r="B37" s="259" t="s">
        <v>387</v>
      </c>
      <c r="C37" s="278"/>
      <c r="D37" s="289"/>
      <c r="E37" s="290"/>
      <c r="F37" s="291"/>
      <c r="G37" s="689"/>
      <c r="H37" s="292">
        <v>14889</v>
      </c>
      <c r="I37" s="293">
        <v>14033</v>
      </c>
      <c r="J37" s="887">
        <v>6.1</v>
      </c>
      <c r="K37" s="293">
        <v>55823</v>
      </c>
      <c r="L37" s="293">
        <v>57157</v>
      </c>
      <c r="M37" s="887">
        <v>-2.2999999999999998</v>
      </c>
    </row>
    <row r="38" spans="2:13" s="66" customFormat="1" ht="81.75" customHeight="1">
      <c r="B38" s="1031" t="s">
        <v>388</v>
      </c>
      <c r="C38" s="1031"/>
      <c r="D38" s="1031"/>
      <c r="E38" s="1031"/>
      <c r="F38" s="1031"/>
      <c r="G38" s="1031"/>
      <c r="H38" s="1031"/>
      <c r="I38" s="1031"/>
      <c r="J38" s="1031"/>
      <c r="K38" s="1031"/>
      <c r="L38" s="1031"/>
      <c r="M38" s="1031"/>
    </row>
    <row r="39" spans="2:13" s="66" customFormat="1" ht="17.25" customHeight="1">
      <c r="B39" s="378"/>
      <c r="C39" s="378"/>
      <c r="D39" s="378"/>
      <c r="E39" s="378"/>
      <c r="F39" s="378"/>
      <c r="G39" s="378"/>
      <c r="H39" s="378"/>
      <c r="I39" s="378"/>
      <c r="J39" s="378"/>
      <c r="K39" s="378"/>
      <c r="L39" s="378"/>
      <c r="M39" s="378"/>
    </row>
    <row r="40" spans="2:13" s="66" customFormat="1">
      <c r="B40" s="1022" t="s">
        <v>389</v>
      </c>
      <c r="C40" s="294"/>
      <c r="D40" s="1024" t="s">
        <v>390</v>
      </c>
      <c r="E40" s="1024"/>
      <c r="F40" s="1024"/>
      <c r="G40" s="295"/>
      <c r="H40" s="1025" t="s">
        <v>391</v>
      </c>
      <c r="I40" s="1025"/>
      <c r="J40" s="1025"/>
      <c r="K40" s="1025"/>
      <c r="L40" s="1025"/>
      <c r="M40" s="1025"/>
    </row>
    <row r="41" spans="2:13" s="66" customFormat="1">
      <c r="B41" s="1023"/>
      <c r="C41" s="296"/>
      <c r="D41" s="495">
        <f>D8</f>
        <v>45261</v>
      </c>
      <c r="E41" s="495">
        <f>E8</f>
        <v>44896</v>
      </c>
      <c r="F41" s="270" t="s">
        <v>365</v>
      </c>
      <c r="G41" s="270"/>
      <c r="H41" s="270" t="s">
        <v>3</v>
      </c>
      <c r="I41" s="270" t="s">
        <v>4</v>
      </c>
      <c r="J41" s="270" t="s">
        <v>5</v>
      </c>
      <c r="K41" s="270">
        <v>2023</v>
      </c>
      <c r="L41" s="270">
        <v>2022</v>
      </c>
      <c r="M41" s="270" t="s">
        <v>5</v>
      </c>
    </row>
    <row r="42" spans="2:13" s="66" customFormat="1">
      <c r="B42" s="319" t="s">
        <v>392</v>
      </c>
      <c r="C42" s="165"/>
      <c r="D42" s="297">
        <v>4212397</v>
      </c>
      <c r="E42" s="297">
        <v>4127292</v>
      </c>
      <c r="F42" s="298">
        <v>2.1</v>
      </c>
      <c r="G42" s="299"/>
      <c r="H42" s="297">
        <v>2400</v>
      </c>
      <c r="I42" s="297">
        <v>2055</v>
      </c>
      <c r="J42" s="300">
        <v>16.8</v>
      </c>
      <c r="K42" s="297">
        <v>8888</v>
      </c>
      <c r="L42" s="297">
        <v>8212</v>
      </c>
      <c r="M42" s="300">
        <v>8.1999999999999993</v>
      </c>
    </row>
    <row r="43" spans="2:13" s="66" customFormat="1">
      <c r="B43" s="320" t="s">
        <v>393</v>
      </c>
      <c r="C43" s="36"/>
      <c r="D43" s="301">
        <v>69134</v>
      </c>
      <c r="E43" s="301">
        <v>69731</v>
      </c>
      <c r="F43" s="302">
        <v>-0.9</v>
      </c>
      <c r="G43" s="303"/>
      <c r="H43" s="301">
        <v>3098</v>
      </c>
      <c r="I43" s="301">
        <v>3047</v>
      </c>
      <c r="J43" s="304">
        <v>1.7</v>
      </c>
      <c r="K43" s="301">
        <v>12292</v>
      </c>
      <c r="L43" s="301">
        <v>12250</v>
      </c>
      <c r="M43" s="668">
        <v>0.3</v>
      </c>
    </row>
    <row r="44" spans="2:13" s="66" customFormat="1">
      <c r="B44" s="321" t="s">
        <v>394</v>
      </c>
      <c r="C44" s="36"/>
      <c r="D44" s="305">
        <v>67858</v>
      </c>
      <c r="E44" s="305">
        <v>68618</v>
      </c>
      <c r="F44" s="302">
        <v>-1.1000000000000001</v>
      </c>
      <c r="G44" s="306"/>
      <c r="H44" s="307">
        <v>478</v>
      </c>
      <c r="I44" s="307">
        <v>507</v>
      </c>
      <c r="J44" s="302">
        <v>-5.7</v>
      </c>
      <c r="K44" s="307">
        <v>1942</v>
      </c>
      <c r="L44" s="307">
        <v>2102</v>
      </c>
      <c r="M44" s="669">
        <v>-7.6</v>
      </c>
    </row>
    <row r="45" spans="2:13" s="66" customFormat="1">
      <c r="B45" s="321" t="s">
        <v>395</v>
      </c>
      <c r="C45" s="36"/>
      <c r="D45" s="305">
        <v>1276</v>
      </c>
      <c r="E45" s="305">
        <v>1113</v>
      </c>
      <c r="F45" s="302">
        <v>14.6</v>
      </c>
      <c r="G45" s="306"/>
      <c r="H45" s="307">
        <v>2620</v>
      </c>
      <c r="I45" s="307">
        <v>2541</v>
      </c>
      <c r="J45" s="302">
        <v>3.1</v>
      </c>
      <c r="K45" s="307">
        <v>10350</v>
      </c>
      <c r="L45" s="307">
        <v>10147</v>
      </c>
      <c r="M45" s="669">
        <v>2</v>
      </c>
    </row>
    <row r="46" spans="2:13" s="66" customFormat="1">
      <c r="B46" s="320" t="s">
        <v>396</v>
      </c>
      <c r="C46" s="165"/>
      <c r="D46" s="301">
        <v>440749</v>
      </c>
      <c r="E46" s="301">
        <v>431417</v>
      </c>
      <c r="F46" s="304">
        <v>2.2000000000000002</v>
      </c>
      <c r="G46" s="303"/>
      <c r="H46" s="301">
        <v>1787</v>
      </c>
      <c r="I46" s="301">
        <v>1518</v>
      </c>
      <c r="J46" s="304">
        <v>17.7</v>
      </c>
      <c r="K46" s="301">
        <v>6734</v>
      </c>
      <c r="L46" s="301">
        <v>6256</v>
      </c>
      <c r="M46" s="668">
        <v>7.7</v>
      </c>
    </row>
    <row r="47" spans="2:13" s="66" customFormat="1">
      <c r="B47" s="321" t="s">
        <v>394</v>
      </c>
      <c r="C47" s="36"/>
      <c r="D47" s="305">
        <v>439039</v>
      </c>
      <c r="E47" s="305">
        <v>429962</v>
      </c>
      <c r="F47" s="302">
        <v>2.1</v>
      </c>
      <c r="G47" s="306"/>
      <c r="H47" s="307">
        <v>1202</v>
      </c>
      <c r="I47" s="307">
        <v>1049</v>
      </c>
      <c r="J47" s="302">
        <v>14.7</v>
      </c>
      <c r="K47" s="307">
        <v>4520</v>
      </c>
      <c r="L47" s="307">
        <v>4294</v>
      </c>
      <c r="M47" s="669">
        <v>5.2</v>
      </c>
    </row>
    <row r="48" spans="2:13" s="66" customFormat="1">
      <c r="B48" s="321" t="s">
        <v>395</v>
      </c>
      <c r="C48" s="36"/>
      <c r="D48" s="305">
        <v>1710</v>
      </c>
      <c r="E48" s="305">
        <v>1455</v>
      </c>
      <c r="F48" s="302">
        <v>17.5</v>
      </c>
      <c r="G48" s="306"/>
      <c r="H48" s="307">
        <v>585</v>
      </c>
      <c r="I48" s="307">
        <v>470</v>
      </c>
      <c r="J48" s="302">
        <v>24.5</v>
      </c>
      <c r="K48" s="307">
        <v>2215</v>
      </c>
      <c r="L48" s="307">
        <v>1961</v>
      </c>
      <c r="M48" s="669">
        <v>12.9</v>
      </c>
    </row>
    <row r="49" spans="2:13" s="66" customFormat="1">
      <c r="B49" s="320" t="s">
        <v>397</v>
      </c>
      <c r="C49" s="165"/>
      <c r="D49" s="301">
        <v>323481</v>
      </c>
      <c r="E49" s="301">
        <v>331987</v>
      </c>
      <c r="F49" s="304">
        <v>-2.6</v>
      </c>
      <c r="G49" s="303"/>
      <c r="H49" s="301">
        <v>643</v>
      </c>
      <c r="I49" s="301">
        <v>571</v>
      </c>
      <c r="J49" s="304">
        <v>12.6</v>
      </c>
      <c r="K49" s="301">
        <v>2516</v>
      </c>
      <c r="L49" s="301">
        <v>2487</v>
      </c>
      <c r="M49" s="304">
        <v>1.2</v>
      </c>
    </row>
    <row r="50" spans="2:13" s="66" customFormat="1">
      <c r="B50" s="321" t="s">
        <v>394</v>
      </c>
      <c r="C50" s="36"/>
      <c r="D50" s="305">
        <v>323408</v>
      </c>
      <c r="E50" s="305">
        <v>331938</v>
      </c>
      <c r="F50" s="302">
        <v>-2.6</v>
      </c>
      <c r="G50" s="306"/>
      <c r="H50" s="307">
        <v>598</v>
      </c>
      <c r="I50" s="307">
        <v>536</v>
      </c>
      <c r="J50" s="302">
        <v>11.5</v>
      </c>
      <c r="K50" s="307">
        <v>2352</v>
      </c>
      <c r="L50" s="307">
        <v>2357</v>
      </c>
      <c r="M50" s="669">
        <v>-0.2</v>
      </c>
    </row>
    <row r="51" spans="2:13" s="66" customFormat="1">
      <c r="B51" s="321" t="s">
        <v>395</v>
      </c>
      <c r="C51" s="36"/>
      <c r="D51" s="305">
        <v>73</v>
      </c>
      <c r="E51" s="305">
        <v>49</v>
      </c>
      <c r="F51" s="302">
        <v>49</v>
      </c>
      <c r="G51" s="306"/>
      <c r="H51" s="307">
        <v>45</v>
      </c>
      <c r="I51" s="307">
        <v>35</v>
      </c>
      <c r="J51" s="302">
        <v>28.9</v>
      </c>
      <c r="K51" s="307">
        <v>165</v>
      </c>
      <c r="L51" s="307">
        <v>130</v>
      </c>
      <c r="M51" s="669">
        <v>27.1</v>
      </c>
    </row>
    <row r="52" spans="2:13" s="66" customFormat="1">
      <c r="B52" s="320" t="s">
        <v>398</v>
      </c>
      <c r="C52" s="165"/>
      <c r="D52" s="301">
        <v>55316</v>
      </c>
      <c r="E52" s="301">
        <v>53757</v>
      </c>
      <c r="F52" s="304">
        <v>2.9</v>
      </c>
      <c r="G52" s="303"/>
      <c r="H52" s="301">
        <v>644</v>
      </c>
      <c r="I52" s="301">
        <v>601</v>
      </c>
      <c r="J52" s="304">
        <v>7.1</v>
      </c>
      <c r="K52" s="301">
        <v>2480</v>
      </c>
      <c r="L52" s="301">
        <v>2411</v>
      </c>
      <c r="M52" s="668">
        <v>2.8</v>
      </c>
    </row>
    <row r="53" spans="2:13" s="66" customFormat="1">
      <c r="B53" s="321" t="s">
        <v>394</v>
      </c>
      <c r="C53" s="36"/>
      <c r="D53" s="305">
        <v>55304</v>
      </c>
      <c r="E53" s="305">
        <v>53745</v>
      </c>
      <c r="F53" s="302">
        <v>2.9</v>
      </c>
      <c r="G53" s="306"/>
      <c r="H53" s="307">
        <v>642</v>
      </c>
      <c r="I53" s="307">
        <v>599</v>
      </c>
      <c r="J53" s="302">
        <v>7.1</v>
      </c>
      <c r="K53" s="307">
        <v>2472</v>
      </c>
      <c r="L53" s="307">
        <v>2405</v>
      </c>
      <c r="M53" s="669">
        <v>2.8</v>
      </c>
    </row>
    <row r="54" spans="2:13" s="66" customFormat="1">
      <c r="B54" s="322" t="s">
        <v>395</v>
      </c>
      <c r="C54" s="36"/>
      <c r="D54" s="308">
        <v>12</v>
      </c>
      <c r="E54" s="308">
        <v>12</v>
      </c>
      <c r="F54" s="309" t="s">
        <v>286</v>
      </c>
      <c r="G54" s="306"/>
      <c r="H54" s="310">
        <v>2</v>
      </c>
      <c r="I54" s="310">
        <v>2</v>
      </c>
      <c r="J54" s="311" t="s">
        <v>286</v>
      </c>
      <c r="K54" s="310">
        <v>7</v>
      </c>
      <c r="L54" s="310">
        <v>7</v>
      </c>
      <c r="M54" s="311" t="s">
        <v>286</v>
      </c>
    </row>
    <row r="55" spans="2:13" s="66" customFormat="1">
      <c r="B55" s="319" t="s">
        <v>399</v>
      </c>
      <c r="C55" s="165"/>
      <c r="D55" s="297">
        <v>5098006</v>
      </c>
      <c r="E55" s="297">
        <v>5011555</v>
      </c>
      <c r="F55" s="312">
        <v>1.7</v>
      </c>
      <c r="G55" s="303"/>
      <c r="H55" s="297">
        <v>5321</v>
      </c>
      <c r="I55" s="297">
        <v>4746</v>
      </c>
      <c r="J55" s="300">
        <v>12.1</v>
      </c>
      <c r="K55" s="297">
        <v>20173</v>
      </c>
      <c r="L55" s="297">
        <v>19370</v>
      </c>
      <c r="M55" s="670">
        <v>4.0999999999999996</v>
      </c>
    </row>
    <row r="56" spans="2:13" s="66" customFormat="1">
      <c r="B56" s="320" t="s">
        <v>400</v>
      </c>
      <c r="C56" s="165"/>
      <c r="D56" s="301">
        <v>3071</v>
      </c>
      <c r="E56" s="301">
        <v>2629</v>
      </c>
      <c r="F56" s="313">
        <v>16.8</v>
      </c>
      <c r="G56" s="303"/>
      <c r="H56" s="301">
        <v>3252</v>
      </c>
      <c r="I56" s="301">
        <v>3047</v>
      </c>
      <c r="J56" s="304">
        <v>6.7</v>
      </c>
      <c r="K56" s="301">
        <v>12737</v>
      </c>
      <c r="L56" s="301">
        <v>12244</v>
      </c>
      <c r="M56" s="304">
        <v>4</v>
      </c>
    </row>
    <row r="57" spans="2:13" s="66" customFormat="1">
      <c r="B57" s="323" t="s">
        <v>401</v>
      </c>
      <c r="C57" s="165"/>
      <c r="D57" s="314">
        <v>7</v>
      </c>
      <c r="E57" s="314">
        <v>7</v>
      </c>
      <c r="F57" s="304" t="s">
        <v>367</v>
      </c>
      <c r="G57" s="303"/>
      <c r="H57" s="253">
        <v>242</v>
      </c>
      <c r="I57" s="253">
        <v>224</v>
      </c>
      <c r="J57" s="315">
        <v>8</v>
      </c>
      <c r="K57" s="253">
        <v>940</v>
      </c>
      <c r="L57" s="253">
        <v>925</v>
      </c>
      <c r="M57" s="671">
        <v>1.7</v>
      </c>
    </row>
    <row r="58" spans="2:13" s="66" customFormat="1">
      <c r="B58" s="324" t="s">
        <v>402</v>
      </c>
      <c r="C58" s="316"/>
      <c r="D58" s="254">
        <v>5101084</v>
      </c>
      <c r="E58" s="254">
        <v>5014191</v>
      </c>
      <c r="F58" s="317">
        <v>1.7</v>
      </c>
      <c r="G58" s="318"/>
      <c r="H58" s="254">
        <v>8814</v>
      </c>
      <c r="I58" s="254">
        <v>8017</v>
      </c>
      <c r="J58" s="317">
        <v>10</v>
      </c>
      <c r="K58" s="254">
        <v>33850</v>
      </c>
      <c r="L58" s="254">
        <v>32539</v>
      </c>
      <c r="M58" s="317">
        <v>4</v>
      </c>
    </row>
    <row r="59" spans="2:13" s="66" customFormat="1">
      <c r="B59" s="323" t="s">
        <v>403</v>
      </c>
      <c r="C59" s="325"/>
      <c r="D59" s="672">
        <v>312775</v>
      </c>
      <c r="E59" s="672">
        <v>213179</v>
      </c>
      <c r="F59" s="673">
        <v>46.7</v>
      </c>
      <c r="G59" s="318"/>
      <c r="H59" s="301">
        <v>-519</v>
      </c>
      <c r="I59" s="301">
        <v>-339</v>
      </c>
      <c r="J59" s="304">
        <v>52.9</v>
      </c>
      <c r="K59" s="301">
        <v>-1798</v>
      </c>
      <c r="L59" s="301">
        <v>-1090</v>
      </c>
      <c r="M59" s="304">
        <v>65</v>
      </c>
    </row>
    <row r="60" spans="2:13" s="66" customFormat="1">
      <c r="B60" s="324" t="s">
        <v>404</v>
      </c>
      <c r="C60" s="294"/>
      <c r="D60" s="254"/>
      <c r="E60" s="254"/>
      <c r="F60" s="255"/>
      <c r="G60" s="252"/>
      <c r="H60" s="254">
        <v>8296</v>
      </c>
      <c r="I60" s="254">
        <v>7678</v>
      </c>
      <c r="J60" s="317">
        <v>8</v>
      </c>
      <c r="K60" s="254">
        <v>32052</v>
      </c>
      <c r="L60" s="254">
        <v>31449</v>
      </c>
      <c r="M60" s="317">
        <v>1.9</v>
      </c>
    </row>
  </sheetData>
  <sheetProtection algorithmName="SHA-512" hashValue="+AQmx33rvmCyfQPbqpEKcymC/2W7Krnxej/1J0D8L1i99bQqVD56OiYL08AzZ9hW4mm6YyaG9VfXfwCs7UZetg==" saltValue="+DJriYwYtzRfiFvLNR46CA==" spinCount="100000" sheet="1" objects="1" scenarios="1"/>
  <mergeCells count="7">
    <mergeCell ref="B40:B41"/>
    <mergeCell ref="D40:F40"/>
    <mergeCell ref="H40:M40"/>
    <mergeCell ref="B7:B8"/>
    <mergeCell ref="D7:F7"/>
    <mergeCell ref="H7:M7"/>
    <mergeCell ref="B38:M38"/>
  </mergeCells>
  <pageMargins left="0.25" right="0.25" top="0.75" bottom="0.75" header="0.3" footer="0.3"/>
  <pageSetup paperSize="9" scale="7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3">
    <pageSetUpPr fitToPage="1"/>
  </sheetPr>
  <dimension ref="B4:H52"/>
  <sheetViews>
    <sheetView topLeftCell="A2" zoomScaleNormal="100" zoomScaleSheetLayoutView="80" workbookViewId="0">
      <selection activeCell="H30" sqref="H29:H30"/>
    </sheetView>
  </sheetViews>
  <sheetFormatPr defaultColWidth="9.140625" defaultRowHeight="15"/>
  <cols>
    <col min="1" max="1" width="2.5703125" style="1" customWidth="1"/>
    <col min="2" max="2" width="58.5703125" style="1" customWidth="1"/>
    <col min="3" max="3" width="16.28515625" style="1" customWidth="1"/>
    <col min="4" max="5" width="18.140625" style="1" customWidth="1"/>
    <col min="6" max="6" width="16.28515625" style="1" customWidth="1"/>
    <col min="7" max="7" width="4.140625" style="1" customWidth="1"/>
    <col min="8" max="16384" width="9.140625" style="1"/>
  </cols>
  <sheetData>
    <row r="4" spans="2:7" ht="35.25" customHeight="1"/>
    <row r="5" spans="2:7">
      <c r="B5" s="5"/>
      <c r="C5" s="5"/>
      <c r="D5" s="5"/>
      <c r="E5" s="5"/>
      <c r="F5" s="6"/>
      <c r="G5" s="3"/>
    </row>
    <row r="6" spans="2:7">
      <c r="B6" s="1032" t="s">
        <v>405</v>
      </c>
      <c r="C6" s="125" t="s">
        <v>406</v>
      </c>
      <c r="D6" s="1035" t="s">
        <v>48</v>
      </c>
      <c r="E6" s="1035" t="s">
        <v>49</v>
      </c>
      <c r="F6" s="1037" t="s">
        <v>5</v>
      </c>
      <c r="G6" s="16"/>
    </row>
    <row r="7" spans="2:7">
      <c r="B7" s="1033"/>
      <c r="C7" s="126" t="s">
        <v>407</v>
      </c>
      <c r="D7" s="1036"/>
      <c r="E7" s="1036"/>
      <c r="F7" s="1038"/>
      <c r="G7" s="16"/>
    </row>
    <row r="8" spans="2:7">
      <c r="B8" s="127" t="s">
        <v>408</v>
      </c>
      <c r="C8" s="593"/>
      <c r="D8" s="594"/>
      <c r="E8" s="594"/>
      <c r="F8" s="734"/>
      <c r="G8" s="17"/>
    </row>
    <row r="9" spans="2:7">
      <c r="B9" s="128" t="s">
        <v>409</v>
      </c>
      <c r="C9" s="595">
        <v>102</v>
      </c>
      <c r="D9" s="596">
        <v>288.5</v>
      </c>
      <c r="E9" s="596">
        <v>277.07</v>
      </c>
      <c r="F9" s="888">
        <f>D9/E9-1</f>
        <v>4.1253112931750158E-2</v>
      </c>
    </row>
    <row r="10" spans="2:7">
      <c r="B10" s="128" t="s">
        <v>410</v>
      </c>
      <c r="C10" s="595">
        <v>8</v>
      </c>
      <c r="D10" s="596">
        <v>313.24</v>
      </c>
      <c r="E10" s="596">
        <v>302.31</v>
      </c>
      <c r="F10" s="889">
        <f>D10/E10-1</f>
        <v>3.6154940293076754E-2</v>
      </c>
    </row>
    <row r="11" spans="2:7">
      <c r="B11" s="129" t="s">
        <v>411</v>
      </c>
      <c r="C11" s="595">
        <v>130</v>
      </c>
      <c r="D11" s="596">
        <v>220.13</v>
      </c>
      <c r="E11" s="596">
        <v>211.44</v>
      </c>
      <c r="F11" s="889">
        <f t="shared" ref="F11:F12" si="0">D11/E11-1</f>
        <v>4.1099129776768883E-2</v>
      </c>
    </row>
    <row r="12" spans="2:7">
      <c r="B12" s="129" t="s">
        <v>412</v>
      </c>
      <c r="C12" s="595">
        <v>38</v>
      </c>
      <c r="D12" s="596">
        <v>228.94</v>
      </c>
      <c r="E12" s="596">
        <v>220.04</v>
      </c>
      <c r="F12" s="889">
        <f t="shared" si="0"/>
        <v>4.0447191419741957E-2</v>
      </c>
    </row>
    <row r="13" spans="2:7">
      <c r="B13" s="129" t="s">
        <v>413</v>
      </c>
      <c r="C13" s="994" t="s">
        <v>414</v>
      </c>
      <c r="D13" s="596"/>
      <c r="E13" s="596"/>
      <c r="F13" s="889"/>
    </row>
    <row r="14" spans="2:7">
      <c r="B14" s="129" t="s">
        <v>415</v>
      </c>
      <c r="C14" s="994" t="s">
        <v>414</v>
      </c>
      <c r="D14" s="596"/>
      <c r="E14" s="596"/>
      <c r="F14" s="889"/>
    </row>
    <row r="15" spans="2:7">
      <c r="B15" s="130" t="s">
        <v>416</v>
      </c>
      <c r="C15" s="742"/>
      <c r="D15" s="742"/>
      <c r="E15" s="742"/>
      <c r="F15" s="735"/>
    </row>
    <row r="16" spans="2:7">
      <c r="B16" s="131" t="s">
        <v>417</v>
      </c>
      <c r="C16" s="597">
        <v>14</v>
      </c>
      <c r="D16" s="598">
        <v>273.04000000000002</v>
      </c>
      <c r="E16" s="598">
        <v>262.7</v>
      </c>
      <c r="F16" s="889">
        <f t="shared" ref="F16:F17" si="1">D16/E16-1</f>
        <v>3.9360487247811271E-2</v>
      </c>
    </row>
    <row r="17" spans="2:7">
      <c r="B17" s="132" t="s">
        <v>418</v>
      </c>
      <c r="C17" s="904">
        <f>C9+C10+C11+C12+C16</f>
        <v>292</v>
      </c>
      <c r="D17" s="599">
        <f>(D9*C9+D10*C10+D11*C11+D12*C12+D16*C16)/C17</f>
        <v>250.24691780821914</v>
      </c>
      <c r="E17" s="599">
        <f>(E9*C9+E10*C10+E11*C11+E12*C12+E16*C16)/C17</f>
        <v>240.43198630136988</v>
      </c>
      <c r="F17" s="899">
        <f t="shared" si="1"/>
        <v>4.0822070548245382E-2</v>
      </c>
    </row>
    <row r="18" spans="2:7">
      <c r="B18" s="134" t="s">
        <v>419</v>
      </c>
      <c r="C18" s="135"/>
      <c r="D18" s="136"/>
      <c r="E18" s="136"/>
      <c r="F18" s="137"/>
      <c r="G18" s="14"/>
    </row>
    <row r="19" spans="2:7" ht="24.75" customHeight="1">
      <c r="B19" s="1034" t="s">
        <v>420</v>
      </c>
      <c r="C19" s="1034"/>
      <c r="D19" s="1034"/>
      <c r="E19" s="1034"/>
      <c r="F19" s="1039"/>
    </row>
    <row r="20" spans="2:7">
      <c r="B20" s="138"/>
      <c r="C20" s="139"/>
      <c r="D20" s="140"/>
      <c r="E20" s="140"/>
      <c r="F20" s="141"/>
    </row>
    <row r="21" spans="2:7">
      <c r="B21" s="1032" t="s">
        <v>421</v>
      </c>
      <c r="C21" s="125" t="s">
        <v>406</v>
      </c>
      <c r="D21" s="1035" t="s">
        <v>48</v>
      </c>
      <c r="E21" s="1035" t="s">
        <v>49</v>
      </c>
      <c r="F21" s="1037" t="s">
        <v>5</v>
      </c>
    </row>
    <row r="22" spans="2:7">
      <c r="B22" s="1033"/>
      <c r="C22" s="126" t="s">
        <v>407</v>
      </c>
      <c r="D22" s="1036"/>
      <c r="E22" s="1036"/>
      <c r="F22" s="1038"/>
    </row>
    <row r="23" spans="2:7">
      <c r="B23" s="142" t="s">
        <v>422</v>
      </c>
      <c r="C23" s="890">
        <v>516</v>
      </c>
      <c r="D23" s="891">
        <v>214.53</v>
      </c>
      <c r="E23" s="891">
        <v>279.57</v>
      </c>
      <c r="F23" s="888">
        <f>D23/E23-1</f>
        <v>-0.23264298744500478</v>
      </c>
    </row>
    <row r="24" spans="2:7">
      <c r="B24" s="143" t="s">
        <v>423</v>
      </c>
      <c r="C24" s="892">
        <v>71.3</v>
      </c>
      <c r="D24" s="893">
        <v>301.39</v>
      </c>
      <c r="E24" s="893">
        <v>289.97000000000003</v>
      </c>
      <c r="F24" s="889">
        <f>D24/E24-1</f>
        <v>3.9383384488050233E-2</v>
      </c>
    </row>
    <row r="25" spans="2:7">
      <c r="B25" s="143" t="s">
        <v>424</v>
      </c>
      <c r="C25" s="892">
        <v>60.1</v>
      </c>
      <c r="D25" s="893">
        <v>256.60000000000002</v>
      </c>
      <c r="E25" s="893">
        <v>185.46</v>
      </c>
      <c r="F25" s="889">
        <f t="shared" ref="F25:F34" si="2">D25/E25-1</f>
        <v>0.38358675725223779</v>
      </c>
    </row>
    <row r="26" spans="2:7">
      <c r="B26" s="143" t="s">
        <v>425</v>
      </c>
      <c r="C26" s="892">
        <v>58.9</v>
      </c>
      <c r="D26" s="893">
        <v>310.73</v>
      </c>
      <c r="E26" s="893">
        <v>298.95999999999998</v>
      </c>
      <c r="F26" s="889">
        <f t="shared" si="2"/>
        <v>3.9369815359914462E-2</v>
      </c>
    </row>
    <row r="27" spans="2:7">
      <c r="B27" s="143" t="s">
        <v>426</v>
      </c>
      <c r="C27" s="892">
        <v>54.2</v>
      </c>
      <c r="D27" s="893">
        <v>298.41000000000003</v>
      </c>
      <c r="E27" s="893">
        <v>229.16</v>
      </c>
      <c r="F27" s="889">
        <f t="shared" si="2"/>
        <v>0.30219060918135821</v>
      </c>
    </row>
    <row r="28" spans="2:7">
      <c r="B28" s="143" t="s">
        <v>427</v>
      </c>
      <c r="C28" s="892">
        <v>107.5</v>
      </c>
      <c r="D28" s="893">
        <v>219.98</v>
      </c>
      <c r="E28" s="893">
        <v>171.88</v>
      </c>
      <c r="F28" s="889">
        <f t="shared" si="2"/>
        <v>0.27984640446823361</v>
      </c>
    </row>
    <row r="29" spans="2:7">
      <c r="B29" s="143" t="s">
        <v>428</v>
      </c>
      <c r="C29" s="892">
        <v>26.6</v>
      </c>
      <c r="D29" s="893">
        <v>-790.93</v>
      </c>
      <c r="E29" s="893">
        <v>207.85</v>
      </c>
      <c r="F29" s="889">
        <f t="shared" si="2"/>
        <v>-4.8052922780851572</v>
      </c>
    </row>
    <row r="30" spans="2:7">
      <c r="B30" s="143" t="s">
        <v>429</v>
      </c>
      <c r="C30" s="892">
        <v>99.5</v>
      </c>
      <c r="D30" s="893">
        <v>337</v>
      </c>
      <c r="E30" s="893">
        <v>335.41</v>
      </c>
      <c r="F30" s="889">
        <f t="shared" si="2"/>
        <v>4.740466891267392E-3</v>
      </c>
    </row>
    <row r="31" spans="2:7">
      <c r="B31" s="143" t="s">
        <v>430</v>
      </c>
      <c r="C31" s="892">
        <v>532.4</v>
      </c>
      <c r="D31" s="893">
        <v>158.88999999999999</v>
      </c>
      <c r="E31" s="893">
        <v>133.22999999999999</v>
      </c>
      <c r="F31" s="889">
        <f t="shared" si="2"/>
        <v>0.19259926442993325</v>
      </c>
    </row>
    <row r="32" spans="2:7">
      <c r="B32" s="143" t="s">
        <v>431</v>
      </c>
      <c r="C32" s="892">
        <v>140.6</v>
      </c>
      <c r="D32" s="893">
        <v>192.84</v>
      </c>
      <c r="E32" s="893">
        <v>185.53</v>
      </c>
      <c r="F32" s="889">
        <f t="shared" si="2"/>
        <v>3.9400636015738622E-2</v>
      </c>
    </row>
    <row r="33" spans="2:8">
      <c r="B33" s="143" t="s">
        <v>432</v>
      </c>
      <c r="C33" s="892">
        <v>234</v>
      </c>
      <c r="D33" s="893">
        <v>169.67</v>
      </c>
      <c r="E33" s="893">
        <v>163.25</v>
      </c>
      <c r="F33" s="889">
        <f t="shared" si="2"/>
        <v>3.9326186830015208E-2</v>
      </c>
    </row>
    <row r="34" spans="2:8">
      <c r="B34" s="144" t="s">
        <v>433</v>
      </c>
      <c r="C34" s="894">
        <v>785</v>
      </c>
      <c r="D34" s="893">
        <v>210.83</v>
      </c>
      <c r="E34" s="895">
        <v>230.95</v>
      </c>
      <c r="F34" s="889">
        <f t="shared" si="2"/>
        <v>-8.711842390127722E-2</v>
      </c>
    </row>
    <row r="35" spans="2:8">
      <c r="B35" s="145" t="s">
        <v>434</v>
      </c>
      <c r="C35" s="896">
        <v>2686.1</v>
      </c>
      <c r="D35" s="897">
        <v>199.24</v>
      </c>
      <c r="E35" s="898">
        <v>212.12</v>
      </c>
      <c r="F35" s="899">
        <f>D35/E35-1</f>
        <v>-6.0720346973411221E-2</v>
      </c>
    </row>
    <row r="36" spans="2:8" ht="9.75" customHeight="1">
      <c r="B36" s="962" t="s">
        <v>435</v>
      </c>
      <c r="C36" s="146"/>
      <c r="D36" s="147"/>
      <c r="E36" s="264"/>
      <c r="F36" s="148"/>
    </row>
    <row r="37" spans="2:8" ht="9.75" customHeight="1">
      <c r="B37" s="962" t="s">
        <v>436</v>
      </c>
      <c r="C37" s="265"/>
      <c r="D37" s="266"/>
      <c r="E37" s="137"/>
      <c r="F37" s="149"/>
      <c r="G37" s="14"/>
    </row>
    <row r="38" spans="2:8" ht="9.75" customHeight="1">
      <c r="B38" s="962" t="s">
        <v>437</v>
      </c>
      <c r="C38" s="150"/>
      <c r="D38" s="151"/>
      <c r="E38" s="152"/>
      <c r="F38" s="153"/>
      <c r="G38" s="16"/>
    </row>
    <row r="39" spans="2:8" ht="9.75" customHeight="1">
      <c r="B39" s="962" t="s">
        <v>438</v>
      </c>
      <c r="C39" s="154"/>
      <c r="D39" s="155"/>
      <c r="E39" s="152"/>
      <c r="F39" s="153"/>
      <c r="G39" s="16"/>
    </row>
    <row r="40" spans="2:8" ht="13.5" customHeight="1">
      <c r="B40" s="962" t="s">
        <v>439</v>
      </c>
      <c r="C40" s="154"/>
      <c r="D40" s="155"/>
      <c r="E40" s="152"/>
      <c r="F40" s="153"/>
      <c r="G40" s="16"/>
    </row>
    <row r="41" spans="2:8" ht="24" customHeight="1">
      <c r="B41" s="1034" t="s">
        <v>440</v>
      </c>
      <c r="C41" s="1034"/>
      <c r="D41" s="1034"/>
      <c r="E41" s="1034"/>
      <c r="F41" s="1034"/>
      <c r="G41" s="16"/>
    </row>
    <row r="42" spans="2:8">
      <c r="B42" s="156"/>
      <c r="C42" s="157"/>
      <c r="D42" s="152"/>
      <c r="E42" s="152"/>
      <c r="F42" s="152"/>
      <c r="G42" s="15"/>
    </row>
    <row r="43" spans="2:8">
      <c r="B43" s="1032" t="s">
        <v>441</v>
      </c>
      <c r="C43" s="125"/>
      <c r="D43" s="1035" t="s">
        <v>48</v>
      </c>
      <c r="E43" s="1035" t="s">
        <v>49</v>
      </c>
      <c r="F43" s="1037" t="s">
        <v>5</v>
      </c>
      <c r="G43" s="18"/>
    </row>
    <row r="44" spans="2:8">
      <c r="B44" s="1033"/>
      <c r="C44" s="126"/>
      <c r="D44" s="1036"/>
      <c r="E44" s="1036"/>
      <c r="F44" s="1038"/>
    </row>
    <row r="45" spans="2:8">
      <c r="B45" s="158" t="s">
        <v>393</v>
      </c>
      <c r="C45" s="159"/>
      <c r="D45" s="900">
        <v>555.58000000000004</v>
      </c>
      <c r="E45" s="676">
        <v>506.44</v>
      </c>
      <c r="F45" s="888">
        <f>D45/E45-1</f>
        <v>9.7030250375167881E-2</v>
      </c>
      <c r="H45" s="600"/>
    </row>
    <row r="46" spans="2:8">
      <c r="B46" s="160" t="s">
        <v>392</v>
      </c>
      <c r="C46" s="161"/>
      <c r="D46" s="900">
        <v>551.80999999999995</v>
      </c>
      <c r="E46" s="676">
        <v>530.23</v>
      </c>
      <c r="F46" s="889">
        <f>D46/E46-1</f>
        <v>4.0699319163381764E-2</v>
      </c>
      <c r="H46" s="600"/>
    </row>
    <row r="47" spans="2:8">
      <c r="B47" s="160" t="s">
        <v>396</v>
      </c>
      <c r="C47" s="161"/>
      <c r="D47" s="900">
        <v>619.92999999999995</v>
      </c>
      <c r="E47" s="676">
        <v>598</v>
      </c>
      <c r="F47" s="889">
        <f t="shared" ref="F47:F49" si="3">D47/E47-1</f>
        <v>3.6672240802675393E-2</v>
      </c>
      <c r="H47" s="600"/>
    </row>
    <row r="48" spans="2:8">
      <c r="B48" s="160" t="s">
        <v>397</v>
      </c>
      <c r="C48" s="161"/>
      <c r="D48" s="900">
        <v>606.4</v>
      </c>
      <c r="E48" s="676">
        <v>570.28</v>
      </c>
      <c r="F48" s="889">
        <f t="shared" si="3"/>
        <v>6.3337307989058012E-2</v>
      </c>
      <c r="H48" s="600"/>
    </row>
    <row r="49" spans="2:8">
      <c r="B49" s="162" t="s">
        <v>273</v>
      </c>
      <c r="C49" s="163"/>
      <c r="D49" s="900">
        <v>462.82</v>
      </c>
      <c r="E49" s="676">
        <v>407.55</v>
      </c>
      <c r="F49" s="889">
        <f t="shared" si="3"/>
        <v>0.13561526193105133</v>
      </c>
      <c r="H49" s="600"/>
    </row>
    <row r="50" spans="2:8">
      <c r="B50" s="132" t="s">
        <v>442</v>
      </c>
      <c r="C50" s="133"/>
      <c r="D50" s="901">
        <v>618.52</v>
      </c>
      <c r="E50" s="546">
        <v>583.46</v>
      </c>
      <c r="F50" s="902">
        <f>D50/E50-1</f>
        <v>6.0089809070030364E-2</v>
      </c>
    </row>
    <row r="51" spans="2:8">
      <c r="B51" s="132" t="s">
        <v>443</v>
      </c>
      <c r="C51" s="133"/>
      <c r="D51" s="903">
        <v>38.24</v>
      </c>
      <c r="E51" s="547">
        <v>29.82</v>
      </c>
      <c r="F51" s="902">
        <f>D51/E51-1</f>
        <v>0.28236083165660641</v>
      </c>
    </row>
    <row r="52" spans="2:8">
      <c r="B52" s="164" t="s">
        <v>444</v>
      </c>
      <c r="C52" s="157"/>
      <c r="D52" s="164"/>
      <c r="E52" s="152"/>
      <c r="F52" s="152"/>
    </row>
  </sheetData>
  <sheetProtection algorithmName="SHA-512" hashValue="liKA00OQe3kLJIOMlJxYWqwCEeH4W9rPj17LMLNQgD6t8xRvy3aVvxWJTMYvY+y7kV20Dsal+UdP9rvlx9QCTg==" saltValue="eERpNez/ANaQROsfvKIpXg==" spinCount="100000" sheet="1" objects="1" scenarios="1"/>
  <mergeCells count="14">
    <mergeCell ref="B21:B22"/>
    <mergeCell ref="B6:B7"/>
    <mergeCell ref="B43:B44"/>
    <mergeCell ref="B41:F41"/>
    <mergeCell ref="D21:D22"/>
    <mergeCell ref="E21:E22"/>
    <mergeCell ref="D6:D7"/>
    <mergeCell ref="E6:E7"/>
    <mergeCell ref="F6:F7"/>
    <mergeCell ref="D43:D44"/>
    <mergeCell ref="E43:E44"/>
    <mergeCell ref="F43:F44"/>
    <mergeCell ref="F21:F22"/>
    <mergeCell ref="B19:F19"/>
  </mergeCells>
  <conditionalFormatting sqref="F45:F49">
    <cfRule type="cellIs" dxfId="2" priority="1" operator="lessThan">
      <formula>-100</formula>
    </cfRule>
    <cfRule type="cellIs" dxfId="1" priority="2" operator="greaterThan">
      <formula>1000</formula>
    </cfRule>
    <cfRule type="cellIs" dxfId="0" priority="3" operator="equal">
      <formula>"RECEITA OPERACIONAL"</formula>
    </cfRule>
  </conditionalFormatting>
  <pageMargins left="0.25" right="0.25" top="0.75" bottom="0.75" header="0.3" footer="0.3"/>
  <pageSetup paperSize="9" scale="69" orientation="portrait" r:id="rId1"/>
  <ignoredErrors>
    <ignoredError sqref="F9 F23"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4">
    <pageSetUpPr fitToPage="1"/>
  </sheetPr>
  <dimension ref="B4:H28"/>
  <sheetViews>
    <sheetView zoomScaleNormal="100" workbookViewId="0">
      <selection activeCell="M15" sqref="M15"/>
    </sheetView>
  </sheetViews>
  <sheetFormatPr defaultColWidth="9.140625" defaultRowHeight="15"/>
  <cols>
    <col min="1" max="1" width="5.7109375" style="1" customWidth="1"/>
    <col min="2" max="2" width="60.7109375" style="1" customWidth="1"/>
    <col min="3" max="3" width="11.7109375" style="1" customWidth="1"/>
    <col min="4" max="4" width="11" style="1" customWidth="1"/>
    <col min="5" max="5" width="12.7109375" style="1" customWidth="1"/>
    <col min="6" max="7" width="11.7109375" style="1" customWidth="1"/>
    <col min="8" max="8" width="9.140625" style="1"/>
    <col min="9" max="9" width="3.42578125" style="1" customWidth="1"/>
    <col min="10" max="16384" width="9.140625" style="1"/>
  </cols>
  <sheetData>
    <row r="4" spans="2:8" ht="35.25" customHeight="1"/>
    <row r="6" spans="2:8">
      <c r="B6" s="165"/>
      <c r="C6" s="165"/>
      <c r="D6" s="165"/>
      <c r="H6" s="166" t="s">
        <v>46</v>
      </c>
    </row>
    <row r="7" spans="2:8" ht="30" customHeight="1">
      <c r="B7" s="167" t="s">
        <v>445</v>
      </c>
      <c r="C7" s="579" t="s">
        <v>3</v>
      </c>
      <c r="D7" s="579" t="s">
        <v>4</v>
      </c>
      <c r="E7" s="580" t="s">
        <v>5</v>
      </c>
      <c r="F7" s="579">
        <v>2023</v>
      </c>
      <c r="G7" s="579">
        <v>2022</v>
      </c>
      <c r="H7" s="580" t="s">
        <v>5</v>
      </c>
    </row>
    <row r="8" spans="2:8">
      <c r="B8" s="168" t="s">
        <v>446</v>
      </c>
      <c r="C8" s="963">
        <v>925266</v>
      </c>
      <c r="D8" s="963">
        <v>917953</v>
      </c>
      <c r="E8" s="964">
        <v>0.79666388148413869</v>
      </c>
      <c r="F8" s="965">
        <v>3658852</v>
      </c>
      <c r="G8" s="965">
        <v>3538507</v>
      </c>
      <c r="H8" s="964">
        <v>3.4010106522327055</v>
      </c>
    </row>
    <row r="9" spans="2:8">
      <c r="B9" s="169" t="s">
        <v>447</v>
      </c>
      <c r="C9" s="966">
        <v>252378</v>
      </c>
      <c r="D9" s="966">
        <v>368504</v>
      </c>
      <c r="E9" s="967">
        <v>-31.512819399518055</v>
      </c>
      <c r="F9" s="968">
        <v>980302</v>
      </c>
      <c r="G9" s="968">
        <v>1460955</v>
      </c>
      <c r="H9" s="967">
        <v>-32.89991820418836</v>
      </c>
    </row>
    <row r="10" spans="2:8">
      <c r="B10" s="169" t="s">
        <v>448</v>
      </c>
      <c r="C10" s="966">
        <v>79778</v>
      </c>
      <c r="D10" s="966">
        <v>67738</v>
      </c>
      <c r="E10" s="967">
        <v>17.774365939354574</v>
      </c>
      <c r="F10" s="968">
        <v>431303</v>
      </c>
      <c r="G10" s="968">
        <v>370207</v>
      </c>
      <c r="H10" s="967">
        <v>16.503199561326511</v>
      </c>
    </row>
    <row r="11" spans="2:8" hidden="1">
      <c r="B11" s="169"/>
      <c r="C11" s="966">
        <v>0</v>
      </c>
      <c r="D11" s="966">
        <v>0</v>
      </c>
      <c r="E11" s="967">
        <v>0</v>
      </c>
      <c r="F11" s="968">
        <v>0</v>
      </c>
      <c r="G11" s="968">
        <v>0</v>
      </c>
      <c r="H11" s="967">
        <v>0</v>
      </c>
    </row>
    <row r="12" spans="2:8">
      <c r="B12" s="169" t="s">
        <v>449</v>
      </c>
      <c r="C12" s="966">
        <v>346162</v>
      </c>
      <c r="D12" s="966">
        <v>197863</v>
      </c>
      <c r="E12" s="967">
        <v>74.950344430237095</v>
      </c>
      <c r="F12" s="968">
        <v>1125857</v>
      </c>
      <c r="G12" s="968">
        <v>675804</v>
      </c>
      <c r="H12" s="967">
        <v>66.59519624033004</v>
      </c>
    </row>
    <row r="13" spans="2:8">
      <c r="B13" s="169" t="s">
        <v>450</v>
      </c>
      <c r="C13" s="966">
        <v>93763</v>
      </c>
      <c r="D13" s="966">
        <v>107315</v>
      </c>
      <c r="E13" s="967">
        <v>-12.628243954712758</v>
      </c>
      <c r="F13" s="968">
        <v>370495</v>
      </c>
      <c r="G13" s="968">
        <v>437461</v>
      </c>
      <c r="H13" s="967">
        <v>-15.307878873773895</v>
      </c>
    </row>
    <row r="14" spans="2:8">
      <c r="B14" s="169" t="s">
        <v>381</v>
      </c>
      <c r="C14" s="966">
        <v>547379</v>
      </c>
      <c r="D14" s="966">
        <v>669906</v>
      </c>
      <c r="E14" s="967">
        <v>-18.290178024976633</v>
      </c>
      <c r="F14" s="968">
        <v>1998640</v>
      </c>
      <c r="G14" s="968">
        <v>2609713</v>
      </c>
      <c r="H14" s="967">
        <v>-23.415333410225571</v>
      </c>
    </row>
    <row r="15" spans="2:8">
      <c r="B15" s="170" t="s">
        <v>451</v>
      </c>
      <c r="C15" s="966">
        <v>-6347</v>
      </c>
      <c r="D15" s="966">
        <v>-4139</v>
      </c>
      <c r="E15" s="969">
        <v>53.346218893452523</v>
      </c>
      <c r="F15" s="968">
        <v>0</v>
      </c>
      <c r="G15" s="968">
        <v>0</v>
      </c>
      <c r="H15" s="969">
        <v>0</v>
      </c>
    </row>
    <row r="16" spans="2:8">
      <c r="B16" s="170" t="s">
        <v>452</v>
      </c>
      <c r="C16" s="970">
        <v>-216315</v>
      </c>
      <c r="D16" s="970">
        <v>-252353</v>
      </c>
      <c r="E16" s="969">
        <v>-14.28078921193725</v>
      </c>
      <c r="F16" s="971">
        <v>-849259</v>
      </c>
      <c r="G16" s="971">
        <v>-995737</v>
      </c>
      <c r="H16" s="969">
        <v>-14.710510908000806</v>
      </c>
    </row>
    <row r="17" spans="2:8">
      <c r="B17" s="171" t="s">
        <v>100</v>
      </c>
      <c r="C17" s="972">
        <v>2022064</v>
      </c>
      <c r="D17" s="972">
        <v>2072787</v>
      </c>
      <c r="E17" s="732">
        <v>-2.4470917658206082</v>
      </c>
      <c r="F17" s="972">
        <v>7716190</v>
      </c>
      <c r="G17" s="972">
        <v>8096910</v>
      </c>
      <c r="H17" s="732">
        <v>-4.7020406550153044</v>
      </c>
    </row>
    <row r="18" spans="2:8">
      <c r="B18" s="66"/>
      <c r="C18" s="66"/>
      <c r="D18" s="66"/>
      <c r="E18" s="66"/>
    </row>
    <row r="19" spans="2:8">
      <c r="B19" s="172"/>
      <c r="C19" s="66"/>
      <c r="D19" s="66"/>
      <c r="H19" s="173" t="s">
        <v>46</v>
      </c>
    </row>
    <row r="20" spans="2:8" ht="30" customHeight="1">
      <c r="B20" s="167" t="s">
        <v>453</v>
      </c>
      <c r="C20" s="579" t="s">
        <v>3</v>
      </c>
      <c r="D20" s="579" t="s">
        <v>4</v>
      </c>
      <c r="E20" s="580" t="s">
        <v>5</v>
      </c>
      <c r="F20" s="579">
        <v>2023</v>
      </c>
      <c r="G20" s="579">
        <v>2022</v>
      </c>
      <c r="H20" s="580" t="s">
        <v>5</v>
      </c>
    </row>
    <row r="21" spans="2:8">
      <c r="B21" s="174" t="s">
        <v>454</v>
      </c>
      <c r="C21" s="973">
        <v>55063</v>
      </c>
      <c r="D21" s="973">
        <v>40529</v>
      </c>
      <c r="E21" s="974">
        <v>35.859293789402088</v>
      </c>
      <c r="F21" s="973">
        <v>188817</v>
      </c>
      <c r="G21" s="973">
        <v>150158</v>
      </c>
      <c r="H21" s="974">
        <v>25.745430314100616</v>
      </c>
    </row>
    <row r="22" spans="2:8">
      <c r="B22" s="175" t="s">
        <v>455</v>
      </c>
      <c r="C22" s="975">
        <v>38564</v>
      </c>
      <c r="D22" s="975">
        <v>1260</v>
      </c>
      <c r="E22" s="974">
        <v>0</v>
      </c>
      <c r="F22" s="975">
        <v>79358</v>
      </c>
      <c r="G22" s="975">
        <v>340254</v>
      </c>
      <c r="H22" s="974">
        <v>-76.676660563780644</v>
      </c>
    </row>
    <row r="23" spans="2:8">
      <c r="B23" s="175" t="s">
        <v>456</v>
      </c>
      <c r="C23" s="975">
        <v>668698</v>
      </c>
      <c r="D23" s="975">
        <v>561868</v>
      </c>
      <c r="E23" s="974">
        <v>19.013303748683306</v>
      </c>
      <c r="F23" s="975">
        <v>2494191</v>
      </c>
      <c r="G23" s="975">
        <v>1982465</v>
      </c>
      <c r="H23" s="974">
        <v>25.812589441988433</v>
      </c>
    </row>
    <row r="24" spans="2:8">
      <c r="B24" s="175" t="s">
        <v>457</v>
      </c>
      <c r="C24" s="975">
        <v>104725</v>
      </c>
      <c r="D24" s="975">
        <v>97462</v>
      </c>
      <c r="E24" s="974">
        <v>7.4520454617743592</v>
      </c>
      <c r="F24" s="975">
        <v>452513</v>
      </c>
      <c r="G24" s="975">
        <v>297057</v>
      </c>
      <c r="H24" s="974">
        <v>52.331688736792728</v>
      </c>
    </row>
    <row r="25" spans="2:8">
      <c r="B25" s="176" t="s">
        <v>458</v>
      </c>
      <c r="C25" s="975">
        <v>-85</v>
      </c>
      <c r="D25" s="976">
        <v>-73</v>
      </c>
      <c r="E25" s="974">
        <v>16.794415548863938</v>
      </c>
      <c r="F25" s="975">
        <v>11595</v>
      </c>
      <c r="G25" s="976">
        <v>2031</v>
      </c>
      <c r="H25" s="974">
        <v>470.7211663885567</v>
      </c>
    </row>
    <row r="26" spans="2:8">
      <c r="B26" s="176" t="s">
        <v>459</v>
      </c>
      <c r="C26" s="977">
        <v>-88745</v>
      </c>
      <c r="D26" s="977">
        <v>-71777</v>
      </c>
      <c r="E26" s="974">
        <v>23.638535752847332</v>
      </c>
      <c r="F26" s="977">
        <v>-329766</v>
      </c>
      <c r="G26" s="977">
        <v>-283968</v>
      </c>
      <c r="H26" s="974">
        <v>16.127751674913426</v>
      </c>
    </row>
    <row r="27" spans="2:8">
      <c r="B27" s="177" t="s">
        <v>460</v>
      </c>
      <c r="C27" s="978">
        <f>SUM(C21:C26)</f>
        <v>778220</v>
      </c>
      <c r="D27" s="978">
        <f>SUM(D21:D26)</f>
        <v>629269</v>
      </c>
      <c r="E27" s="732">
        <f>(C27/D27-1)*100</f>
        <v>23.67048114558321</v>
      </c>
      <c r="F27" s="978">
        <f>SUM(F21:F26)</f>
        <v>2896708</v>
      </c>
      <c r="G27" s="978">
        <f>SUM(G21:G26)</f>
        <v>2487997</v>
      </c>
      <c r="H27" s="732">
        <f>(F27/G27-1)*100</f>
        <v>16.427310804635219</v>
      </c>
    </row>
    <row r="28" spans="2:8">
      <c r="B28" s="40"/>
      <c r="C28" s="41"/>
      <c r="D28" s="41"/>
      <c r="E28" s="42"/>
    </row>
  </sheetData>
  <sheetProtection algorithmName="SHA-512" hashValue="XC8Tmfp0JK18/jzZi7P79JTLieJL6jEpKpNnqYo5g6sb+qYsv3jAt5o5kEHGG2nNBvTCUNWDIu8GUUPPnW3E+Q==" saltValue="RwFYsRM4aRmgHE/tD29W/g==" spinCount="100000" sheet="1" objects="1" scenarios="1"/>
  <phoneticPr fontId="14" type="noConversion"/>
  <pageMargins left="0.25" right="0.25" top="0.75" bottom="0.75" header="0.3" footer="0.3"/>
  <pageSetup paperSize="9" scale="72" orientation="portrait" r:id="rId1"/>
  <ignoredErrors>
    <ignoredError sqref="E27" formula="1"/>
    <ignoredError sqref="F27:G27" formula="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23">
    <pageSetUpPr fitToPage="1"/>
  </sheetPr>
  <dimension ref="B4:N68"/>
  <sheetViews>
    <sheetView zoomScaleNormal="100" zoomScaleSheetLayoutView="80" workbookViewId="0">
      <selection activeCell="K13" sqref="K13"/>
    </sheetView>
  </sheetViews>
  <sheetFormatPr defaultColWidth="9.140625" defaultRowHeight="15"/>
  <cols>
    <col min="1" max="1" width="2.85546875" style="66" customWidth="1"/>
    <col min="2" max="2" width="60.7109375" style="66" customWidth="1"/>
    <col min="3" max="3" width="10.7109375" style="66" customWidth="1"/>
    <col min="4" max="4" width="12.7109375" style="66" customWidth="1"/>
    <col min="5" max="5" width="10.7109375" style="66" customWidth="1"/>
    <col min="6" max="6" width="10.5703125" style="66" customWidth="1"/>
    <col min="7" max="7" width="12.7109375" style="66" customWidth="1"/>
    <col min="8" max="8" width="2.85546875" style="66" customWidth="1"/>
    <col min="9" max="16384" width="9.140625" style="66"/>
  </cols>
  <sheetData>
    <row r="4" spans="2:7" ht="35.25" customHeight="1"/>
    <row r="6" spans="2:7">
      <c r="G6" s="118" t="s">
        <v>461</v>
      </c>
    </row>
    <row r="7" spans="2:7" ht="30" customHeight="1">
      <c r="B7" s="178" t="s">
        <v>462</v>
      </c>
      <c r="C7" s="180">
        <v>2023</v>
      </c>
      <c r="D7" s="180">
        <v>2024</v>
      </c>
      <c r="E7" s="180">
        <v>2025</v>
      </c>
      <c r="F7" s="180">
        <v>2026</v>
      </c>
      <c r="G7" s="180">
        <v>2027</v>
      </c>
    </row>
    <row r="8" spans="2:7">
      <c r="B8" s="340" t="s">
        <v>463</v>
      </c>
      <c r="C8" s="341">
        <f>C9+C10</f>
        <v>2099</v>
      </c>
      <c r="D8" s="341">
        <f t="shared" ref="D8:G8" si="0">D9+D10</f>
        <v>2111</v>
      </c>
      <c r="E8" s="341">
        <f t="shared" si="0"/>
        <v>2088</v>
      </c>
      <c r="F8" s="341">
        <f t="shared" si="0"/>
        <v>2090</v>
      </c>
      <c r="G8" s="341">
        <f t="shared" si="0"/>
        <v>2078</v>
      </c>
    </row>
    <row r="9" spans="2:7">
      <c r="B9" s="342" t="s">
        <v>464</v>
      </c>
      <c r="C9" s="341">
        <v>1488</v>
      </c>
      <c r="D9" s="341">
        <v>1507</v>
      </c>
      <c r="E9" s="341">
        <v>1487</v>
      </c>
      <c r="F9" s="341">
        <v>1489</v>
      </c>
      <c r="G9" s="341">
        <v>1469</v>
      </c>
    </row>
    <row r="10" spans="2:7">
      <c r="B10" s="342" t="s">
        <v>465</v>
      </c>
      <c r="C10" s="341">
        <v>611</v>
      </c>
      <c r="D10" s="341">
        <v>604</v>
      </c>
      <c r="E10" s="341">
        <v>601</v>
      </c>
      <c r="F10" s="341">
        <v>601</v>
      </c>
      <c r="G10" s="341">
        <v>609</v>
      </c>
    </row>
    <row r="11" spans="2:7">
      <c r="B11" s="343" t="s">
        <v>466</v>
      </c>
      <c r="C11" s="344">
        <v>544</v>
      </c>
      <c r="D11" s="344">
        <v>544</v>
      </c>
      <c r="E11" s="344">
        <v>544</v>
      </c>
      <c r="F11" s="344">
        <v>544</v>
      </c>
      <c r="G11" s="344">
        <v>544</v>
      </c>
    </row>
    <row r="12" spans="2:7">
      <c r="B12" s="345" t="s">
        <v>467</v>
      </c>
      <c r="C12" s="346">
        <v>75.438647602739707</v>
      </c>
      <c r="D12" s="346">
        <v>59</v>
      </c>
      <c r="E12" s="346">
        <v>43</v>
      </c>
      <c r="F12" s="346">
        <v>0</v>
      </c>
      <c r="G12" s="346">
        <v>0</v>
      </c>
    </row>
    <row r="13" spans="2:7">
      <c r="B13" s="674" t="s">
        <v>468</v>
      </c>
      <c r="C13" s="675">
        <f>C8+C11+C12</f>
        <v>2718.4386476027398</v>
      </c>
      <c r="D13" s="675">
        <f t="shared" ref="D13:G13" si="1">D8+D11+D12</f>
        <v>2714</v>
      </c>
      <c r="E13" s="675">
        <f t="shared" si="1"/>
        <v>2675</v>
      </c>
      <c r="F13" s="675">
        <f t="shared" si="1"/>
        <v>2634</v>
      </c>
      <c r="G13" s="675">
        <f t="shared" si="1"/>
        <v>2622</v>
      </c>
    </row>
    <row r="14" spans="2:7">
      <c r="B14" s="674" t="s">
        <v>469</v>
      </c>
      <c r="C14" s="675">
        <f>C15+C17</f>
        <v>2447</v>
      </c>
      <c r="D14" s="675">
        <f t="shared" ref="D14:G14" si="2">D15+D17</f>
        <v>2229</v>
      </c>
      <c r="E14" s="675">
        <f t="shared" si="2"/>
        <v>2053</v>
      </c>
      <c r="F14" s="675">
        <f t="shared" si="2"/>
        <v>1588</v>
      </c>
      <c r="G14" s="675">
        <f t="shared" si="2"/>
        <v>1377</v>
      </c>
    </row>
    <row r="15" spans="2:7">
      <c r="B15" s="181" t="s">
        <v>470</v>
      </c>
      <c r="C15" s="182">
        <v>884</v>
      </c>
      <c r="D15" s="182">
        <v>766</v>
      </c>
      <c r="E15" s="182">
        <v>781</v>
      </c>
      <c r="F15" s="182">
        <v>781</v>
      </c>
      <c r="G15" s="182">
        <v>781</v>
      </c>
    </row>
    <row r="16" spans="2:7">
      <c r="B16" s="183" t="s">
        <v>471</v>
      </c>
      <c r="C16" s="184">
        <v>0.33</v>
      </c>
      <c r="D16" s="184">
        <v>0.29000000000000004</v>
      </c>
      <c r="E16" s="184">
        <v>0.28999999999999998</v>
      </c>
      <c r="F16" s="184">
        <v>0.3</v>
      </c>
      <c r="G16" s="184">
        <v>0.3</v>
      </c>
    </row>
    <row r="17" spans="2:14">
      <c r="B17" s="183" t="s">
        <v>472</v>
      </c>
      <c r="C17" s="185">
        <v>1563</v>
      </c>
      <c r="D17" s="185">
        <v>1463</v>
      </c>
      <c r="E17" s="185">
        <v>1272</v>
      </c>
      <c r="F17" s="185">
        <v>807</v>
      </c>
      <c r="G17" s="185">
        <v>596</v>
      </c>
    </row>
    <row r="18" spans="2:14">
      <c r="B18" s="183" t="s">
        <v>473</v>
      </c>
      <c r="C18" s="184">
        <v>0.56999999999999995</v>
      </c>
      <c r="D18" s="184">
        <v>0.55000000000000004</v>
      </c>
      <c r="E18" s="184">
        <v>0.48</v>
      </c>
      <c r="F18" s="184">
        <v>0.31</v>
      </c>
      <c r="G18" s="184">
        <v>0.22</v>
      </c>
    </row>
    <row r="19" spans="2:14">
      <c r="B19" s="186" t="s">
        <v>474</v>
      </c>
      <c r="C19" s="187">
        <v>271</v>
      </c>
      <c r="D19" s="187">
        <v>485</v>
      </c>
      <c r="E19" s="187">
        <v>622</v>
      </c>
      <c r="F19" s="187">
        <v>1046</v>
      </c>
      <c r="G19" s="187">
        <v>1245</v>
      </c>
    </row>
    <row r="20" spans="2:14">
      <c r="B20" s="183" t="s">
        <v>475</v>
      </c>
      <c r="C20" s="184">
        <v>0.10000000000000003</v>
      </c>
      <c r="D20" s="184">
        <v>0.15999999999999992</v>
      </c>
      <c r="E20" s="184">
        <v>0.23000000000000004</v>
      </c>
      <c r="F20" s="184">
        <v>0.38999999999999996</v>
      </c>
      <c r="G20" s="184">
        <v>0.48000000000000004</v>
      </c>
    </row>
    <row r="21" spans="2:14" s="347" customFormat="1" ht="20.100000000000001" customHeight="1">
      <c r="B21" s="179" t="s">
        <v>476</v>
      </c>
      <c r="C21" s="733">
        <v>206.63</v>
      </c>
      <c r="D21" s="733">
        <v>176.89</v>
      </c>
      <c r="E21" s="733">
        <v>171.17</v>
      </c>
      <c r="F21" s="733">
        <v>178.24</v>
      </c>
      <c r="G21" s="733">
        <v>184.01</v>
      </c>
      <c r="J21" s="66"/>
      <c r="K21" s="66"/>
      <c r="L21" s="66"/>
      <c r="M21" s="66"/>
      <c r="N21" s="66"/>
    </row>
    <row r="22" spans="2:14">
      <c r="B22" s="57" t="s">
        <v>477</v>
      </c>
      <c r="C22" s="348"/>
      <c r="D22" s="348"/>
      <c r="E22" s="348"/>
      <c r="F22" s="348"/>
      <c r="G22" s="348"/>
    </row>
    <row r="23" spans="2:14">
      <c r="B23" s="57" t="s">
        <v>478</v>
      </c>
      <c r="C23" s="348"/>
      <c r="D23" s="348"/>
      <c r="E23" s="348"/>
      <c r="F23" s="348"/>
      <c r="G23" s="348"/>
    </row>
    <row r="24" spans="2:14">
      <c r="B24" s="57" t="s">
        <v>479</v>
      </c>
      <c r="C24" s="348"/>
      <c r="D24" s="348"/>
      <c r="E24" s="348"/>
      <c r="F24" s="348"/>
      <c r="G24" s="348"/>
    </row>
    <row r="25" spans="2:14">
      <c r="B25" s="57" t="s">
        <v>480</v>
      </c>
      <c r="C25" s="348"/>
      <c r="D25" s="348"/>
      <c r="E25" s="348"/>
      <c r="F25" s="348"/>
      <c r="G25" s="348"/>
    </row>
    <row r="68" spans="2:8" ht="127.5" customHeight="1">
      <c r="B68" s="1040" t="s">
        <v>481</v>
      </c>
      <c r="C68" s="1040"/>
      <c r="D68" s="1040"/>
      <c r="E68" s="1040"/>
      <c r="F68" s="1040"/>
      <c r="G68" s="1040"/>
      <c r="H68" s="349"/>
    </row>
  </sheetData>
  <sheetProtection algorithmName="SHA-512" hashValue="rVWzgNAvXZN/6+5s1F+jEx8XTXdDQMviKueB53ijn9vizLyUbzaM0N6gMHvmmjfTP2oCNdQSo6+UjDvckctB6Q==" saltValue="w80GKNoL6sZnR5RvXiNO6Q==" spinCount="100000" sheet="1" objects="1" scenarios="1"/>
  <mergeCells count="1">
    <mergeCell ref="B68:G68"/>
  </mergeCells>
  <printOptions horizontalCentered="1"/>
  <pageMargins left="0.23622047244094491" right="0.23622047244094491" top="0.74803149606299213" bottom="0.74803149606299213" header="0.31496062992125984" footer="0.31496062992125984"/>
  <pageSetup paperSize="8"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24">
    <pageSetUpPr fitToPage="1"/>
  </sheetPr>
  <dimension ref="B3:H64"/>
  <sheetViews>
    <sheetView showGridLines="0" zoomScaleNormal="100" zoomScaleSheetLayoutView="100" workbookViewId="0">
      <selection sqref="A1:H63"/>
    </sheetView>
  </sheetViews>
  <sheetFormatPr defaultColWidth="9.140625" defaultRowHeight="15"/>
  <cols>
    <col min="1" max="1" width="2.140625" style="66" customWidth="1"/>
    <col min="2" max="2" width="60.7109375" style="66" customWidth="1"/>
    <col min="3" max="3" width="15.85546875" style="66" customWidth="1"/>
    <col min="4" max="5" width="16.7109375" style="66" customWidth="1"/>
    <col min="6" max="6" width="10.5703125" style="66" customWidth="1"/>
    <col min="7" max="7" width="12.7109375" style="66" customWidth="1"/>
    <col min="8" max="8" width="2.5703125" style="66" customWidth="1"/>
    <col min="9" max="9" width="9.85546875" style="66" bestFit="1" customWidth="1"/>
    <col min="10" max="16384" width="9.140625" style="66"/>
  </cols>
  <sheetData>
    <row r="3" spans="2:8" ht="35.25" customHeight="1"/>
    <row r="6" spans="2:8" ht="32.450000000000003" customHeight="1">
      <c r="B6" s="379" t="s">
        <v>482</v>
      </c>
      <c r="C6" s="380" t="s">
        <v>483</v>
      </c>
      <c r="D6" s="379" t="s">
        <v>484</v>
      </c>
      <c r="E6" s="381" t="s">
        <v>485</v>
      </c>
      <c r="F6" s="381" t="s">
        <v>486</v>
      </c>
      <c r="G6" s="381" t="s">
        <v>487</v>
      </c>
      <c r="H6" s="349"/>
    </row>
    <row r="7" spans="2:8" ht="13.9" customHeight="1">
      <c r="B7" s="382" t="s">
        <v>488</v>
      </c>
      <c r="C7" s="383"/>
      <c r="D7" s="384"/>
      <c r="E7" s="384"/>
      <c r="F7" s="384"/>
      <c r="G7" s="384"/>
      <c r="H7" s="349"/>
    </row>
    <row r="8" spans="2:8">
      <c r="B8" s="385" t="s">
        <v>489</v>
      </c>
      <c r="C8" s="1053" t="s">
        <v>490</v>
      </c>
      <c r="D8" s="905">
        <v>300.43</v>
      </c>
      <c r="E8" s="602">
        <v>5.6999999714807252</v>
      </c>
      <c r="F8" s="1041">
        <v>41275</v>
      </c>
      <c r="G8" s="1041">
        <v>48579</v>
      </c>
      <c r="H8" s="349"/>
    </row>
    <row r="9" spans="2:8">
      <c r="B9" s="386" t="s">
        <v>491</v>
      </c>
      <c r="C9" s="1053"/>
      <c r="D9" s="906">
        <v>291.67</v>
      </c>
      <c r="E9" s="603">
        <v>9.0999999144421615</v>
      </c>
      <c r="F9" s="1042"/>
      <c r="G9" s="1042"/>
      <c r="H9" s="349"/>
    </row>
    <row r="10" spans="2:8">
      <c r="B10" s="386" t="s">
        <v>492</v>
      </c>
      <c r="C10" s="1053"/>
      <c r="D10" s="906">
        <v>291.67</v>
      </c>
      <c r="E10" s="603">
        <v>14.899999914442169</v>
      </c>
      <c r="F10" s="1042"/>
      <c r="G10" s="1042"/>
      <c r="H10" s="349"/>
    </row>
    <row r="11" spans="2:8">
      <c r="B11" s="386" t="s">
        <v>493</v>
      </c>
      <c r="C11" s="1053"/>
      <c r="D11" s="907">
        <v>291.67</v>
      </c>
      <c r="E11" s="603">
        <v>13.999999914442164</v>
      </c>
      <c r="F11" s="1043"/>
      <c r="G11" s="1043"/>
      <c r="H11" s="349"/>
    </row>
    <row r="12" spans="2:8" ht="13.9" customHeight="1">
      <c r="B12" s="382" t="s">
        <v>494</v>
      </c>
      <c r="C12" s="387"/>
      <c r="D12" s="908"/>
      <c r="E12" s="605"/>
      <c r="F12" s="399"/>
      <c r="G12" s="399"/>
      <c r="H12" s="349"/>
    </row>
    <row r="13" spans="2:8">
      <c r="B13" s="388" t="s">
        <v>495</v>
      </c>
      <c r="C13" s="1054" t="s">
        <v>490</v>
      </c>
      <c r="D13" s="905">
        <v>294.79000000000002</v>
      </c>
      <c r="E13" s="606">
        <v>13.199999999999998</v>
      </c>
      <c r="F13" s="1041">
        <v>41275</v>
      </c>
      <c r="G13" s="1041">
        <v>48579</v>
      </c>
      <c r="H13" s="349"/>
    </row>
    <row r="14" spans="2:8">
      <c r="B14" s="386" t="s">
        <v>496</v>
      </c>
      <c r="C14" s="1053"/>
      <c r="D14" s="906">
        <v>294.79000000000002</v>
      </c>
      <c r="E14" s="603">
        <v>12.800000000000006</v>
      </c>
      <c r="F14" s="1042"/>
      <c r="G14" s="1042"/>
      <c r="H14" s="349"/>
    </row>
    <row r="15" spans="2:8">
      <c r="B15" s="389" t="s">
        <v>497</v>
      </c>
      <c r="C15" s="1053"/>
      <c r="D15" s="906">
        <v>294.79000000000002</v>
      </c>
      <c r="E15" s="603">
        <v>12.500000028519276</v>
      </c>
      <c r="F15" s="1042"/>
      <c r="G15" s="1042"/>
      <c r="H15" s="349"/>
    </row>
    <row r="16" spans="2:8" ht="13.9" customHeight="1">
      <c r="B16" s="386" t="s">
        <v>498</v>
      </c>
      <c r="C16" s="1053"/>
      <c r="D16" s="906">
        <v>294.79000000000002</v>
      </c>
      <c r="E16" s="603">
        <v>13.70000000000001</v>
      </c>
      <c r="F16" s="1042"/>
      <c r="G16" s="1042"/>
      <c r="H16" s="349"/>
    </row>
    <row r="17" spans="2:8">
      <c r="B17" s="390" t="s">
        <v>499</v>
      </c>
      <c r="C17" s="1055" t="s">
        <v>500</v>
      </c>
      <c r="D17" s="906">
        <v>207.75</v>
      </c>
      <c r="E17" s="603">
        <v>15.7</v>
      </c>
      <c r="F17" s="1045">
        <v>41821</v>
      </c>
      <c r="G17" s="1045">
        <v>49125</v>
      </c>
      <c r="H17" s="349"/>
    </row>
    <row r="18" spans="2:8">
      <c r="B18" s="386" t="s">
        <v>501</v>
      </c>
      <c r="C18" s="1053"/>
      <c r="D18" s="906">
        <v>207.75</v>
      </c>
      <c r="E18" s="603">
        <v>16</v>
      </c>
      <c r="F18" s="1042"/>
      <c r="G18" s="1042"/>
      <c r="H18" s="349"/>
    </row>
    <row r="19" spans="2:8">
      <c r="B19" s="390" t="s">
        <v>502</v>
      </c>
      <c r="C19" s="1056"/>
      <c r="D19" s="907">
        <v>206.14</v>
      </c>
      <c r="E19" s="603">
        <v>9</v>
      </c>
      <c r="F19" s="1043"/>
      <c r="G19" s="1043"/>
      <c r="H19" s="349"/>
    </row>
    <row r="20" spans="2:8" ht="13.9" customHeight="1">
      <c r="B20" s="382" t="s">
        <v>503</v>
      </c>
      <c r="C20" s="383"/>
      <c r="D20" s="909"/>
      <c r="E20" s="605"/>
      <c r="F20" s="399"/>
      <c r="G20" s="399"/>
      <c r="H20" s="349"/>
    </row>
    <row r="21" spans="2:8">
      <c r="B21" s="391" t="s">
        <v>504</v>
      </c>
      <c r="C21" s="1046" t="s">
        <v>505</v>
      </c>
      <c r="D21" s="905">
        <v>244.37</v>
      </c>
      <c r="E21" s="603">
        <v>9.6</v>
      </c>
      <c r="F21" s="1041">
        <v>43009</v>
      </c>
      <c r="G21" s="1041">
        <v>50313</v>
      </c>
      <c r="H21" s="349"/>
    </row>
    <row r="22" spans="2:8">
      <c r="B22" s="393" t="s">
        <v>506</v>
      </c>
      <c r="C22" s="1046"/>
      <c r="D22" s="906">
        <v>244.37</v>
      </c>
      <c r="E22" s="603">
        <v>9.1</v>
      </c>
      <c r="F22" s="1042"/>
      <c r="G22" s="1042"/>
      <c r="H22" s="349"/>
    </row>
    <row r="23" spans="2:8">
      <c r="B23" s="393" t="s">
        <v>507</v>
      </c>
      <c r="C23" s="1046"/>
      <c r="D23" s="906">
        <v>244.37</v>
      </c>
      <c r="E23" s="603">
        <v>8.3000000000000007</v>
      </c>
      <c r="F23" s="1042"/>
      <c r="G23" s="1042"/>
      <c r="H23" s="349"/>
    </row>
    <row r="24" spans="2:8">
      <c r="B24" s="393" t="s">
        <v>508</v>
      </c>
      <c r="C24" s="1046"/>
      <c r="D24" s="906">
        <v>244.37</v>
      </c>
      <c r="E24" s="603">
        <v>10.3</v>
      </c>
      <c r="F24" s="1042"/>
      <c r="G24" s="1042"/>
      <c r="H24" s="349"/>
    </row>
    <row r="25" spans="2:8">
      <c r="B25" s="393" t="s">
        <v>509</v>
      </c>
      <c r="C25" s="1046"/>
      <c r="D25" s="906">
        <v>244.37</v>
      </c>
      <c r="E25" s="603">
        <v>12</v>
      </c>
      <c r="F25" s="1042"/>
      <c r="G25" s="1042"/>
      <c r="H25" s="349"/>
    </row>
    <row r="26" spans="2:8">
      <c r="B26" s="393" t="s">
        <v>510</v>
      </c>
      <c r="C26" s="1046"/>
      <c r="D26" s="906">
        <v>244.37</v>
      </c>
      <c r="E26" s="603">
        <v>10.6</v>
      </c>
      <c r="F26" s="1042"/>
      <c r="G26" s="1042"/>
      <c r="H26" s="349"/>
    </row>
    <row r="27" spans="2:8">
      <c r="B27" s="393" t="s">
        <v>511</v>
      </c>
      <c r="C27" s="1046"/>
      <c r="D27" s="907">
        <v>244.37</v>
      </c>
      <c r="E27" s="603">
        <v>11.3</v>
      </c>
      <c r="F27" s="1043"/>
      <c r="G27" s="1043"/>
      <c r="H27" s="349"/>
    </row>
    <row r="28" spans="2:8" ht="13.9" customHeight="1">
      <c r="B28" s="382" t="s">
        <v>512</v>
      </c>
      <c r="C28" s="383"/>
      <c r="D28" s="909"/>
      <c r="E28" s="605"/>
      <c r="F28" s="399"/>
      <c r="G28" s="399"/>
      <c r="H28" s="349"/>
    </row>
    <row r="29" spans="2:8">
      <c r="B29" s="394" t="s">
        <v>513</v>
      </c>
      <c r="C29" s="1046" t="s">
        <v>514</v>
      </c>
      <c r="D29" s="905">
        <v>231.47</v>
      </c>
      <c r="E29" s="603">
        <v>9.6999999999999975</v>
      </c>
      <c r="F29" s="1041">
        <v>43466</v>
      </c>
      <c r="G29" s="1041">
        <v>50770</v>
      </c>
      <c r="H29" s="349"/>
    </row>
    <row r="30" spans="2:8">
      <c r="B30" s="393" t="s">
        <v>515</v>
      </c>
      <c r="C30" s="1046"/>
      <c r="D30" s="906">
        <v>231.47</v>
      </c>
      <c r="E30" s="603">
        <v>10</v>
      </c>
      <c r="F30" s="1042"/>
      <c r="G30" s="1042"/>
      <c r="H30" s="349"/>
    </row>
    <row r="31" spans="2:8">
      <c r="B31" s="393" t="s">
        <v>516</v>
      </c>
      <c r="C31" s="1046"/>
      <c r="D31" s="906">
        <v>231.47</v>
      </c>
      <c r="E31" s="603">
        <v>9.6000000000000032</v>
      </c>
      <c r="F31" s="1042"/>
      <c r="G31" s="1042"/>
      <c r="H31" s="349"/>
    </row>
    <row r="32" spans="2:8">
      <c r="B32" s="393" t="s">
        <v>517</v>
      </c>
      <c r="C32" s="1046"/>
      <c r="D32" s="906">
        <v>231.47</v>
      </c>
      <c r="E32" s="603">
        <v>8.7000000000000011</v>
      </c>
      <c r="F32" s="1042"/>
      <c r="G32" s="1042"/>
      <c r="H32" s="349"/>
    </row>
    <row r="33" spans="2:8">
      <c r="B33" s="393" t="s">
        <v>518</v>
      </c>
      <c r="C33" s="1046"/>
      <c r="D33" s="906">
        <v>231.47</v>
      </c>
      <c r="E33" s="603">
        <v>8.3999999999999986</v>
      </c>
      <c r="F33" s="1042"/>
      <c r="G33" s="1042"/>
      <c r="H33" s="349"/>
    </row>
    <row r="34" spans="2:8">
      <c r="B34" s="393" t="s">
        <v>519</v>
      </c>
      <c r="C34" s="1046"/>
      <c r="D34" s="907">
        <v>231.47</v>
      </c>
      <c r="E34" s="603">
        <v>8.3999999999999986</v>
      </c>
      <c r="F34" s="1043"/>
      <c r="G34" s="1043"/>
      <c r="H34" s="349"/>
    </row>
    <row r="35" spans="2:8">
      <c r="B35" s="382" t="s">
        <v>520</v>
      </c>
      <c r="C35" s="387"/>
      <c r="D35" s="909"/>
      <c r="E35" s="605"/>
      <c r="F35" s="399"/>
      <c r="G35" s="399"/>
      <c r="H35" s="349"/>
    </row>
    <row r="36" spans="2:8">
      <c r="B36" s="393" t="s">
        <v>521</v>
      </c>
      <c r="C36" s="1047" t="s">
        <v>522</v>
      </c>
      <c r="D36" s="905">
        <v>124.46</v>
      </c>
      <c r="E36" s="603">
        <v>8.199999999999994</v>
      </c>
      <c r="F36" s="1041">
        <v>45292</v>
      </c>
      <c r="G36" s="1041">
        <v>52596</v>
      </c>
      <c r="H36" s="349"/>
    </row>
    <row r="37" spans="2:8">
      <c r="B37" s="394" t="s">
        <v>523</v>
      </c>
      <c r="C37" s="1046"/>
      <c r="D37" s="906">
        <v>124.46</v>
      </c>
      <c r="E37" s="603">
        <v>8.2999999999999918</v>
      </c>
      <c r="F37" s="1042"/>
      <c r="G37" s="1042"/>
      <c r="H37" s="349"/>
    </row>
    <row r="38" spans="2:8">
      <c r="B38" s="393" t="s">
        <v>524</v>
      </c>
      <c r="C38" s="1046"/>
      <c r="D38" s="906">
        <v>124.46</v>
      </c>
      <c r="E38" s="603">
        <v>8.2999999999999918</v>
      </c>
      <c r="F38" s="1042"/>
      <c r="G38" s="1042"/>
      <c r="H38" s="349"/>
    </row>
    <row r="39" spans="2:8">
      <c r="B39" s="393" t="s">
        <v>525</v>
      </c>
      <c r="C39" s="1049"/>
      <c r="D39" s="906">
        <v>124.46</v>
      </c>
      <c r="E39" s="603">
        <v>8.199999999999994</v>
      </c>
      <c r="F39" s="1044"/>
      <c r="G39" s="1044"/>
      <c r="H39" s="349"/>
    </row>
    <row r="40" spans="2:8" ht="24.75" customHeight="1">
      <c r="B40" s="395" t="s">
        <v>526</v>
      </c>
      <c r="C40" s="392" t="s">
        <v>527</v>
      </c>
      <c r="D40" s="910">
        <v>103.83</v>
      </c>
      <c r="E40" s="607">
        <v>3.300000000122381</v>
      </c>
      <c r="F40" s="260">
        <v>44927</v>
      </c>
      <c r="G40" s="494">
        <v>52231</v>
      </c>
      <c r="H40" s="349"/>
    </row>
    <row r="41" spans="2:8">
      <c r="B41" s="382" t="s">
        <v>528</v>
      </c>
      <c r="C41" s="383"/>
      <c r="D41" s="909"/>
      <c r="E41" s="605"/>
      <c r="F41" s="399"/>
      <c r="G41" s="399"/>
      <c r="H41" s="349"/>
    </row>
    <row r="42" spans="2:8" ht="15" customHeight="1">
      <c r="B42" s="393" t="s">
        <v>529</v>
      </c>
      <c r="C42" s="1046" t="s">
        <v>530</v>
      </c>
      <c r="D42" s="905">
        <v>126.97</v>
      </c>
      <c r="E42" s="603">
        <v>1.6000000001600001</v>
      </c>
      <c r="F42" s="1041">
        <v>45658</v>
      </c>
      <c r="G42" s="1041">
        <v>52962</v>
      </c>
      <c r="H42" s="349"/>
    </row>
    <row r="43" spans="2:8">
      <c r="B43" s="394" t="s">
        <v>531</v>
      </c>
      <c r="C43" s="1046"/>
      <c r="D43" s="906">
        <v>126.97</v>
      </c>
      <c r="E43" s="603">
        <v>4.1000000004099997</v>
      </c>
      <c r="F43" s="1042"/>
      <c r="G43" s="1042"/>
      <c r="H43" s="349"/>
    </row>
    <row r="44" spans="2:8">
      <c r="B44" s="393" t="s">
        <v>532</v>
      </c>
      <c r="C44" s="1046"/>
      <c r="D44" s="906">
        <v>126.97</v>
      </c>
      <c r="E44" s="603">
        <v>4.4000000004399995</v>
      </c>
      <c r="F44" s="1042"/>
      <c r="G44" s="1042"/>
      <c r="H44" s="349"/>
    </row>
    <row r="45" spans="2:8">
      <c r="B45" s="393" t="s">
        <v>533</v>
      </c>
      <c r="C45" s="1046"/>
      <c r="D45" s="907">
        <v>126.97</v>
      </c>
      <c r="E45" s="603">
        <v>4.3000000004299999</v>
      </c>
      <c r="F45" s="1043"/>
      <c r="G45" s="1043"/>
      <c r="H45" s="349"/>
    </row>
    <row r="46" spans="2:8">
      <c r="B46" s="382" t="s">
        <v>534</v>
      </c>
      <c r="C46" s="396"/>
      <c r="D46" s="909"/>
      <c r="E46" s="605"/>
      <c r="F46" s="399"/>
      <c r="G46" s="399"/>
    </row>
    <row r="47" spans="2:8" ht="15" customHeight="1">
      <c r="B47" s="393" t="s">
        <v>535</v>
      </c>
      <c r="C47" s="1050" t="s">
        <v>536</v>
      </c>
      <c r="D47" s="905">
        <v>134.22</v>
      </c>
      <c r="E47" s="603">
        <v>11.700000000000003</v>
      </c>
      <c r="F47" s="1041">
        <v>44927</v>
      </c>
      <c r="G47" s="1041">
        <v>52231</v>
      </c>
    </row>
    <row r="48" spans="2:8">
      <c r="B48" s="394" t="s">
        <v>537</v>
      </c>
      <c r="C48" s="1051"/>
      <c r="D48" s="906">
        <v>134.22</v>
      </c>
      <c r="E48" s="603">
        <v>12.800000000000011</v>
      </c>
      <c r="F48" s="1042"/>
      <c r="G48" s="1042"/>
    </row>
    <row r="49" spans="2:8">
      <c r="B49" s="393" t="s">
        <v>538</v>
      </c>
      <c r="C49" s="1051"/>
      <c r="D49" s="906">
        <v>134.22</v>
      </c>
      <c r="E49" s="603">
        <v>14.100000000000005</v>
      </c>
      <c r="F49" s="1042"/>
      <c r="G49" s="1042"/>
    </row>
    <row r="50" spans="2:8">
      <c r="B50" s="393" t="s">
        <v>539</v>
      </c>
      <c r="C50" s="1052"/>
      <c r="D50" s="907">
        <v>134.22</v>
      </c>
      <c r="E50" s="603">
        <v>14.999999999999996</v>
      </c>
      <c r="F50" s="1043"/>
      <c r="G50" s="1043"/>
    </row>
    <row r="51" spans="2:8">
      <c r="B51" s="382" t="s">
        <v>540</v>
      </c>
      <c r="C51" s="396"/>
      <c r="D51" s="909"/>
      <c r="E51" s="605"/>
      <c r="F51" s="399"/>
      <c r="G51" s="399"/>
    </row>
    <row r="52" spans="2:8" ht="15" customHeight="1">
      <c r="B52" s="393" t="s">
        <v>541</v>
      </c>
      <c r="C52" s="1050" t="s">
        <v>536</v>
      </c>
      <c r="D52" s="905">
        <v>136.99</v>
      </c>
      <c r="E52" s="603">
        <v>16.499999999999993</v>
      </c>
      <c r="F52" s="1041">
        <v>44927</v>
      </c>
      <c r="G52" s="1041">
        <v>52231</v>
      </c>
    </row>
    <row r="53" spans="2:8">
      <c r="B53" s="394" t="s">
        <v>542</v>
      </c>
      <c r="C53" s="1051"/>
      <c r="D53" s="906">
        <v>136.99</v>
      </c>
      <c r="E53" s="603">
        <v>16.999999999999996</v>
      </c>
      <c r="F53" s="1042"/>
      <c r="G53" s="1042"/>
    </row>
    <row r="54" spans="2:8">
      <c r="B54" s="393" t="s">
        <v>543</v>
      </c>
      <c r="C54" s="1051"/>
      <c r="D54" s="906">
        <v>136.99</v>
      </c>
      <c r="E54" s="603">
        <v>18</v>
      </c>
      <c r="F54" s="1042"/>
      <c r="G54" s="1042"/>
    </row>
    <row r="55" spans="2:8">
      <c r="B55" s="393" t="s">
        <v>544</v>
      </c>
      <c r="C55" s="1051"/>
      <c r="D55" s="906">
        <v>136.99</v>
      </c>
      <c r="E55" s="603">
        <v>7.5000000000000009</v>
      </c>
      <c r="F55" s="1042"/>
      <c r="G55" s="1042"/>
    </row>
    <row r="56" spans="2:8">
      <c r="B56" s="397" t="s">
        <v>545</v>
      </c>
      <c r="C56" s="1057"/>
      <c r="D56" s="911">
        <v>136.99</v>
      </c>
      <c r="E56" s="603">
        <v>8.1000000000000014</v>
      </c>
      <c r="F56" s="1043"/>
      <c r="G56" s="1043"/>
    </row>
    <row r="57" spans="2:8">
      <c r="B57" s="382" t="s">
        <v>546</v>
      </c>
      <c r="C57" s="387"/>
      <c r="D57" s="908"/>
      <c r="E57" s="605"/>
      <c r="F57" s="400"/>
      <c r="G57" s="400"/>
      <c r="H57" s="349"/>
    </row>
    <row r="58" spans="2:8">
      <c r="B58" s="393" t="s">
        <v>547</v>
      </c>
      <c r="C58" s="1047" t="s">
        <v>548</v>
      </c>
      <c r="D58" s="905">
        <v>201.52</v>
      </c>
      <c r="E58" s="603">
        <v>13.1</v>
      </c>
      <c r="F58" s="1041">
        <v>41821</v>
      </c>
      <c r="G58" s="1041">
        <v>49125</v>
      </c>
      <c r="H58" s="349"/>
    </row>
    <row r="59" spans="2:8">
      <c r="B59" s="394" t="s">
        <v>549</v>
      </c>
      <c r="C59" s="1046"/>
      <c r="D59" s="906">
        <v>201.52</v>
      </c>
      <c r="E59" s="603">
        <v>13.9</v>
      </c>
      <c r="F59" s="1042"/>
      <c r="G59" s="1042"/>
      <c r="H59" s="349"/>
    </row>
    <row r="60" spans="2:8">
      <c r="B60" s="393" t="s">
        <v>550</v>
      </c>
      <c r="C60" s="1046"/>
      <c r="D60" s="906">
        <v>201.52</v>
      </c>
      <c r="E60" s="603">
        <v>14.8</v>
      </c>
      <c r="F60" s="1042"/>
      <c r="G60" s="1042"/>
      <c r="H60" s="349"/>
    </row>
    <row r="61" spans="2:8">
      <c r="B61" s="398" t="s">
        <v>551</v>
      </c>
      <c r="C61" s="1048"/>
      <c r="D61" s="912">
        <v>201.52</v>
      </c>
      <c r="E61" s="604">
        <v>14.3</v>
      </c>
      <c r="F61" s="1043"/>
      <c r="G61" s="1043"/>
      <c r="H61" s="349"/>
    </row>
    <row r="62" spans="2:8">
      <c r="B62" s="350" t="s">
        <v>552</v>
      </c>
      <c r="H62" s="349"/>
    </row>
    <row r="63" spans="2:8">
      <c r="B63" s="601" t="s">
        <v>553</v>
      </c>
      <c r="H63" s="349"/>
    </row>
    <row r="64" spans="2:8">
      <c r="B64" s="350" t="s">
        <v>554</v>
      </c>
    </row>
  </sheetData>
  <sheetProtection algorithmName="SHA-512" hashValue="3Ubcy6tCzPrMQ3F3Oo5ofaBWhxX0yHj4Dy3C8RZMliBpfSu+LyZir7S6U/JjViCmw9vCC75xSPSPhrlozRYVTw==" saltValue="t5Rl92V1LAYqkz/lZ+9EAA==" spinCount="100000" sheet="1" objects="1" scenarios="1"/>
  <mergeCells count="30">
    <mergeCell ref="C42:C45"/>
    <mergeCell ref="C58:C61"/>
    <mergeCell ref="C36:C39"/>
    <mergeCell ref="C47:C50"/>
    <mergeCell ref="F8:F11"/>
    <mergeCell ref="F42:F45"/>
    <mergeCell ref="C8:C11"/>
    <mergeCell ref="C21:C27"/>
    <mergeCell ref="C29:C34"/>
    <mergeCell ref="C13:C16"/>
    <mergeCell ref="C17:C19"/>
    <mergeCell ref="F47:F50"/>
    <mergeCell ref="C52:C56"/>
    <mergeCell ref="F52:F56"/>
    <mergeCell ref="G8:G11"/>
    <mergeCell ref="F13:F16"/>
    <mergeCell ref="G13:G16"/>
    <mergeCell ref="F17:F19"/>
    <mergeCell ref="G17:G19"/>
    <mergeCell ref="G42:G45"/>
    <mergeCell ref="F58:F61"/>
    <mergeCell ref="G58:G61"/>
    <mergeCell ref="F21:F27"/>
    <mergeCell ref="G21:G27"/>
    <mergeCell ref="F29:F34"/>
    <mergeCell ref="G29:G34"/>
    <mergeCell ref="F36:F39"/>
    <mergeCell ref="G36:G39"/>
    <mergeCell ref="G47:G50"/>
    <mergeCell ref="G52:G56"/>
  </mergeCells>
  <printOptions horizontalCentered="1"/>
  <pageMargins left="0.23622047244094491" right="0.23622047244094491" top="0.74803149606299213" bottom="0.74803149606299213"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pageSetUpPr fitToPage="1"/>
  </sheetPr>
  <dimension ref="B4:H49"/>
  <sheetViews>
    <sheetView zoomScale="70" zoomScaleNormal="70" workbookViewId="0">
      <selection sqref="A1:I48"/>
    </sheetView>
  </sheetViews>
  <sheetFormatPr defaultColWidth="9.140625" defaultRowHeight="15"/>
  <cols>
    <col min="1" max="1" width="2.5703125" style="1" customWidth="1"/>
    <col min="2" max="2" width="61.140625" style="1" customWidth="1"/>
    <col min="3" max="8" width="16.28515625" style="1" customWidth="1"/>
    <col min="9" max="9" width="2.7109375" style="1" customWidth="1"/>
    <col min="10" max="16384" width="9.140625" style="1"/>
  </cols>
  <sheetData>
    <row r="4" spans="2:8" ht="35.25" customHeight="1"/>
    <row r="5" spans="2:8" ht="24.75" customHeight="1">
      <c r="E5" s="61"/>
      <c r="H5" s="61" t="s">
        <v>1</v>
      </c>
    </row>
    <row r="6" spans="2:8">
      <c r="B6" s="1002" t="s">
        <v>2</v>
      </c>
      <c r="C6" s="998" t="s">
        <v>3</v>
      </c>
      <c r="D6" s="998" t="s">
        <v>4</v>
      </c>
      <c r="E6" s="1000" t="s">
        <v>5</v>
      </c>
      <c r="F6" s="998">
        <v>2023</v>
      </c>
      <c r="G6" s="998">
        <v>2022</v>
      </c>
      <c r="H6" s="1000" t="s">
        <v>5</v>
      </c>
    </row>
    <row r="7" spans="2:8">
      <c r="B7" s="1003"/>
      <c r="C7" s="999"/>
      <c r="D7" s="999"/>
      <c r="E7" s="1001"/>
      <c r="F7" s="999"/>
      <c r="G7" s="999"/>
      <c r="H7" s="1001"/>
    </row>
    <row r="8" spans="2:8">
      <c r="B8" s="500" t="s">
        <v>6</v>
      </c>
      <c r="C8" s="784">
        <v>5567697.6343800006</v>
      </c>
      <c r="D8" s="784">
        <v>5264780.0094999988</v>
      </c>
      <c r="E8" s="785">
        <v>5.7536791845699486</v>
      </c>
      <c r="F8" s="784">
        <v>21479467.654799998</v>
      </c>
      <c r="G8" s="784">
        <v>20535340.923599999</v>
      </c>
      <c r="H8" s="785">
        <v>4.5975720114535434</v>
      </c>
    </row>
    <row r="9" spans="2:8">
      <c r="B9" s="501" t="s">
        <v>7</v>
      </c>
      <c r="C9" s="786">
        <v>2192491</v>
      </c>
      <c r="D9" s="787">
        <v>1763099.9771699999</v>
      </c>
      <c r="E9" s="788">
        <v>24.354320707282142</v>
      </c>
      <c r="F9" s="787">
        <v>7946168</v>
      </c>
      <c r="G9" s="787">
        <v>7510037</v>
      </c>
      <c r="H9" s="788">
        <v>5.8073082729152903</v>
      </c>
    </row>
    <row r="10" spans="2:8">
      <c r="B10" s="501" t="s">
        <v>8</v>
      </c>
      <c r="C10" s="786">
        <v>864078</v>
      </c>
      <c r="D10" s="787">
        <v>981497</v>
      </c>
      <c r="E10" s="788">
        <v>-11.963256128138955</v>
      </c>
      <c r="F10" s="787">
        <v>3602788</v>
      </c>
      <c r="G10" s="787">
        <v>3814409</v>
      </c>
      <c r="H10" s="788">
        <v>-5.54795175556686</v>
      </c>
    </row>
    <row r="11" spans="2:8">
      <c r="B11" s="501" t="s">
        <v>9</v>
      </c>
      <c r="C11" s="786">
        <v>1654202</v>
      </c>
      <c r="D11" s="787">
        <v>1296436</v>
      </c>
      <c r="E11" s="788">
        <v>27.596117355580986</v>
      </c>
      <c r="F11" s="787">
        <v>6002192</v>
      </c>
      <c r="G11" s="787">
        <v>4828841</v>
      </c>
      <c r="H11" s="788">
        <v>24.298812075195684</v>
      </c>
    </row>
    <row r="12" spans="2:8">
      <c r="B12" s="501" t="s">
        <v>10</v>
      </c>
      <c r="C12" s="786">
        <v>587659.59211999993</v>
      </c>
      <c r="D12" s="787">
        <v>572340.02848999994</v>
      </c>
      <c r="E12" s="788">
        <v>2.6768161420440251</v>
      </c>
      <c r="F12" s="787">
        <v>2333787</v>
      </c>
      <c r="G12" s="787">
        <v>2164134.0284899999</v>
      </c>
      <c r="H12" s="788">
        <v>7.8393434009433216</v>
      </c>
    </row>
    <row r="13" spans="2:8">
      <c r="B13" s="501" t="s">
        <v>11</v>
      </c>
      <c r="C13" s="786">
        <v>20269.192040000009</v>
      </c>
      <c r="D13" s="787">
        <v>34124.17366</v>
      </c>
      <c r="E13" s="788">
        <v>-40.601661912888034</v>
      </c>
      <c r="F13" s="787">
        <v>62167.041950000006</v>
      </c>
      <c r="G13" s="787">
        <v>79169.004849999998</v>
      </c>
      <c r="H13" s="788">
        <v>-21.475529384527803</v>
      </c>
    </row>
    <row r="14" spans="2:8">
      <c r="B14" s="501" t="s">
        <v>12</v>
      </c>
      <c r="C14" s="786">
        <v>91493.850220000022</v>
      </c>
      <c r="D14" s="787">
        <v>467879.83018000005</v>
      </c>
      <c r="E14" s="788">
        <v>-80.445010808693979</v>
      </c>
      <c r="F14" s="787">
        <v>971202.61285000003</v>
      </c>
      <c r="G14" s="787">
        <v>1676935.89026</v>
      </c>
      <c r="H14" s="788">
        <v>-42.084690387333758</v>
      </c>
    </row>
    <row r="15" spans="2:8">
      <c r="B15" s="501" t="s">
        <v>13</v>
      </c>
      <c r="C15" s="786">
        <v>157504</v>
      </c>
      <c r="D15" s="787">
        <v>149403</v>
      </c>
      <c r="E15" s="788">
        <v>5.4222472105647235</v>
      </c>
      <c r="F15" s="787">
        <v>561163</v>
      </c>
      <c r="G15" s="787">
        <v>461815</v>
      </c>
      <c r="H15" s="788">
        <v>21.512510420839504</v>
      </c>
    </row>
    <row r="16" spans="2:8">
      <c r="B16" s="502" t="s">
        <v>14</v>
      </c>
      <c r="C16" s="789">
        <v>-4445090.9932100009</v>
      </c>
      <c r="D16" s="789">
        <v>-4765496.0757800005</v>
      </c>
      <c r="E16" s="790">
        <v>-6.7</v>
      </c>
      <c r="F16" s="789">
        <v>-18092562.59293</v>
      </c>
      <c r="G16" s="789">
        <v>-18065146</v>
      </c>
      <c r="H16" s="790">
        <v>0.15176005701809103</v>
      </c>
    </row>
    <row r="17" spans="2:8">
      <c r="B17" s="501" t="s">
        <v>15</v>
      </c>
      <c r="C17" s="786">
        <v>-2022064</v>
      </c>
      <c r="D17" s="787">
        <v>-2072787</v>
      </c>
      <c r="E17" s="788">
        <v>-2.4470917658206082</v>
      </c>
      <c r="F17" s="787">
        <v>-7716190</v>
      </c>
      <c r="G17" s="787">
        <v>-8096910</v>
      </c>
      <c r="H17" s="788">
        <v>-4.7020406550153044</v>
      </c>
    </row>
    <row r="18" spans="2:8">
      <c r="B18" s="501" t="s">
        <v>16</v>
      </c>
      <c r="C18" s="787">
        <v>-778222</v>
      </c>
      <c r="D18" s="787">
        <v>-629269</v>
      </c>
      <c r="E18" s="788">
        <v>23.670540484276192</v>
      </c>
      <c r="F18" s="787">
        <v>-2896710</v>
      </c>
      <c r="G18" s="787">
        <v>-2487997</v>
      </c>
      <c r="H18" s="788">
        <v>16.427325812691883</v>
      </c>
    </row>
    <row r="19" spans="2:8">
      <c r="B19" s="501" t="s">
        <v>17</v>
      </c>
      <c r="C19" s="787">
        <v>-316642.07000000007</v>
      </c>
      <c r="D19" s="787">
        <v>-249725.59999999998</v>
      </c>
      <c r="E19" s="788">
        <v>26.795999288819438</v>
      </c>
      <c r="F19" s="787">
        <v>-1878332.07</v>
      </c>
      <c r="G19" s="787">
        <v>-977904</v>
      </c>
      <c r="H19" s="788">
        <v>92.077348083247429</v>
      </c>
    </row>
    <row r="20" spans="2:8">
      <c r="B20" s="501" t="s">
        <v>18</v>
      </c>
      <c r="C20" s="787">
        <v>-65949.923210000008</v>
      </c>
      <c r="D20" s="787">
        <v>-64485</v>
      </c>
      <c r="E20" s="788">
        <v>2.2717270838179537</v>
      </c>
      <c r="F20" s="787">
        <v>-260158.92321000001</v>
      </c>
      <c r="G20" s="787">
        <v>-260197</v>
      </c>
      <c r="H20" s="788">
        <v>-1.4633831289367905E-2</v>
      </c>
    </row>
    <row r="21" spans="2:8">
      <c r="B21" s="501" t="s">
        <v>19</v>
      </c>
      <c r="C21" s="787">
        <v>-37916</v>
      </c>
      <c r="D21" s="787">
        <v>-26358.475780000001</v>
      </c>
      <c r="E21" s="788">
        <v>43.852337352414253</v>
      </c>
      <c r="F21" s="787">
        <v>-102667</v>
      </c>
      <c r="G21" s="787">
        <v>-90541</v>
      </c>
      <c r="H21" s="788">
        <v>13.394245148606721</v>
      </c>
    </row>
    <row r="22" spans="2:8">
      <c r="B22" s="501" t="s">
        <v>20</v>
      </c>
      <c r="C22" s="787">
        <v>0</v>
      </c>
      <c r="D22" s="787">
        <v>-9349</v>
      </c>
      <c r="E22" s="788">
        <v>0</v>
      </c>
      <c r="F22" s="787">
        <v>-17653.599719999998</v>
      </c>
      <c r="G22" s="787">
        <v>-9349</v>
      </c>
      <c r="H22" s="788">
        <v>88.82874874318108</v>
      </c>
    </row>
    <row r="23" spans="2:8">
      <c r="B23" s="501" t="s">
        <v>21</v>
      </c>
      <c r="C23" s="787">
        <v>-267960</v>
      </c>
      <c r="D23" s="787">
        <v>-209625</v>
      </c>
      <c r="E23" s="788">
        <v>27.828264758497312</v>
      </c>
      <c r="F23" s="787">
        <v>-996312</v>
      </c>
      <c r="G23" s="787">
        <v>-754551</v>
      </c>
      <c r="H23" s="788">
        <v>32.040378980347263</v>
      </c>
    </row>
    <row r="24" spans="2:8">
      <c r="B24" s="501" t="s">
        <v>22</v>
      </c>
      <c r="C24" s="787">
        <v>-354808</v>
      </c>
      <c r="D24" s="787">
        <v>-318215</v>
      </c>
      <c r="E24" s="788">
        <v>11.499277545056042</v>
      </c>
      <c r="F24" s="787">
        <v>-1382040</v>
      </c>
      <c r="G24" s="787">
        <v>-1233097</v>
      </c>
      <c r="H24" s="788">
        <v>12.078727467506623</v>
      </c>
    </row>
    <row r="25" spans="2:8">
      <c r="B25" s="501" t="s">
        <v>23</v>
      </c>
      <c r="C25" s="787">
        <v>112537</v>
      </c>
      <c r="D25" s="787">
        <v>-490967</v>
      </c>
      <c r="E25" s="788">
        <v>-122.92149981566989</v>
      </c>
      <c r="F25" s="787">
        <v>-92235</v>
      </c>
      <c r="G25" s="787">
        <v>-717531</v>
      </c>
      <c r="H25" s="788">
        <v>-87.145503121119503</v>
      </c>
    </row>
    <row r="26" spans="2:8">
      <c r="B26" s="501" t="s">
        <v>24</v>
      </c>
      <c r="C26" s="787">
        <v>-585226</v>
      </c>
      <c r="D26" s="787">
        <v>-563881</v>
      </c>
      <c r="E26" s="788">
        <v>3.7853731549741809</v>
      </c>
      <c r="F26" s="787">
        <v>-2319720</v>
      </c>
      <c r="G26" s="787">
        <v>-2137188</v>
      </c>
      <c r="H26" s="788">
        <v>8.540755422545887</v>
      </c>
    </row>
    <row r="27" spans="2:8">
      <c r="B27" s="501" t="s">
        <v>25</v>
      </c>
      <c r="C27" s="787">
        <v>-26405</v>
      </c>
      <c r="D27" s="787">
        <v>0</v>
      </c>
      <c r="E27" s="788">
        <v>0</v>
      </c>
      <c r="F27" s="787">
        <v>0</v>
      </c>
      <c r="G27" s="787">
        <v>0</v>
      </c>
      <c r="H27" s="788">
        <v>0</v>
      </c>
    </row>
    <row r="28" spans="2:8">
      <c r="B28" s="501" t="s">
        <v>26</v>
      </c>
      <c r="C28" s="787">
        <v>-102435</v>
      </c>
      <c r="D28" s="787">
        <v>-130834</v>
      </c>
      <c r="E28" s="788">
        <v>-21.706131433725172</v>
      </c>
      <c r="F28" s="787">
        <v>-430544</v>
      </c>
      <c r="G28" s="787">
        <v>-489318</v>
      </c>
      <c r="H28" s="788">
        <v>-12.011411801732208</v>
      </c>
    </row>
    <row r="29" spans="2:8">
      <c r="B29" s="502" t="s">
        <v>27</v>
      </c>
      <c r="C29" s="789">
        <v>0</v>
      </c>
      <c r="D29" s="789">
        <v>0</v>
      </c>
      <c r="E29" s="790">
        <v>0</v>
      </c>
      <c r="F29" s="789">
        <v>0</v>
      </c>
      <c r="G29" s="789">
        <v>-810563</v>
      </c>
      <c r="H29" s="790">
        <v>0</v>
      </c>
    </row>
    <row r="30" spans="2:8">
      <c r="B30" s="502" t="s">
        <v>28</v>
      </c>
      <c r="C30" s="789">
        <v>63133.503139999986</v>
      </c>
      <c r="D30" s="789">
        <v>148462.07098000002</v>
      </c>
      <c r="E30" s="790">
        <v>-57.47499497800689</v>
      </c>
      <c r="F30" s="789">
        <v>307808.50313999999</v>
      </c>
      <c r="G30" s="789">
        <v>478577.07098000002</v>
      </c>
      <c r="H30" s="790">
        <v>-35.682563623516458</v>
      </c>
    </row>
    <row r="31" spans="2:8">
      <c r="B31" s="502" t="s">
        <v>29</v>
      </c>
      <c r="C31" s="789">
        <v>1185740.1443099997</v>
      </c>
      <c r="D31" s="789">
        <v>647746.0046999983</v>
      </c>
      <c r="E31" s="790">
        <v>83.056627043060288</v>
      </c>
      <c r="F31" s="789">
        <v>3694713.5650099977</v>
      </c>
      <c r="G31" s="789">
        <v>2948771.9945799992</v>
      </c>
      <c r="H31" s="790">
        <v>25.296728415119297</v>
      </c>
    </row>
    <row r="32" spans="2:8">
      <c r="B32" s="502" t="s">
        <v>30</v>
      </c>
      <c r="C32" s="789">
        <v>-305701</v>
      </c>
      <c r="D32" s="789">
        <v>-279746</v>
      </c>
      <c r="E32" s="790">
        <v>9.2780593824397748</v>
      </c>
      <c r="F32" s="789">
        <v>-1204990</v>
      </c>
      <c r="G32" s="789">
        <v>-2005884</v>
      </c>
      <c r="H32" s="790">
        <v>-39.927283930675948</v>
      </c>
    </row>
    <row r="33" spans="2:8">
      <c r="B33" s="501" t="s">
        <v>31</v>
      </c>
      <c r="C33" s="787">
        <v>272666</v>
      </c>
      <c r="D33" s="787">
        <v>232808</v>
      </c>
      <c r="E33" s="788">
        <v>17.12054568571526</v>
      </c>
      <c r="F33" s="787">
        <v>1069116</v>
      </c>
      <c r="G33" s="787">
        <v>956413</v>
      </c>
      <c r="H33" s="788">
        <v>11.783925981767297</v>
      </c>
    </row>
    <row r="34" spans="2:8">
      <c r="B34" s="501" t="s">
        <v>32</v>
      </c>
      <c r="C34" s="787">
        <v>-578367</v>
      </c>
      <c r="D34" s="787">
        <v>-512554</v>
      </c>
      <c r="E34" s="788">
        <v>12.840208056126778</v>
      </c>
      <c r="F34" s="787">
        <v>-2274106</v>
      </c>
      <c r="G34" s="787">
        <v>-1950927</v>
      </c>
      <c r="H34" s="788">
        <v>16.565407111593622</v>
      </c>
    </row>
    <row r="35" spans="2:8">
      <c r="B35" s="501" t="s">
        <v>33</v>
      </c>
      <c r="C35" s="787">
        <v>0</v>
      </c>
      <c r="D35" s="787">
        <v>0</v>
      </c>
      <c r="E35" s="788">
        <v>0</v>
      </c>
      <c r="F35" s="787">
        <v>0</v>
      </c>
      <c r="G35" s="787">
        <v>-1011370</v>
      </c>
      <c r="H35" s="788">
        <v>0</v>
      </c>
    </row>
    <row r="36" spans="2:8">
      <c r="B36" s="502" t="s">
        <v>34</v>
      </c>
      <c r="C36" s="789">
        <v>880039.14430999965</v>
      </c>
      <c r="D36" s="789">
        <v>368000.0046999983</v>
      </c>
      <c r="E36" s="791">
        <v>139.14156977455164</v>
      </c>
      <c r="F36" s="789">
        <v>2489723.5650099977</v>
      </c>
      <c r="G36" s="789">
        <v>942887.99457999924</v>
      </c>
      <c r="H36" s="791">
        <v>164.05308498376021</v>
      </c>
    </row>
    <row r="37" spans="2:8">
      <c r="B37" s="502" t="s">
        <v>35</v>
      </c>
      <c r="C37" s="789">
        <v>-260998.43651000003</v>
      </c>
      <c r="D37" s="789">
        <v>366765.78563999996</v>
      </c>
      <c r="E37" s="791">
        <v>-171.16256805812995</v>
      </c>
      <c r="F37" s="789">
        <v>-354057</v>
      </c>
      <c r="G37" s="789">
        <v>281099</v>
      </c>
      <c r="H37" s="791">
        <v>0</v>
      </c>
    </row>
    <row r="38" spans="2:8">
      <c r="B38" s="501" t="s">
        <v>36</v>
      </c>
      <c r="C38" s="787">
        <v>-73702.638160000031</v>
      </c>
      <c r="D38" s="787">
        <v>179562</v>
      </c>
      <c r="E38" s="788">
        <v>-141.04533366747975</v>
      </c>
      <c r="F38" s="787">
        <v>-371104</v>
      </c>
      <c r="G38" s="787">
        <v>-368035</v>
      </c>
      <c r="H38" s="788">
        <v>0.83366633064789752</v>
      </c>
    </row>
    <row r="39" spans="2:8">
      <c r="B39" s="501" t="s">
        <v>37</v>
      </c>
      <c r="C39" s="787">
        <v>-187295.79835</v>
      </c>
      <c r="D39" s="787">
        <v>187203.78563999996</v>
      </c>
      <c r="E39" s="788">
        <v>-200.05039649154392</v>
      </c>
      <c r="F39" s="787">
        <v>17047</v>
      </c>
      <c r="G39" s="787">
        <v>649134</v>
      </c>
      <c r="H39" s="788">
        <v>-97.374244983316231</v>
      </c>
    </row>
    <row r="40" spans="2:8">
      <c r="B40" s="502" t="s">
        <v>38</v>
      </c>
      <c r="C40" s="789">
        <v>619040.70779999963</v>
      </c>
      <c r="D40" s="789">
        <v>734765.7903399982</v>
      </c>
      <c r="E40" s="791">
        <v>-15.749883251430241</v>
      </c>
      <c r="F40" s="789">
        <v>2135666.5650099977</v>
      </c>
      <c r="G40" s="789">
        <v>1223986.9945799992</v>
      </c>
      <c r="H40" s="791">
        <v>74.484396629788804</v>
      </c>
    </row>
    <row r="41" spans="2:8">
      <c r="B41" s="502" t="s">
        <v>39</v>
      </c>
      <c r="C41" s="789">
        <v>323766.96158</v>
      </c>
      <c r="D41" s="789">
        <v>-111256</v>
      </c>
      <c r="E41" s="790">
        <v>0</v>
      </c>
      <c r="F41" s="789">
        <v>191500.96158</v>
      </c>
      <c r="G41" s="789">
        <v>-74666</v>
      </c>
      <c r="H41" s="790">
        <v>0</v>
      </c>
    </row>
    <row r="42" spans="2:8">
      <c r="B42" s="502" t="s">
        <v>40</v>
      </c>
      <c r="C42" s="789">
        <v>942807.66937999963</v>
      </c>
      <c r="D42" s="789">
        <v>623509.7903399982</v>
      </c>
      <c r="E42" s="791">
        <v>51.209814565363779</v>
      </c>
      <c r="F42" s="789">
        <v>2327167.5265899976</v>
      </c>
      <c r="G42" s="789">
        <v>1149320.9945799992</v>
      </c>
      <c r="H42" s="791">
        <v>102.48192583921458</v>
      </c>
    </row>
    <row r="43" spans="2:8">
      <c r="B43" s="501" t="s">
        <v>41</v>
      </c>
      <c r="C43" s="787">
        <v>637261</v>
      </c>
      <c r="D43" s="787">
        <v>733224</v>
      </c>
      <c r="E43" s="788">
        <v>-13.087814910586671</v>
      </c>
      <c r="F43" s="787">
        <v>2158077</v>
      </c>
      <c r="G43" s="787">
        <v>1237819</v>
      </c>
      <c r="H43" s="788">
        <v>74.345118308896545</v>
      </c>
    </row>
    <row r="44" spans="2:8">
      <c r="B44" s="501" t="s">
        <v>42</v>
      </c>
      <c r="C44" s="787">
        <v>241761</v>
      </c>
      <c r="D44" s="787">
        <v>-111947</v>
      </c>
      <c r="E44" s="788">
        <v>0</v>
      </c>
      <c r="F44" s="787">
        <v>100733</v>
      </c>
      <c r="G44" s="787">
        <v>-125812</v>
      </c>
      <c r="H44" s="788">
        <v>0</v>
      </c>
    </row>
    <row r="45" spans="2:8">
      <c r="B45" s="503" t="s">
        <v>43</v>
      </c>
      <c r="C45" s="787">
        <v>-5241</v>
      </c>
      <c r="D45" s="787">
        <v>3809</v>
      </c>
      <c r="E45" s="792">
        <v>0</v>
      </c>
      <c r="F45" s="793">
        <v>873</v>
      </c>
      <c r="G45" s="793">
        <v>-207</v>
      </c>
      <c r="H45" s="792">
        <v>0</v>
      </c>
    </row>
    <row r="46" spans="2:8">
      <c r="B46" s="503" t="s">
        <v>44</v>
      </c>
      <c r="C46" s="787">
        <v>69027</v>
      </c>
      <c r="D46" s="787">
        <v>-1576</v>
      </c>
      <c r="E46" s="794">
        <v>0</v>
      </c>
      <c r="F46" s="795">
        <v>67485</v>
      </c>
      <c r="G46" s="795">
        <v>37521</v>
      </c>
      <c r="H46" s="788">
        <v>79.859278803869827</v>
      </c>
    </row>
    <row r="47" spans="2:8">
      <c r="B47" s="32" t="s">
        <v>45</v>
      </c>
      <c r="C47" s="796">
        <v>1540548.1443099997</v>
      </c>
      <c r="D47" s="796">
        <v>965961.0046999983</v>
      </c>
      <c r="E47" s="797">
        <v>59.5</v>
      </c>
      <c r="F47" s="796">
        <v>5076753.5650099982</v>
      </c>
      <c r="G47" s="796">
        <v>4181868.9945799992</v>
      </c>
      <c r="H47" s="797">
        <v>21.4</v>
      </c>
    </row>
    <row r="49" spans="5:8">
      <c r="E49" s="61"/>
      <c r="H49" s="61"/>
    </row>
  </sheetData>
  <sheetProtection algorithmName="SHA-512" hashValue="Qin+1n8J/evUUiT2A84wkXj/DuKPtmqSlL1qz5GgIqig33BqkKkhm8gWBSkqkCTFFhr8PdSJ/rlxij+lRKBEIw==" saltValue="05iBeg1/BuxRB1pDrQH9zQ==" spinCount="100000" sheet="1" objects="1" scenarios="1"/>
  <mergeCells count="7">
    <mergeCell ref="G6:G7"/>
    <mergeCell ref="H6:H7"/>
    <mergeCell ref="B6:B7"/>
    <mergeCell ref="E6:E7"/>
    <mergeCell ref="C6:C7"/>
    <mergeCell ref="D6:D7"/>
    <mergeCell ref="F6:F7"/>
  </mergeCells>
  <conditionalFormatting sqref="B8">
    <cfRule type="cellIs" dxfId="28" priority="34" operator="equal">
      <formula>"RECEITA OPERACIONAL"</formula>
    </cfRule>
  </conditionalFormatting>
  <conditionalFormatting sqref="E8 H8 E16 H16 E29:E32 H29:H32 E41 H41 H45 E45:E47 H47">
    <cfRule type="cellIs" dxfId="27" priority="1" operator="lessThan">
      <formula>-100</formula>
    </cfRule>
    <cfRule type="cellIs" dxfId="26" priority="2" operator="greaterThan">
      <formula>1000</formula>
    </cfRule>
    <cfRule type="cellIs" dxfId="25" priority="3" operator="equal">
      <formula>"RECEITA OPERACIONAL"</formula>
    </cfRule>
  </conditionalFormatting>
  <printOptions horizontalCentered="1"/>
  <pageMargins left="0.23622047244094491" right="0.23622047244094491" top="0.74803149606299213" bottom="0.74803149606299213" header="0.31496062992125984" footer="0.31496062992125984"/>
  <pageSetup paperSize="9" scale="67"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7"/>
  <dimension ref="B4:N120"/>
  <sheetViews>
    <sheetView zoomScaleNormal="100" zoomScaleSheetLayoutView="100" workbookViewId="0"/>
  </sheetViews>
  <sheetFormatPr defaultColWidth="9.140625" defaultRowHeight="15"/>
  <cols>
    <col min="1" max="1" width="2.5703125" style="1" customWidth="1"/>
    <col min="2" max="2" width="32.28515625" style="1" customWidth="1"/>
    <col min="3" max="14" width="12.42578125" style="1" customWidth="1"/>
    <col min="15" max="15" width="2.5703125" style="1" customWidth="1"/>
    <col min="16" max="16384" width="9.140625" style="1"/>
  </cols>
  <sheetData>
    <row r="4" spans="2:14" ht="35.25" customHeight="1"/>
    <row r="5" spans="2:14" s="66" customFormat="1" ht="15.75" thickBot="1">
      <c r="N5" s="329" t="s">
        <v>555</v>
      </c>
    </row>
    <row r="6" spans="2:14" ht="30" customHeight="1">
      <c r="B6" s="1059" t="s">
        <v>556</v>
      </c>
      <c r="C6" s="1058" t="s">
        <v>557</v>
      </c>
      <c r="D6" s="1058"/>
      <c r="E6" s="1058" t="s">
        <v>558</v>
      </c>
      <c r="F6" s="1058"/>
      <c r="G6" s="1058" t="s">
        <v>559</v>
      </c>
      <c r="H6" s="1058"/>
      <c r="I6" s="1058" t="s">
        <v>560</v>
      </c>
      <c r="J6" s="1058"/>
      <c r="K6" s="1058" t="s">
        <v>561</v>
      </c>
      <c r="L6" s="1058"/>
      <c r="M6" s="1058" t="s">
        <v>562</v>
      </c>
      <c r="N6" s="1058"/>
    </row>
    <row r="7" spans="2:14" ht="15.75" thickBot="1">
      <c r="B7" s="1060"/>
      <c r="C7" s="326" t="s">
        <v>3</v>
      </c>
      <c r="D7" s="327" t="s">
        <v>4</v>
      </c>
      <c r="E7" s="326" t="s">
        <v>3</v>
      </c>
      <c r="F7" s="327" t="s">
        <v>4</v>
      </c>
      <c r="G7" s="326" t="s">
        <v>3</v>
      </c>
      <c r="H7" s="327" t="s">
        <v>4</v>
      </c>
      <c r="I7" s="326" t="s">
        <v>3</v>
      </c>
      <c r="J7" s="327" t="s">
        <v>4</v>
      </c>
      <c r="K7" s="326" t="s">
        <v>3</v>
      </c>
      <c r="L7" s="327" t="s">
        <v>4</v>
      </c>
      <c r="M7" s="326" t="s">
        <v>3</v>
      </c>
      <c r="N7" s="326" t="s">
        <v>4</v>
      </c>
    </row>
    <row r="8" spans="2:14">
      <c r="B8" s="190" t="s">
        <v>563</v>
      </c>
      <c r="C8" s="743"/>
      <c r="D8" s="744"/>
      <c r="E8" s="745">
        <v>6995</v>
      </c>
      <c r="F8" s="746">
        <v>6979</v>
      </c>
      <c r="G8" s="745">
        <v>1092</v>
      </c>
      <c r="H8" s="744">
        <v>887</v>
      </c>
      <c r="I8" s="747"/>
      <c r="J8" s="744"/>
      <c r="K8" s="748"/>
      <c r="L8" s="749"/>
      <c r="M8" s="750">
        <v>8087</v>
      </c>
      <c r="N8" s="750">
        <v>7866</v>
      </c>
    </row>
    <row r="9" spans="2:14">
      <c r="B9" s="191" t="s">
        <v>564</v>
      </c>
      <c r="C9" s="751">
        <v>6122</v>
      </c>
      <c r="D9" s="746">
        <v>6455</v>
      </c>
      <c r="E9" s="747">
        <v>151</v>
      </c>
      <c r="F9" s="744">
        <v>370</v>
      </c>
      <c r="G9" s="747" t="s">
        <v>367</v>
      </c>
      <c r="H9" s="744" t="s">
        <v>367</v>
      </c>
      <c r="I9" s="745">
        <v>5726</v>
      </c>
      <c r="J9" s="746">
        <v>6209</v>
      </c>
      <c r="K9" s="750">
        <v>3264</v>
      </c>
      <c r="L9" s="752">
        <v>3884</v>
      </c>
      <c r="M9" s="750">
        <v>8735</v>
      </c>
      <c r="N9" s="750">
        <v>9150</v>
      </c>
    </row>
    <row r="10" spans="2:14">
      <c r="B10" s="192" t="s">
        <v>382</v>
      </c>
      <c r="C10" s="743"/>
      <c r="D10" s="753"/>
      <c r="E10" s="754" t="s">
        <v>367</v>
      </c>
      <c r="F10" s="753">
        <v>309</v>
      </c>
      <c r="G10" s="754" t="s">
        <v>367</v>
      </c>
      <c r="H10" s="753" t="s">
        <v>367</v>
      </c>
      <c r="I10" s="754"/>
      <c r="J10" s="753"/>
      <c r="K10" s="755" t="s">
        <v>367</v>
      </c>
      <c r="L10" s="756">
        <v>309</v>
      </c>
      <c r="M10" s="755" t="s">
        <v>367</v>
      </c>
      <c r="N10" s="755" t="s">
        <v>367</v>
      </c>
    </row>
    <row r="11" spans="2:14">
      <c r="B11" s="192" t="s">
        <v>565</v>
      </c>
      <c r="C11" s="757">
        <v>60</v>
      </c>
      <c r="D11" s="753">
        <v>39</v>
      </c>
      <c r="E11" s="754"/>
      <c r="F11" s="753"/>
      <c r="G11" s="754" t="s">
        <v>367</v>
      </c>
      <c r="H11" s="753"/>
      <c r="I11" s="758">
        <v>3204</v>
      </c>
      <c r="J11" s="759">
        <v>3536</v>
      </c>
      <c r="K11" s="760">
        <v>3264</v>
      </c>
      <c r="L11" s="761">
        <v>3575</v>
      </c>
      <c r="M11" s="755" t="s">
        <v>367</v>
      </c>
      <c r="N11" s="755" t="s">
        <v>367</v>
      </c>
    </row>
    <row r="12" spans="2:14">
      <c r="B12" s="192" t="s">
        <v>566</v>
      </c>
      <c r="C12" s="762">
        <v>1200</v>
      </c>
      <c r="D12" s="759">
        <v>1329</v>
      </c>
      <c r="E12" s="754"/>
      <c r="F12" s="753"/>
      <c r="G12" s="754"/>
      <c r="H12" s="753"/>
      <c r="I12" s="763" t="s">
        <v>367</v>
      </c>
      <c r="J12" s="764"/>
      <c r="K12" s="765"/>
      <c r="L12" s="766"/>
      <c r="M12" s="760">
        <v>1200</v>
      </c>
      <c r="N12" s="767">
        <v>1329</v>
      </c>
    </row>
    <row r="13" spans="2:14">
      <c r="B13" s="193" t="s">
        <v>567</v>
      </c>
      <c r="C13" s="762">
        <v>3352</v>
      </c>
      <c r="D13" s="759">
        <v>3130</v>
      </c>
      <c r="E13" s="754"/>
      <c r="F13" s="753"/>
      <c r="G13" s="754"/>
      <c r="H13" s="753"/>
      <c r="I13" s="763" t="s">
        <v>367</v>
      </c>
      <c r="J13" s="764"/>
      <c r="K13" s="765"/>
      <c r="L13" s="766"/>
      <c r="M13" s="760">
        <v>3352</v>
      </c>
      <c r="N13" s="767">
        <v>3130</v>
      </c>
    </row>
    <row r="14" spans="2:14">
      <c r="B14" s="192" t="s">
        <v>568</v>
      </c>
      <c r="C14" s="757" t="s">
        <v>367</v>
      </c>
      <c r="D14" s="753" t="s">
        <v>367</v>
      </c>
      <c r="E14" s="754" t="s">
        <v>367</v>
      </c>
      <c r="F14" s="753" t="s">
        <v>367</v>
      </c>
      <c r="G14" s="754"/>
      <c r="H14" s="753"/>
      <c r="I14" s="763">
        <v>6</v>
      </c>
      <c r="J14" s="764"/>
      <c r="K14" s="765"/>
      <c r="L14" s="766"/>
      <c r="M14" s="755">
        <v>6</v>
      </c>
      <c r="N14" s="765" t="s">
        <v>367</v>
      </c>
    </row>
    <row r="15" spans="2:14">
      <c r="B15" s="192" t="s">
        <v>429</v>
      </c>
      <c r="C15" s="757">
        <v>220</v>
      </c>
      <c r="D15" s="753">
        <v>234</v>
      </c>
      <c r="E15" s="754"/>
      <c r="F15" s="753"/>
      <c r="G15" s="754"/>
      <c r="H15" s="753"/>
      <c r="I15" s="763"/>
      <c r="J15" s="764"/>
      <c r="K15" s="765"/>
      <c r="L15" s="766"/>
      <c r="M15" s="755">
        <v>220</v>
      </c>
      <c r="N15" s="765">
        <v>234</v>
      </c>
    </row>
    <row r="16" spans="2:14">
      <c r="B16" s="192" t="s">
        <v>569</v>
      </c>
      <c r="C16" s="762">
        <v>1159</v>
      </c>
      <c r="D16" s="759">
        <v>1505</v>
      </c>
      <c r="E16" s="754"/>
      <c r="F16" s="753"/>
      <c r="G16" s="754"/>
      <c r="H16" s="753"/>
      <c r="I16" s="763"/>
      <c r="J16" s="764"/>
      <c r="K16" s="765"/>
      <c r="L16" s="766"/>
      <c r="M16" s="760">
        <v>1159</v>
      </c>
      <c r="N16" s="767">
        <v>1505</v>
      </c>
    </row>
    <row r="17" spans="2:14">
      <c r="B17" s="192" t="s">
        <v>450</v>
      </c>
      <c r="C17" s="757">
        <v>113</v>
      </c>
      <c r="D17" s="753">
        <v>119</v>
      </c>
      <c r="E17" s="754"/>
      <c r="F17" s="753"/>
      <c r="G17" s="754"/>
      <c r="H17" s="753"/>
      <c r="I17" s="763"/>
      <c r="J17" s="764"/>
      <c r="K17" s="765"/>
      <c r="L17" s="766"/>
      <c r="M17" s="755">
        <v>113</v>
      </c>
      <c r="N17" s="765">
        <v>119</v>
      </c>
    </row>
    <row r="18" spans="2:14">
      <c r="B18" s="194" t="s">
        <v>570</v>
      </c>
      <c r="C18" s="757">
        <v>18</v>
      </c>
      <c r="D18" s="753">
        <v>99</v>
      </c>
      <c r="E18" s="754"/>
      <c r="F18" s="753"/>
      <c r="G18" s="754" t="s">
        <v>367</v>
      </c>
      <c r="H18" s="753" t="s">
        <v>367</v>
      </c>
      <c r="I18" s="758">
        <v>2504</v>
      </c>
      <c r="J18" s="768">
        <v>2673</v>
      </c>
      <c r="K18" s="765"/>
      <c r="L18" s="766"/>
      <c r="M18" s="760">
        <v>2522</v>
      </c>
      <c r="N18" s="767">
        <v>2772</v>
      </c>
    </row>
    <row r="19" spans="2:14">
      <c r="B19" s="194" t="s">
        <v>294</v>
      </c>
      <c r="C19" s="757"/>
      <c r="D19" s="753"/>
      <c r="E19" s="754"/>
      <c r="F19" s="753"/>
      <c r="G19" s="754"/>
      <c r="H19" s="753"/>
      <c r="I19" s="754">
        <v>12</v>
      </c>
      <c r="J19" s="764" t="s">
        <v>367</v>
      </c>
      <c r="K19" s="765"/>
      <c r="L19" s="766"/>
      <c r="M19" s="755">
        <v>12</v>
      </c>
      <c r="N19" s="765" t="s">
        <v>367</v>
      </c>
    </row>
    <row r="20" spans="2:14">
      <c r="B20" s="194" t="s">
        <v>240</v>
      </c>
      <c r="C20" s="757"/>
      <c r="D20" s="753"/>
      <c r="E20" s="754">
        <v>34</v>
      </c>
      <c r="F20" s="764">
        <v>34</v>
      </c>
      <c r="G20" s="754"/>
      <c r="H20" s="753"/>
      <c r="I20" s="763"/>
      <c r="J20" s="764"/>
      <c r="K20" s="765"/>
      <c r="L20" s="766"/>
      <c r="M20" s="755">
        <v>34</v>
      </c>
      <c r="N20" s="765">
        <v>34</v>
      </c>
    </row>
    <row r="21" spans="2:14">
      <c r="B21" s="195" t="s">
        <v>571</v>
      </c>
      <c r="C21" s="769"/>
      <c r="D21" s="770"/>
      <c r="E21" s="771">
        <v>117</v>
      </c>
      <c r="F21" s="772">
        <v>27</v>
      </c>
      <c r="G21" s="771"/>
      <c r="H21" s="773"/>
      <c r="I21" s="771"/>
      <c r="J21" s="772"/>
      <c r="K21" s="677"/>
      <c r="L21" s="774"/>
      <c r="M21" s="775">
        <v>117</v>
      </c>
      <c r="N21" s="775">
        <v>27</v>
      </c>
    </row>
    <row r="22" spans="2:14" ht="20.100000000000001" customHeight="1" thickBot="1">
      <c r="B22" s="328" t="s">
        <v>572</v>
      </c>
      <c r="C22" s="690">
        <v>6122</v>
      </c>
      <c r="D22" s="691">
        <v>6455</v>
      </c>
      <c r="E22" s="692">
        <v>7146</v>
      </c>
      <c r="F22" s="691">
        <v>7349</v>
      </c>
      <c r="G22" s="692">
        <v>1092</v>
      </c>
      <c r="H22" s="693">
        <v>887</v>
      </c>
      <c r="I22" s="692">
        <v>5726</v>
      </c>
      <c r="J22" s="691">
        <v>6209</v>
      </c>
      <c r="K22" s="694">
        <v>3264</v>
      </c>
      <c r="L22" s="695">
        <v>3940</v>
      </c>
      <c r="M22" s="694">
        <v>16822</v>
      </c>
      <c r="N22" s="694">
        <v>16959</v>
      </c>
    </row>
    <row r="23" spans="2:14">
      <c r="B23" s="196" t="s">
        <v>573</v>
      </c>
      <c r="C23" s="776">
        <v>5321</v>
      </c>
      <c r="D23" s="768">
        <v>4746</v>
      </c>
      <c r="E23" s="763"/>
      <c r="F23" s="764"/>
      <c r="G23" s="763"/>
      <c r="H23" s="764"/>
      <c r="I23" s="763"/>
      <c r="J23" s="764"/>
      <c r="K23" s="765"/>
      <c r="L23" s="766"/>
      <c r="M23" s="760">
        <v>5321</v>
      </c>
      <c r="N23" s="767">
        <v>4746</v>
      </c>
    </row>
    <row r="24" spans="2:14">
      <c r="B24" s="197" t="s">
        <v>574</v>
      </c>
      <c r="C24" s="757">
        <v>23</v>
      </c>
      <c r="D24" s="753">
        <v>22</v>
      </c>
      <c r="E24" s="763"/>
      <c r="F24" s="764"/>
      <c r="G24" s="763"/>
      <c r="H24" s="764"/>
      <c r="I24" s="763"/>
      <c r="J24" s="764"/>
      <c r="K24" s="765"/>
      <c r="L24" s="766"/>
      <c r="M24" s="755">
        <v>23</v>
      </c>
      <c r="N24" s="765">
        <v>22</v>
      </c>
    </row>
    <row r="25" spans="2:14">
      <c r="B25" s="193" t="s">
        <v>575</v>
      </c>
      <c r="C25" s="777"/>
      <c r="D25" s="764"/>
      <c r="E25" s="754">
        <v>43</v>
      </c>
      <c r="F25" s="764">
        <v>36</v>
      </c>
      <c r="G25" s="763"/>
      <c r="H25" s="764"/>
      <c r="I25" s="763"/>
      <c r="J25" s="764"/>
      <c r="K25" s="765"/>
      <c r="L25" s="766"/>
      <c r="M25" s="755">
        <v>43</v>
      </c>
      <c r="N25" s="765">
        <v>36</v>
      </c>
    </row>
    <row r="26" spans="2:14">
      <c r="B26" s="197" t="s">
        <v>576</v>
      </c>
      <c r="C26" s="757">
        <v>75</v>
      </c>
      <c r="D26" s="753">
        <v>80</v>
      </c>
      <c r="E26" s="763"/>
      <c r="F26" s="764"/>
      <c r="G26" s="763"/>
      <c r="H26" s="764"/>
      <c r="I26" s="763"/>
      <c r="J26" s="764"/>
      <c r="K26" s="765"/>
      <c r="L26" s="766"/>
      <c r="M26" s="755">
        <v>75</v>
      </c>
      <c r="N26" s="765">
        <v>80</v>
      </c>
    </row>
    <row r="27" spans="2:14">
      <c r="B27" s="197" t="s">
        <v>577</v>
      </c>
      <c r="C27" s="757" t="s">
        <v>367</v>
      </c>
      <c r="D27" s="753">
        <v>177</v>
      </c>
      <c r="E27" s="763"/>
      <c r="F27" s="764"/>
      <c r="G27" s="763"/>
      <c r="H27" s="764"/>
      <c r="I27" s="763"/>
      <c r="J27" s="764"/>
      <c r="K27" s="765"/>
      <c r="L27" s="766"/>
      <c r="M27" s="755" t="s">
        <v>367</v>
      </c>
      <c r="N27" s="765">
        <v>177</v>
      </c>
    </row>
    <row r="28" spans="2:14">
      <c r="B28" s="192" t="s">
        <v>578</v>
      </c>
      <c r="C28" s="757">
        <v>249</v>
      </c>
      <c r="D28" s="759">
        <v>936</v>
      </c>
      <c r="E28" s="754">
        <v>379</v>
      </c>
      <c r="F28" s="764">
        <v>249</v>
      </c>
      <c r="G28" s="763">
        <v>5</v>
      </c>
      <c r="H28" s="764">
        <v>34</v>
      </c>
      <c r="I28" s="763" t="s">
        <v>367</v>
      </c>
      <c r="J28" s="764">
        <v>47</v>
      </c>
      <c r="K28" s="765"/>
      <c r="L28" s="766"/>
      <c r="M28" s="755">
        <v>633</v>
      </c>
      <c r="N28" s="767">
        <v>1266</v>
      </c>
    </row>
    <row r="29" spans="2:14">
      <c r="B29" s="197" t="s">
        <v>376</v>
      </c>
      <c r="C29" s="777"/>
      <c r="D29" s="764"/>
      <c r="E29" s="754" t="s">
        <v>367</v>
      </c>
      <c r="F29" s="764" t="s">
        <v>367</v>
      </c>
      <c r="G29" s="763"/>
      <c r="H29" s="764"/>
      <c r="I29" s="758">
        <v>3022</v>
      </c>
      <c r="J29" s="768">
        <v>2802</v>
      </c>
      <c r="K29" s="765"/>
      <c r="L29" s="766"/>
      <c r="M29" s="760">
        <v>3022</v>
      </c>
      <c r="N29" s="767">
        <v>2802</v>
      </c>
    </row>
    <row r="30" spans="2:14">
      <c r="B30" s="197" t="s">
        <v>381</v>
      </c>
      <c r="C30" s="777"/>
      <c r="D30" s="764"/>
      <c r="E30" s="754" t="s">
        <v>367</v>
      </c>
      <c r="F30" s="764" t="s">
        <v>367</v>
      </c>
      <c r="G30" s="763">
        <v>172</v>
      </c>
      <c r="H30" s="764">
        <v>148</v>
      </c>
      <c r="I30" s="758">
        <v>2704</v>
      </c>
      <c r="J30" s="768">
        <v>3051</v>
      </c>
      <c r="K30" s="765"/>
      <c r="L30" s="766"/>
      <c r="M30" s="760">
        <v>2876</v>
      </c>
      <c r="N30" s="767">
        <v>3199</v>
      </c>
    </row>
    <row r="31" spans="2:14">
      <c r="B31" s="197" t="s">
        <v>579</v>
      </c>
      <c r="C31" s="777"/>
      <c r="D31" s="764"/>
      <c r="E31" s="758">
        <v>583</v>
      </c>
      <c r="F31" s="764">
        <v>566</v>
      </c>
      <c r="G31" s="763">
        <v>575</v>
      </c>
      <c r="H31" s="764">
        <v>325</v>
      </c>
      <c r="I31" s="763"/>
      <c r="J31" s="764"/>
      <c r="K31" s="765"/>
      <c r="L31" s="766"/>
      <c r="M31" s="760">
        <v>1158</v>
      </c>
      <c r="N31" s="765">
        <v>891</v>
      </c>
    </row>
    <row r="32" spans="2:14">
      <c r="B32" s="194" t="s">
        <v>580</v>
      </c>
      <c r="C32" s="777"/>
      <c r="D32" s="764"/>
      <c r="E32" s="758">
        <v>3054</v>
      </c>
      <c r="F32" s="768">
        <v>3015</v>
      </c>
      <c r="G32" s="763"/>
      <c r="H32" s="764"/>
      <c r="I32" s="763"/>
      <c r="J32" s="764"/>
      <c r="K32" s="765"/>
      <c r="L32" s="766"/>
      <c r="M32" s="760">
        <v>3054</v>
      </c>
      <c r="N32" s="767">
        <v>3015</v>
      </c>
    </row>
    <row r="33" spans="2:14">
      <c r="B33" s="194" t="s">
        <v>581</v>
      </c>
      <c r="C33" s="777"/>
      <c r="D33" s="764"/>
      <c r="E33" s="763"/>
      <c r="F33" s="764"/>
      <c r="G33" s="763">
        <v>231</v>
      </c>
      <c r="H33" s="764">
        <v>231</v>
      </c>
      <c r="I33" s="763"/>
      <c r="J33" s="764"/>
      <c r="K33" s="765"/>
      <c r="L33" s="766"/>
      <c r="M33" s="755">
        <v>231</v>
      </c>
      <c r="N33" s="765">
        <v>231</v>
      </c>
    </row>
    <row r="34" spans="2:14">
      <c r="B34" s="192" t="s">
        <v>382</v>
      </c>
      <c r="C34" s="777"/>
      <c r="D34" s="764"/>
      <c r="E34" s="758">
        <v>3056</v>
      </c>
      <c r="F34" s="759">
        <v>3452</v>
      </c>
      <c r="G34" s="754">
        <v>148</v>
      </c>
      <c r="H34" s="753">
        <v>140</v>
      </c>
      <c r="I34" s="763"/>
      <c r="J34" s="764"/>
      <c r="K34" s="760">
        <v>3204</v>
      </c>
      <c r="L34" s="761">
        <v>3592</v>
      </c>
      <c r="M34" s="755" t="s">
        <v>367</v>
      </c>
      <c r="N34" s="755" t="s">
        <v>367</v>
      </c>
    </row>
    <row r="35" spans="2:14">
      <c r="B35" s="192" t="s">
        <v>565</v>
      </c>
      <c r="C35" s="777"/>
      <c r="D35" s="764"/>
      <c r="E35" s="754">
        <v>31</v>
      </c>
      <c r="F35" s="753">
        <v>31</v>
      </c>
      <c r="G35" s="754">
        <v>29</v>
      </c>
      <c r="H35" s="753">
        <v>8</v>
      </c>
      <c r="I35" s="754" t="s">
        <v>367</v>
      </c>
      <c r="J35" s="753">
        <v>309</v>
      </c>
      <c r="K35" s="755">
        <v>60</v>
      </c>
      <c r="L35" s="756">
        <v>348</v>
      </c>
      <c r="M35" s="755" t="s">
        <v>367</v>
      </c>
      <c r="N35" s="755" t="s">
        <v>367</v>
      </c>
    </row>
    <row r="36" spans="2:14">
      <c r="B36" s="198" t="s">
        <v>582</v>
      </c>
      <c r="C36" s="757">
        <v>454</v>
      </c>
      <c r="D36" s="753">
        <v>493</v>
      </c>
      <c r="E36" s="778"/>
      <c r="F36" s="779"/>
      <c r="G36" s="763">
        <v>-68</v>
      </c>
      <c r="H36" s="764">
        <v>1</v>
      </c>
      <c r="I36" s="763"/>
      <c r="J36" s="764"/>
      <c r="K36" s="765"/>
      <c r="L36" s="766"/>
      <c r="M36" s="755">
        <v>386</v>
      </c>
      <c r="N36" s="765">
        <v>494</v>
      </c>
    </row>
    <row r="37" spans="2:14" ht="15.75" thickBot="1">
      <c r="B37" s="356"/>
      <c r="C37" s="351"/>
      <c r="D37" s="351"/>
      <c r="E37" s="351"/>
      <c r="F37" s="351"/>
      <c r="G37" s="351"/>
      <c r="H37" s="351"/>
      <c r="I37" s="351"/>
      <c r="J37" s="351"/>
      <c r="K37" s="351"/>
      <c r="L37" s="351"/>
      <c r="M37" s="351"/>
      <c r="N37" s="351"/>
    </row>
    <row r="38" spans="2:14" ht="30" customHeight="1" thickBot="1">
      <c r="B38" s="1059" t="s">
        <v>556</v>
      </c>
      <c r="C38" s="1058" t="s">
        <v>557</v>
      </c>
      <c r="D38" s="1058"/>
      <c r="E38" s="1058" t="s">
        <v>558</v>
      </c>
      <c r="F38" s="1058"/>
      <c r="G38" s="1058" t="s">
        <v>559</v>
      </c>
      <c r="H38" s="1058"/>
      <c r="I38" s="1058" t="s">
        <v>560</v>
      </c>
      <c r="J38" s="1058"/>
      <c r="K38" s="1058" t="s">
        <v>561</v>
      </c>
      <c r="L38" s="1058"/>
      <c r="M38" s="1058" t="s">
        <v>562</v>
      </c>
      <c r="N38" s="1058"/>
    </row>
    <row r="39" spans="2:14" ht="15.75" thickBot="1">
      <c r="B39" s="1060"/>
      <c r="C39" s="582">
        <v>2023</v>
      </c>
      <c r="D39" s="583">
        <v>2022</v>
      </c>
      <c r="E39" s="582">
        <v>2023</v>
      </c>
      <c r="F39" s="583">
        <v>2022</v>
      </c>
      <c r="G39" s="582">
        <v>2023</v>
      </c>
      <c r="H39" s="583">
        <v>2022</v>
      </c>
      <c r="I39" s="582">
        <v>2023</v>
      </c>
      <c r="J39" s="583">
        <v>2022</v>
      </c>
      <c r="K39" s="582">
        <v>2023</v>
      </c>
      <c r="L39" s="583">
        <v>2022</v>
      </c>
      <c r="M39" s="582">
        <v>2023</v>
      </c>
      <c r="N39" s="582">
        <v>2022</v>
      </c>
    </row>
    <row r="40" spans="2:14">
      <c r="B40" s="190" t="s">
        <v>563</v>
      </c>
      <c r="C40" s="743" t="s">
        <v>367</v>
      </c>
      <c r="D40" s="744" t="s">
        <v>367</v>
      </c>
      <c r="E40" s="745">
        <v>21845</v>
      </c>
      <c r="F40" s="746">
        <v>21936</v>
      </c>
      <c r="G40" s="745">
        <v>3952</v>
      </c>
      <c r="H40" s="746">
        <v>2785</v>
      </c>
      <c r="I40" s="747">
        <v>0</v>
      </c>
      <c r="J40" s="744" t="s">
        <v>367</v>
      </c>
      <c r="K40" s="747" t="s">
        <v>367</v>
      </c>
      <c r="L40" s="744" t="s">
        <v>367</v>
      </c>
      <c r="M40" s="745">
        <v>25797</v>
      </c>
      <c r="N40" s="745">
        <v>24721</v>
      </c>
    </row>
    <row r="41" spans="2:14">
      <c r="B41" s="191" t="s">
        <v>564</v>
      </c>
      <c r="C41" s="751">
        <v>24072</v>
      </c>
      <c r="D41" s="746">
        <v>25443</v>
      </c>
      <c r="E41" s="745">
        <v>1048</v>
      </c>
      <c r="F41" s="746">
        <v>3064</v>
      </c>
      <c r="G41" s="747">
        <v>127</v>
      </c>
      <c r="H41" s="744">
        <v>108</v>
      </c>
      <c r="I41" s="745">
        <v>22450</v>
      </c>
      <c r="J41" s="746">
        <v>24817</v>
      </c>
      <c r="K41" s="745">
        <v>13515</v>
      </c>
      <c r="L41" s="746">
        <v>15574</v>
      </c>
      <c r="M41" s="745">
        <v>34182</v>
      </c>
      <c r="N41" s="745">
        <v>37858</v>
      </c>
    </row>
    <row r="42" spans="2:14">
      <c r="B42" s="192" t="s">
        <v>382</v>
      </c>
      <c r="C42" s="757" t="s">
        <v>367</v>
      </c>
      <c r="D42" s="753" t="s">
        <v>367</v>
      </c>
      <c r="E42" s="754">
        <v>398</v>
      </c>
      <c r="F42" s="759">
        <v>1208</v>
      </c>
      <c r="G42" s="754">
        <v>106</v>
      </c>
      <c r="H42" s="753" t="s">
        <v>367</v>
      </c>
      <c r="I42" s="754" t="s">
        <v>367</v>
      </c>
      <c r="J42" s="753" t="s">
        <v>367</v>
      </c>
      <c r="K42" s="754">
        <v>504</v>
      </c>
      <c r="L42" s="759">
        <v>1208</v>
      </c>
      <c r="M42" s="754" t="s">
        <v>367</v>
      </c>
      <c r="N42" s="754" t="s">
        <v>367</v>
      </c>
    </row>
    <row r="43" spans="2:14">
      <c r="B43" s="192" t="s">
        <v>565</v>
      </c>
      <c r="C43" s="757">
        <v>233</v>
      </c>
      <c r="D43" s="753">
        <v>155</v>
      </c>
      <c r="E43" s="754" t="s">
        <v>367</v>
      </c>
      <c r="F43" s="753" t="s">
        <v>367</v>
      </c>
      <c r="G43" s="754" t="s">
        <v>367</v>
      </c>
      <c r="H43" s="753" t="s">
        <v>367</v>
      </c>
      <c r="I43" s="758">
        <v>12778</v>
      </c>
      <c r="J43" s="759">
        <v>14211</v>
      </c>
      <c r="K43" s="758">
        <v>13011</v>
      </c>
      <c r="L43" s="759">
        <v>14366</v>
      </c>
      <c r="M43" s="754" t="s">
        <v>367</v>
      </c>
      <c r="N43" s="754" t="s">
        <v>367</v>
      </c>
    </row>
    <row r="44" spans="2:14">
      <c r="B44" s="192" t="s">
        <v>566</v>
      </c>
      <c r="C44" s="762">
        <v>4761</v>
      </c>
      <c r="D44" s="759">
        <v>5272</v>
      </c>
      <c r="E44" s="754" t="s">
        <v>367</v>
      </c>
      <c r="F44" s="753" t="s">
        <v>367</v>
      </c>
      <c r="G44" s="754" t="s">
        <v>367</v>
      </c>
      <c r="H44" s="753" t="s">
        <v>367</v>
      </c>
      <c r="I44" s="763" t="s">
        <v>367</v>
      </c>
      <c r="J44" s="764" t="s">
        <v>367</v>
      </c>
      <c r="K44" s="763" t="s">
        <v>367</v>
      </c>
      <c r="L44" s="764" t="s">
        <v>367</v>
      </c>
      <c r="M44" s="758">
        <v>4761</v>
      </c>
      <c r="N44" s="780">
        <v>5272</v>
      </c>
    </row>
    <row r="45" spans="2:14">
      <c r="B45" s="193" t="s">
        <v>567</v>
      </c>
      <c r="C45" s="762">
        <v>13142</v>
      </c>
      <c r="D45" s="759">
        <v>12354</v>
      </c>
      <c r="E45" s="754" t="s">
        <v>367</v>
      </c>
      <c r="F45" s="753" t="s">
        <v>367</v>
      </c>
      <c r="G45" s="754" t="s">
        <v>367</v>
      </c>
      <c r="H45" s="753" t="s">
        <v>367</v>
      </c>
      <c r="I45" s="763" t="s">
        <v>367</v>
      </c>
      <c r="J45" s="764" t="s">
        <v>367</v>
      </c>
      <c r="K45" s="763" t="s">
        <v>367</v>
      </c>
      <c r="L45" s="764" t="s">
        <v>367</v>
      </c>
      <c r="M45" s="758">
        <v>13142</v>
      </c>
      <c r="N45" s="780">
        <v>12354</v>
      </c>
    </row>
    <row r="46" spans="2:14">
      <c r="B46" s="192" t="s">
        <v>568</v>
      </c>
      <c r="C46" s="757" t="s">
        <v>367</v>
      </c>
      <c r="D46" s="753" t="s">
        <v>367</v>
      </c>
      <c r="E46" s="754">
        <v>296</v>
      </c>
      <c r="F46" s="753">
        <v>63</v>
      </c>
      <c r="G46" s="754" t="s">
        <v>367</v>
      </c>
      <c r="H46" s="753" t="s">
        <v>367</v>
      </c>
      <c r="I46" s="763">
        <v>91</v>
      </c>
      <c r="J46" s="764">
        <v>12</v>
      </c>
      <c r="K46" s="763" t="s">
        <v>367</v>
      </c>
      <c r="L46" s="764" t="s">
        <v>367</v>
      </c>
      <c r="M46" s="754">
        <v>387</v>
      </c>
      <c r="N46" s="763">
        <v>75</v>
      </c>
    </row>
    <row r="47" spans="2:14">
      <c r="B47" s="192" t="s">
        <v>429</v>
      </c>
      <c r="C47" s="757">
        <v>872</v>
      </c>
      <c r="D47" s="753">
        <v>928</v>
      </c>
      <c r="E47" s="754" t="s">
        <v>367</v>
      </c>
      <c r="F47" s="753" t="s">
        <v>367</v>
      </c>
      <c r="G47" s="754" t="s">
        <v>367</v>
      </c>
      <c r="H47" s="753" t="s">
        <v>367</v>
      </c>
      <c r="I47" s="763" t="s">
        <v>367</v>
      </c>
      <c r="J47" s="764" t="s">
        <v>367</v>
      </c>
      <c r="K47" s="763" t="s">
        <v>367</v>
      </c>
      <c r="L47" s="764" t="s">
        <v>367</v>
      </c>
      <c r="M47" s="754">
        <v>872</v>
      </c>
      <c r="N47" s="763">
        <v>928</v>
      </c>
    </row>
    <row r="48" spans="2:14">
      <c r="B48" s="192" t="s">
        <v>569</v>
      </c>
      <c r="C48" s="762">
        <v>4568</v>
      </c>
      <c r="D48" s="759">
        <v>5901</v>
      </c>
      <c r="E48" s="754" t="s">
        <v>367</v>
      </c>
      <c r="F48" s="753" t="s">
        <v>367</v>
      </c>
      <c r="G48" s="754" t="s">
        <v>367</v>
      </c>
      <c r="H48" s="753" t="s">
        <v>367</v>
      </c>
      <c r="I48" s="763" t="s">
        <v>367</v>
      </c>
      <c r="J48" s="764" t="s">
        <v>367</v>
      </c>
      <c r="K48" s="763" t="s">
        <v>367</v>
      </c>
      <c r="L48" s="764" t="s">
        <v>367</v>
      </c>
      <c r="M48" s="758">
        <v>4568</v>
      </c>
      <c r="N48" s="780">
        <v>5901</v>
      </c>
    </row>
    <row r="49" spans="2:14">
      <c r="B49" s="192" t="s">
        <v>450</v>
      </c>
      <c r="C49" s="757">
        <v>427</v>
      </c>
      <c r="D49" s="753">
        <v>441</v>
      </c>
      <c r="E49" s="754" t="s">
        <v>367</v>
      </c>
      <c r="F49" s="753" t="s">
        <v>367</v>
      </c>
      <c r="G49" s="754" t="s">
        <v>367</v>
      </c>
      <c r="H49" s="753" t="s">
        <v>367</v>
      </c>
      <c r="I49" s="763" t="s">
        <v>367</v>
      </c>
      <c r="J49" s="764" t="s">
        <v>367</v>
      </c>
      <c r="K49" s="763" t="s">
        <v>367</v>
      </c>
      <c r="L49" s="764" t="s">
        <v>367</v>
      </c>
      <c r="M49" s="754">
        <v>427</v>
      </c>
      <c r="N49" s="763">
        <v>441</v>
      </c>
    </row>
    <row r="50" spans="2:14">
      <c r="B50" s="194" t="s">
        <v>570</v>
      </c>
      <c r="C50" s="757">
        <v>69</v>
      </c>
      <c r="D50" s="753">
        <v>392</v>
      </c>
      <c r="E50" s="754" t="s">
        <v>367</v>
      </c>
      <c r="F50" s="753" t="s">
        <v>367</v>
      </c>
      <c r="G50" s="754">
        <v>21</v>
      </c>
      <c r="H50" s="753">
        <v>108</v>
      </c>
      <c r="I50" s="758">
        <v>9537</v>
      </c>
      <c r="J50" s="768">
        <v>10594</v>
      </c>
      <c r="K50" s="763" t="s">
        <v>367</v>
      </c>
      <c r="L50" s="764" t="s">
        <v>367</v>
      </c>
      <c r="M50" s="758">
        <v>9627</v>
      </c>
      <c r="N50" s="780">
        <v>11094</v>
      </c>
    </row>
    <row r="51" spans="2:14">
      <c r="B51" s="194" t="s">
        <v>294</v>
      </c>
      <c r="C51" s="757" t="s">
        <v>367</v>
      </c>
      <c r="D51" s="753" t="s">
        <v>367</v>
      </c>
      <c r="E51" s="754" t="s">
        <v>367</v>
      </c>
      <c r="F51" s="753" t="s">
        <v>367</v>
      </c>
      <c r="G51" s="754" t="s">
        <v>367</v>
      </c>
      <c r="H51" s="753" t="s">
        <v>367</v>
      </c>
      <c r="I51" s="754">
        <v>44</v>
      </c>
      <c r="J51" s="764" t="s">
        <v>367</v>
      </c>
      <c r="K51" s="763" t="s">
        <v>367</v>
      </c>
      <c r="L51" s="764" t="s">
        <v>367</v>
      </c>
      <c r="M51" s="754">
        <v>44</v>
      </c>
      <c r="N51" s="763" t="s">
        <v>367</v>
      </c>
    </row>
    <row r="52" spans="2:14">
      <c r="B52" s="194" t="s">
        <v>240</v>
      </c>
      <c r="C52" s="757" t="s">
        <v>367</v>
      </c>
      <c r="D52" s="753" t="s">
        <v>367</v>
      </c>
      <c r="E52" s="754">
        <v>134</v>
      </c>
      <c r="F52" s="764">
        <v>134</v>
      </c>
      <c r="G52" s="754" t="s">
        <v>367</v>
      </c>
      <c r="H52" s="753" t="s">
        <v>367</v>
      </c>
      <c r="I52" s="763" t="s">
        <v>367</v>
      </c>
      <c r="J52" s="764" t="s">
        <v>367</v>
      </c>
      <c r="K52" s="763" t="s">
        <v>367</v>
      </c>
      <c r="L52" s="764" t="s">
        <v>367</v>
      </c>
      <c r="M52" s="754">
        <v>134</v>
      </c>
      <c r="N52" s="763">
        <v>134</v>
      </c>
    </row>
    <row r="53" spans="2:14">
      <c r="B53" s="195" t="s">
        <v>571</v>
      </c>
      <c r="C53" s="769" t="s">
        <v>367</v>
      </c>
      <c r="D53" s="770" t="s">
        <v>367</v>
      </c>
      <c r="E53" s="771">
        <v>220</v>
      </c>
      <c r="F53" s="781">
        <v>1659</v>
      </c>
      <c r="G53" s="771" t="s">
        <v>367</v>
      </c>
      <c r="H53" s="770" t="s">
        <v>367</v>
      </c>
      <c r="I53" s="771" t="s">
        <v>367</v>
      </c>
      <c r="J53" s="772" t="s">
        <v>367</v>
      </c>
      <c r="K53" s="771" t="s">
        <v>367</v>
      </c>
      <c r="L53" s="770" t="s">
        <v>367</v>
      </c>
      <c r="M53" s="771">
        <v>220</v>
      </c>
      <c r="N53" s="782">
        <v>1659</v>
      </c>
    </row>
    <row r="54" spans="2:14" ht="20.100000000000001" customHeight="1" thickBot="1">
      <c r="B54" s="328" t="s">
        <v>572</v>
      </c>
      <c r="C54" s="690">
        <v>24072</v>
      </c>
      <c r="D54" s="691">
        <v>25443</v>
      </c>
      <c r="E54" s="692">
        <v>22893</v>
      </c>
      <c r="F54" s="691">
        <v>25000</v>
      </c>
      <c r="G54" s="692">
        <v>4079</v>
      </c>
      <c r="H54" s="691">
        <v>2893</v>
      </c>
      <c r="I54" s="692">
        <v>22450</v>
      </c>
      <c r="J54" s="691">
        <v>24817</v>
      </c>
      <c r="K54" s="692">
        <v>13515</v>
      </c>
      <c r="L54" s="691">
        <v>15630</v>
      </c>
      <c r="M54" s="692">
        <v>59979</v>
      </c>
      <c r="N54" s="692">
        <v>62521</v>
      </c>
    </row>
    <row r="55" spans="2:14">
      <c r="B55" s="196" t="s">
        <v>573</v>
      </c>
      <c r="C55" s="776">
        <v>20173</v>
      </c>
      <c r="D55" s="768">
        <v>19370</v>
      </c>
      <c r="E55" s="763" t="s">
        <v>367</v>
      </c>
      <c r="F55" s="764" t="s">
        <v>367</v>
      </c>
      <c r="G55" s="763" t="s">
        <v>367</v>
      </c>
      <c r="H55" s="764" t="s">
        <v>367</v>
      </c>
      <c r="I55" s="763" t="s">
        <v>367</v>
      </c>
      <c r="J55" s="764" t="s">
        <v>367</v>
      </c>
      <c r="K55" s="763" t="s">
        <v>367</v>
      </c>
      <c r="L55" s="764" t="s">
        <v>367</v>
      </c>
      <c r="M55" s="758">
        <v>20173</v>
      </c>
      <c r="N55" s="780">
        <v>19370</v>
      </c>
    </row>
    <row r="56" spans="2:14">
      <c r="B56" s="197" t="s">
        <v>574</v>
      </c>
      <c r="C56" s="757">
        <v>89</v>
      </c>
      <c r="D56" s="753">
        <v>91</v>
      </c>
      <c r="E56" s="763" t="s">
        <v>367</v>
      </c>
      <c r="F56" s="764" t="s">
        <v>367</v>
      </c>
      <c r="G56" s="763" t="s">
        <v>367</v>
      </c>
      <c r="H56" s="764" t="s">
        <v>367</v>
      </c>
      <c r="I56" s="763" t="s">
        <v>367</v>
      </c>
      <c r="J56" s="764" t="s">
        <v>367</v>
      </c>
      <c r="K56" s="763" t="s">
        <v>367</v>
      </c>
      <c r="L56" s="764" t="s">
        <v>367</v>
      </c>
      <c r="M56" s="754">
        <v>89</v>
      </c>
      <c r="N56" s="763">
        <v>91</v>
      </c>
    </row>
    <row r="57" spans="2:14">
      <c r="B57" s="193" t="s">
        <v>575</v>
      </c>
      <c r="C57" s="777" t="s">
        <v>367</v>
      </c>
      <c r="D57" s="764" t="s">
        <v>367</v>
      </c>
      <c r="E57" s="754">
        <v>164</v>
      </c>
      <c r="F57" s="764">
        <v>150</v>
      </c>
      <c r="G57" s="763" t="s">
        <v>367</v>
      </c>
      <c r="H57" s="764" t="s">
        <v>367</v>
      </c>
      <c r="I57" s="763" t="s">
        <v>367</v>
      </c>
      <c r="J57" s="764" t="s">
        <v>367</v>
      </c>
      <c r="K57" s="763" t="s">
        <v>367</v>
      </c>
      <c r="L57" s="764" t="s">
        <v>367</v>
      </c>
      <c r="M57" s="754">
        <v>164</v>
      </c>
      <c r="N57" s="763">
        <v>150</v>
      </c>
    </row>
    <row r="58" spans="2:14">
      <c r="B58" s="197" t="s">
        <v>576</v>
      </c>
      <c r="C58" s="757">
        <v>247</v>
      </c>
      <c r="D58" s="753">
        <v>239</v>
      </c>
      <c r="E58" s="763" t="s">
        <v>367</v>
      </c>
      <c r="F58" s="764" t="s">
        <v>367</v>
      </c>
      <c r="G58" s="763" t="s">
        <v>367</v>
      </c>
      <c r="H58" s="764" t="s">
        <v>367</v>
      </c>
      <c r="I58" s="763" t="s">
        <v>367</v>
      </c>
      <c r="J58" s="764" t="s">
        <v>367</v>
      </c>
      <c r="K58" s="763" t="s">
        <v>367</v>
      </c>
      <c r="L58" s="764" t="s">
        <v>367</v>
      </c>
      <c r="M58" s="754">
        <v>247</v>
      </c>
      <c r="N58" s="763">
        <v>239</v>
      </c>
    </row>
    <row r="59" spans="2:14">
      <c r="B59" s="197" t="s">
        <v>577</v>
      </c>
      <c r="C59" s="757" t="s">
        <v>367</v>
      </c>
      <c r="D59" s="753">
        <v>702</v>
      </c>
      <c r="E59" s="763" t="s">
        <v>367</v>
      </c>
      <c r="F59" s="764" t="s">
        <v>367</v>
      </c>
      <c r="G59" s="763" t="s">
        <v>367</v>
      </c>
      <c r="H59" s="764" t="s">
        <v>367</v>
      </c>
      <c r="I59" s="763" t="s">
        <v>367</v>
      </c>
      <c r="J59" s="764" t="s">
        <v>367</v>
      </c>
      <c r="K59" s="763" t="s">
        <v>367</v>
      </c>
      <c r="L59" s="764" t="s">
        <v>367</v>
      </c>
      <c r="M59" s="754" t="s">
        <v>367</v>
      </c>
      <c r="N59" s="763">
        <v>702</v>
      </c>
    </row>
    <row r="60" spans="2:14">
      <c r="B60" s="192" t="s">
        <v>578</v>
      </c>
      <c r="C60" s="762">
        <v>2136</v>
      </c>
      <c r="D60" s="759">
        <v>3069</v>
      </c>
      <c r="E60" s="754">
        <v>188</v>
      </c>
      <c r="F60" s="764">
        <v>854</v>
      </c>
      <c r="G60" s="763">
        <v>-2</v>
      </c>
      <c r="H60" s="764">
        <v>122</v>
      </c>
      <c r="I60" s="763">
        <v>243</v>
      </c>
      <c r="J60" s="764">
        <v>162</v>
      </c>
      <c r="K60" s="763" t="s">
        <v>367</v>
      </c>
      <c r="L60" s="764" t="s">
        <v>367</v>
      </c>
      <c r="M60" s="758">
        <v>2565</v>
      </c>
      <c r="N60" s="780">
        <v>4207</v>
      </c>
    </row>
    <row r="61" spans="2:14">
      <c r="B61" s="197" t="s">
        <v>376</v>
      </c>
      <c r="C61" s="777" t="s">
        <v>367</v>
      </c>
      <c r="D61" s="764" t="s">
        <v>367</v>
      </c>
      <c r="E61" s="763" t="s">
        <v>367</v>
      </c>
      <c r="F61" s="764" t="s">
        <v>367</v>
      </c>
      <c r="G61" s="763" t="s">
        <v>367</v>
      </c>
      <c r="H61" s="764" t="s">
        <v>367</v>
      </c>
      <c r="I61" s="758">
        <v>11884</v>
      </c>
      <c r="J61" s="768">
        <v>11498</v>
      </c>
      <c r="K61" s="763" t="s">
        <v>367</v>
      </c>
      <c r="L61" s="764" t="s">
        <v>367</v>
      </c>
      <c r="M61" s="758">
        <v>11884</v>
      </c>
      <c r="N61" s="780">
        <v>11498</v>
      </c>
    </row>
    <row r="62" spans="2:14">
      <c r="B62" s="197" t="s">
        <v>381</v>
      </c>
      <c r="C62" s="777" t="s">
        <v>367</v>
      </c>
      <c r="D62" s="764" t="s">
        <v>367</v>
      </c>
      <c r="E62" s="754">
        <v>106</v>
      </c>
      <c r="F62" s="764">
        <v>108</v>
      </c>
      <c r="G62" s="763">
        <v>621</v>
      </c>
      <c r="H62" s="764">
        <v>482</v>
      </c>
      <c r="I62" s="758">
        <v>9819</v>
      </c>
      <c r="J62" s="768">
        <v>11949</v>
      </c>
      <c r="K62" s="763" t="s">
        <v>367</v>
      </c>
      <c r="L62" s="764" t="s">
        <v>367</v>
      </c>
      <c r="M62" s="758">
        <v>10546</v>
      </c>
      <c r="N62" s="780">
        <v>12539</v>
      </c>
    </row>
    <row r="63" spans="2:14">
      <c r="B63" s="197" t="s">
        <v>579</v>
      </c>
      <c r="C63" s="777" t="s">
        <v>367</v>
      </c>
      <c r="D63" s="764" t="s">
        <v>367</v>
      </c>
      <c r="E63" s="758">
        <v>3772</v>
      </c>
      <c r="F63" s="768">
        <v>2215</v>
      </c>
      <c r="G63" s="780">
        <v>2201</v>
      </c>
      <c r="H63" s="768">
        <v>1289</v>
      </c>
      <c r="I63" s="763" t="s">
        <v>367</v>
      </c>
      <c r="J63" s="764" t="s">
        <v>367</v>
      </c>
      <c r="K63" s="763" t="s">
        <v>367</v>
      </c>
      <c r="L63" s="764" t="s">
        <v>367</v>
      </c>
      <c r="M63" s="758">
        <v>5973</v>
      </c>
      <c r="N63" s="780">
        <v>3504</v>
      </c>
    </row>
    <row r="64" spans="2:14">
      <c r="B64" s="194" t="s">
        <v>580</v>
      </c>
      <c r="C64" s="777" t="s">
        <v>367</v>
      </c>
      <c r="D64" s="764" t="s">
        <v>367</v>
      </c>
      <c r="E64" s="758">
        <v>6361</v>
      </c>
      <c r="F64" s="768">
        <v>7657</v>
      </c>
      <c r="G64" s="763" t="s">
        <v>367</v>
      </c>
      <c r="H64" s="764" t="s">
        <v>367</v>
      </c>
      <c r="I64" s="763" t="s">
        <v>367</v>
      </c>
      <c r="J64" s="764" t="s">
        <v>367</v>
      </c>
      <c r="K64" s="763" t="s">
        <v>367</v>
      </c>
      <c r="L64" s="764" t="s">
        <v>367</v>
      </c>
      <c r="M64" s="758">
        <v>6361</v>
      </c>
      <c r="N64" s="780">
        <v>7657</v>
      </c>
    </row>
    <row r="65" spans="2:14">
      <c r="B65" s="194" t="s">
        <v>581</v>
      </c>
      <c r="C65" s="777" t="s">
        <v>367</v>
      </c>
      <c r="D65" s="764" t="s">
        <v>367</v>
      </c>
      <c r="E65" s="763" t="s">
        <v>367</v>
      </c>
      <c r="F65" s="764" t="s">
        <v>367</v>
      </c>
      <c r="G65" s="763">
        <v>916</v>
      </c>
      <c r="H65" s="764">
        <v>916</v>
      </c>
      <c r="I65" s="763" t="s">
        <v>367</v>
      </c>
      <c r="J65" s="764" t="s">
        <v>367</v>
      </c>
      <c r="K65" s="763" t="s">
        <v>367</v>
      </c>
      <c r="L65" s="764" t="s">
        <v>367</v>
      </c>
      <c r="M65" s="754">
        <v>916</v>
      </c>
      <c r="N65" s="763">
        <v>916</v>
      </c>
    </row>
    <row r="66" spans="2:14">
      <c r="B66" s="192" t="s">
        <v>382</v>
      </c>
      <c r="C66" s="777" t="s">
        <v>367</v>
      </c>
      <c r="D66" s="764" t="s">
        <v>367</v>
      </c>
      <c r="E66" s="758">
        <v>12180</v>
      </c>
      <c r="F66" s="759">
        <v>13893</v>
      </c>
      <c r="G66" s="754">
        <v>598</v>
      </c>
      <c r="H66" s="753">
        <v>374</v>
      </c>
      <c r="I66" s="763" t="s">
        <v>367</v>
      </c>
      <c r="J66" s="764" t="s">
        <v>367</v>
      </c>
      <c r="K66" s="758">
        <v>12778</v>
      </c>
      <c r="L66" s="759">
        <v>14267</v>
      </c>
      <c r="M66" s="754" t="s">
        <v>367</v>
      </c>
      <c r="N66" s="754" t="s">
        <v>367</v>
      </c>
    </row>
    <row r="67" spans="2:14">
      <c r="B67" s="192" t="s">
        <v>565</v>
      </c>
      <c r="C67" s="777" t="s">
        <v>367</v>
      </c>
      <c r="D67" s="764" t="s">
        <v>367</v>
      </c>
      <c r="E67" s="754">
        <v>122</v>
      </c>
      <c r="F67" s="753">
        <v>123</v>
      </c>
      <c r="G67" s="754">
        <v>111</v>
      </c>
      <c r="H67" s="753">
        <v>32</v>
      </c>
      <c r="I67" s="754">
        <v>504</v>
      </c>
      <c r="J67" s="759">
        <v>1208</v>
      </c>
      <c r="K67" s="754">
        <v>737</v>
      </c>
      <c r="L67" s="759">
        <v>1363</v>
      </c>
      <c r="M67" s="754" t="s">
        <v>367</v>
      </c>
      <c r="N67" s="754" t="s">
        <v>367</v>
      </c>
    </row>
    <row r="68" spans="2:14">
      <c r="B68" s="198" t="s">
        <v>582</v>
      </c>
      <c r="C68" s="762">
        <v>1427</v>
      </c>
      <c r="D68" s="759">
        <v>1969</v>
      </c>
      <c r="E68" s="778" t="s">
        <v>367</v>
      </c>
      <c r="F68" s="779" t="s">
        <v>367</v>
      </c>
      <c r="G68" s="763">
        <v>-366</v>
      </c>
      <c r="H68" s="764">
        <v>-322</v>
      </c>
      <c r="I68" s="763" t="s">
        <v>367</v>
      </c>
      <c r="J68" s="764" t="s">
        <v>367</v>
      </c>
      <c r="K68" s="763" t="s">
        <v>367</v>
      </c>
      <c r="L68" s="764" t="s">
        <v>367</v>
      </c>
      <c r="M68" s="758">
        <v>1061</v>
      </c>
      <c r="N68" s="780">
        <v>1648</v>
      </c>
    </row>
    <row r="69" spans="2:14">
      <c r="B69" s="652"/>
      <c r="C69" s="677"/>
      <c r="D69" s="678"/>
      <c r="E69" s="679"/>
      <c r="F69" s="679"/>
      <c r="G69" s="680"/>
      <c r="H69" s="680"/>
      <c r="I69" s="680"/>
      <c r="J69" s="680"/>
      <c r="K69" s="680"/>
      <c r="L69" s="680"/>
      <c r="M69" s="677"/>
      <c r="N69" s="680"/>
    </row>
    <row r="70" spans="2:14" s="66" customFormat="1" ht="9.9499999999999993" customHeight="1">
      <c r="B70" s="354" t="s">
        <v>583</v>
      </c>
    </row>
    <row r="71" spans="2:14" s="66" customFormat="1" ht="9.9499999999999993" customHeight="1">
      <c r="B71" s="354" t="s">
        <v>584</v>
      </c>
    </row>
    <row r="72" spans="2:14" s="66" customFormat="1" ht="9.9499999999999993" customHeight="1">
      <c r="B72" s="354" t="s">
        <v>585</v>
      </c>
    </row>
    <row r="73" spans="2:14" s="66" customFormat="1" ht="9.9499999999999993" customHeight="1">
      <c r="B73" s="354" t="s">
        <v>586</v>
      </c>
    </row>
    <row r="74" spans="2:14" s="66" customFormat="1" ht="9.9499999999999993" customHeight="1">
      <c r="B74" s="354" t="s">
        <v>587</v>
      </c>
    </row>
    <row r="75" spans="2:14" s="66" customFormat="1" ht="9.9499999999999993" customHeight="1">
      <c r="B75" s="354" t="s">
        <v>588</v>
      </c>
    </row>
    <row r="76" spans="2:14" s="66" customFormat="1" ht="9.9499999999999993" customHeight="1">
      <c r="B76" s="354" t="s">
        <v>589</v>
      </c>
    </row>
    <row r="77" spans="2:14" s="66" customFormat="1" ht="9.9499999999999993" customHeight="1">
      <c r="B77" s="354" t="s">
        <v>590</v>
      </c>
    </row>
    <row r="78" spans="2:14" s="66" customFormat="1" ht="9.9499999999999993" customHeight="1">
      <c r="B78" s="354" t="s">
        <v>591</v>
      </c>
    </row>
    <row r="79" spans="2:14" s="66" customFormat="1" ht="9.9499999999999993" customHeight="1">
      <c r="B79" s="354" t="s">
        <v>592</v>
      </c>
    </row>
    <row r="80" spans="2:14" s="66" customFormat="1" ht="9.9499999999999993" customHeight="1">
      <c r="B80" s="354" t="s">
        <v>593</v>
      </c>
    </row>
    <row r="81" spans="2:14" s="66" customFormat="1" ht="9.9499999999999993" customHeight="1">
      <c r="B81" s="354" t="s">
        <v>594</v>
      </c>
    </row>
    <row r="82" spans="2:14">
      <c r="B82" s="356"/>
      <c r="C82" s="351"/>
      <c r="D82" s="351"/>
      <c r="E82" s="355"/>
      <c r="F82" s="353"/>
      <c r="G82" s="352"/>
      <c r="H82" s="357"/>
      <c r="I82" s="355"/>
      <c r="J82" s="353"/>
      <c r="K82" s="355"/>
      <c r="L82" s="353"/>
      <c r="M82" s="351"/>
      <c r="N82" s="355"/>
    </row>
    <row r="108" spans="2:2">
      <c r="B108" s="54"/>
    </row>
    <row r="109" spans="2:2" ht="12.75" customHeight="1">
      <c r="B109" s="55"/>
    </row>
    <row r="110" spans="2:2" ht="12.75" customHeight="1">
      <c r="B110" s="55"/>
    </row>
    <row r="111" spans="2:2" ht="12.75" customHeight="1">
      <c r="B111" s="55"/>
    </row>
    <row r="112" spans="2:2" ht="12.75" customHeight="1">
      <c r="B112" s="55"/>
    </row>
    <row r="113" spans="2:2" ht="12.75" customHeight="1">
      <c r="B113" s="55"/>
    </row>
    <row r="114" spans="2:2" ht="12.75" customHeight="1">
      <c r="B114" s="58"/>
    </row>
    <row r="115" spans="2:2" ht="12.75" customHeight="1">
      <c r="B115" s="56"/>
    </row>
    <row r="116" spans="2:2" ht="12.75" customHeight="1">
      <c r="B116" s="56"/>
    </row>
    <row r="117" spans="2:2" ht="12.75" customHeight="1">
      <c r="B117" s="56"/>
    </row>
    <row r="118" spans="2:2" ht="12.75" customHeight="1">
      <c r="B118" s="56"/>
    </row>
    <row r="119" spans="2:2" ht="12.75" customHeight="1">
      <c r="B119" s="56"/>
    </row>
    <row r="120" spans="2:2" ht="12.75" customHeight="1">
      <c r="B120" s="57"/>
    </row>
  </sheetData>
  <sheetProtection algorithmName="SHA-512" hashValue="vOf+A8wVb6xfOYPWwweaKYHpe5gDbxa2+ALl/m3Iv6OAIP4EAkhWb5nCAD2McyjgspiqxkjoeiVA3BdVtWWCxw==" saltValue="vWkXGgGJ86CIpKXEnWc3Rw==" spinCount="100000" sheet="1" objects="1" scenarios="1"/>
  <mergeCells count="14">
    <mergeCell ref="K38:L38"/>
    <mergeCell ref="M38:N38"/>
    <mergeCell ref="B38:B39"/>
    <mergeCell ref="C38:D38"/>
    <mergeCell ref="E38:F38"/>
    <mergeCell ref="G38:H38"/>
    <mergeCell ref="I38:J38"/>
    <mergeCell ref="K6:L6"/>
    <mergeCell ref="M6:N6"/>
    <mergeCell ref="B6:B7"/>
    <mergeCell ref="C6:D6"/>
    <mergeCell ref="E6:F6"/>
    <mergeCell ref="G6:H6"/>
    <mergeCell ref="I6:J6"/>
  </mergeCells>
  <printOptions horizontalCentered="1"/>
  <pageMargins left="0.23622047244094491" right="0.23622047244094491" top="0.74803149606299213" bottom="0.74803149606299213" header="0.31496062992125984" footer="0.31496062992125984"/>
  <pageSetup paperSize="9" scale="75" fitToHeight="2" orientation="landscape" r:id="rId1"/>
  <rowBreaks count="1" manualBreakCount="1">
    <brk id="36" min="1" max="13" man="1"/>
  </rowBreaks>
  <colBreaks count="1" manualBreakCount="1">
    <brk id="1" max="88"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5">
    <pageSetUpPr fitToPage="1"/>
  </sheetPr>
  <dimension ref="B4:V49"/>
  <sheetViews>
    <sheetView zoomScaleNormal="100" zoomScaleSheetLayoutView="100" workbookViewId="0"/>
  </sheetViews>
  <sheetFormatPr defaultColWidth="9.140625" defaultRowHeight="15"/>
  <cols>
    <col min="1" max="1" width="3" style="1" customWidth="1"/>
    <col min="2" max="9" width="10.7109375" style="1" customWidth="1"/>
    <col min="10" max="10" width="14.140625" style="1" customWidth="1"/>
    <col min="11" max="17" width="10.7109375" style="1" customWidth="1"/>
    <col min="18" max="21" width="9.140625" style="1"/>
    <col min="22" max="22" width="4.140625" style="1" customWidth="1"/>
    <col min="23" max="16384" width="9.140625" style="1"/>
  </cols>
  <sheetData>
    <row r="4" spans="2:22" ht="35.25" customHeight="1"/>
    <row r="5" spans="2:22">
      <c r="B5" s="66"/>
      <c r="C5" s="66"/>
      <c r="D5" s="66"/>
      <c r="E5" s="66"/>
      <c r="F5" s="66"/>
      <c r="G5" s="66"/>
      <c r="H5" s="66"/>
      <c r="I5" s="66"/>
      <c r="J5" s="66"/>
      <c r="K5" s="66"/>
      <c r="L5" s="66"/>
      <c r="M5" s="66"/>
      <c r="N5" s="66"/>
      <c r="O5" s="66"/>
      <c r="P5" s="66"/>
      <c r="Q5" s="329"/>
      <c r="R5" s="66"/>
      <c r="S5" s="66"/>
      <c r="T5" s="66"/>
      <c r="U5" s="66"/>
    </row>
    <row r="6" spans="2:22" ht="15" customHeight="1">
      <c r="B6" s="1061" t="s">
        <v>595</v>
      </c>
      <c r="C6" s="1061"/>
      <c r="D6" s="1061"/>
      <c r="E6" s="1061"/>
      <c r="F6" s="1061"/>
      <c r="G6" s="1061"/>
      <c r="H6" s="1061"/>
      <c r="I6" s="1061"/>
      <c r="J6" s="1061"/>
      <c r="K6" s="1061"/>
      <c r="L6" s="1061" t="s">
        <v>596</v>
      </c>
      <c r="M6" s="1061"/>
      <c r="N6" s="1061"/>
      <c r="O6" s="1061"/>
      <c r="P6" s="1061"/>
      <c r="Q6" s="1061"/>
      <c r="R6" s="1061"/>
      <c r="S6" s="1061"/>
      <c r="T6" s="1061"/>
      <c r="U6" s="1061"/>
      <c r="V6" s="1061"/>
    </row>
    <row r="7" spans="2:22" ht="15" customHeight="1">
      <c r="B7" s="1062"/>
      <c r="C7" s="1062"/>
      <c r="D7" s="1062"/>
      <c r="E7" s="1062"/>
      <c r="F7" s="1062"/>
      <c r="G7" s="1062"/>
      <c r="H7" s="1062"/>
      <c r="I7" s="1062"/>
      <c r="J7" s="1062"/>
      <c r="K7" s="1062"/>
      <c r="L7" s="1062"/>
      <c r="M7" s="1062"/>
      <c r="N7" s="1062"/>
      <c r="O7" s="1062"/>
      <c r="P7" s="1062"/>
      <c r="Q7" s="1062"/>
      <c r="R7" s="1062"/>
      <c r="S7" s="1062"/>
      <c r="T7" s="1062"/>
      <c r="U7" s="1062"/>
      <c r="V7" s="1062"/>
    </row>
    <row r="8" spans="2:22" ht="15.75">
      <c r="B8" s="995"/>
      <c r="C8" s="995"/>
      <c r="D8" s="995"/>
      <c r="E8" s="995"/>
      <c r="F8" s="995"/>
      <c r="G8" s="995"/>
      <c r="H8" s="995"/>
      <c r="I8" s="995"/>
      <c r="J8" s="995"/>
      <c r="K8" s="995"/>
      <c r="L8" s="995"/>
      <c r="M8" s="995"/>
      <c r="N8" s="995"/>
      <c r="O8" s="995"/>
      <c r="P8" s="995"/>
      <c r="Q8" s="995"/>
      <c r="R8" s="995"/>
      <c r="S8" s="995"/>
      <c r="T8" s="995"/>
      <c r="U8" s="995"/>
    </row>
    <row r="9" spans="2:22" ht="15.75">
      <c r="B9" s="995"/>
      <c r="C9" s="995"/>
      <c r="D9" s="995"/>
      <c r="E9" s="995"/>
      <c r="F9" s="995"/>
      <c r="G9" s="995"/>
      <c r="H9" s="995"/>
      <c r="I9" s="995"/>
      <c r="J9" s="995"/>
      <c r="K9" s="995"/>
      <c r="L9" s="995"/>
      <c r="M9" s="995"/>
      <c r="N9" s="995"/>
      <c r="O9" s="995"/>
      <c r="P9" s="995"/>
      <c r="Q9" s="995"/>
      <c r="R9" s="995"/>
      <c r="S9" s="995"/>
      <c r="T9" s="995"/>
      <c r="U9" s="995"/>
    </row>
    <row r="11" spans="2:22" ht="15" customHeight="1">
      <c r="B11" s="1063"/>
      <c r="C11" s="1063"/>
      <c r="D11" s="1063"/>
      <c r="E11" s="1063"/>
      <c r="F11" s="1063"/>
      <c r="G11" s="1063"/>
      <c r="H11" s="1063"/>
      <c r="I11" s="1063"/>
      <c r="J11" s="1063"/>
      <c r="K11" s="1063"/>
      <c r="L11" s="1063"/>
      <c r="M11" s="1063"/>
      <c r="N11" s="1063"/>
      <c r="O11" s="1063"/>
      <c r="P11" s="1063"/>
      <c r="Q11" s="1063"/>
      <c r="R11" s="1063"/>
      <c r="S11" s="1063"/>
      <c r="T11" s="1063"/>
      <c r="U11" s="1063"/>
    </row>
    <row r="12" spans="2:22" ht="15" customHeight="1">
      <c r="B12" s="1063"/>
      <c r="C12" s="1063"/>
      <c r="D12" s="1063"/>
      <c r="E12" s="1063"/>
      <c r="F12" s="1063"/>
      <c r="G12" s="1063"/>
      <c r="H12" s="1063"/>
      <c r="I12" s="1063"/>
      <c r="J12" s="1063"/>
      <c r="K12" s="1063"/>
      <c r="L12" s="1063"/>
      <c r="M12" s="1063"/>
      <c r="N12" s="1063"/>
      <c r="O12" s="1063"/>
      <c r="P12" s="1063"/>
      <c r="Q12" s="1063"/>
      <c r="R12" s="1063"/>
      <c r="S12" s="1063"/>
      <c r="T12" s="1063"/>
      <c r="U12" s="1063"/>
    </row>
    <row r="37" spans="2:2">
      <c r="B37" s="54" t="s">
        <v>597</v>
      </c>
    </row>
    <row r="38" spans="2:2" s="545" customFormat="1" ht="11.25">
      <c r="B38" s="350" t="s">
        <v>598</v>
      </c>
    </row>
    <row r="39" spans="2:2" s="545" customFormat="1" ht="11.25" customHeight="1">
      <c r="B39" s="350" t="s">
        <v>599</v>
      </c>
    </row>
    <row r="40" spans="2:2" s="545" customFormat="1" ht="11.25" customHeight="1">
      <c r="B40" s="350" t="s">
        <v>600</v>
      </c>
    </row>
    <row r="41" spans="2:2" s="545" customFormat="1" ht="11.25" customHeight="1">
      <c r="B41" s="350" t="s">
        <v>601</v>
      </c>
    </row>
    <row r="42" spans="2:2" s="545" customFormat="1" ht="11.25" customHeight="1">
      <c r="B42" s="350" t="s">
        <v>602</v>
      </c>
    </row>
    <row r="43" spans="2:2" s="545" customFormat="1" ht="11.25">
      <c r="B43" s="545" t="s">
        <v>603</v>
      </c>
    </row>
    <row r="44" spans="2:2" s="545" customFormat="1" ht="12.75">
      <c r="B44" s="545" t="s">
        <v>604</v>
      </c>
    </row>
    <row r="45" spans="2:2" s="545" customFormat="1" ht="12.75">
      <c r="B45" s="545" t="s">
        <v>605</v>
      </c>
    </row>
    <row r="46" spans="2:2" s="545" customFormat="1" ht="12.75">
      <c r="B46" s="545" t="s">
        <v>606</v>
      </c>
    </row>
    <row r="47" spans="2:2" s="545" customFormat="1" ht="12.75">
      <c r="B47" s="545" t="s">
        <v>607</v>
      </c>
    </row>
    <row r="48" spans="2:2" s="545" customFormat="1" ht="12.75">
      <c r="B48" s="545" t="s">
        <v>608</v>
      </c>
    </row>
    <row r="49" spans="2:2" s="545" customFormat="1" ht="11.25">
      <c r="B49" s="545" t="s">
        <v>609</v>
      </c>
    </row>
  </sheetData>
  <sheetProtection algorithmName="SHA-512" hashValue="bhpf1UCTyNHDfNWwQnRgQ2dHf5JmnlR1HIVT7C2LKctWHD4UqgDQucf9Cl7++2uJVD2dusL2sIIVJPaHAAQ2Qg==" saltValue="IjR14geq+35Ng5DdcTa+xg==" spinCount="100000" sheet="1" objects="1" scenarios="1"/>
  <mergeCells count="4">
    <mergeCell ref="L6:V7"/>
    <mergeCell ref="B11:K12"/>
    <mergeCell ref="L11:U12"/>
    <mergeCell ref="B6:K7"/>
  </mergeCells>
  <pageMargins left="0.25" right="0.25" top="0.75" bottom="0.75" header="0.3" footer="0.3"/>
  <pageSetup paperSize="9" scale="63" orientation="landscape" r:id="rId1"/>
  <colBreaks count="1" manualBreakCount="1">
    <brk id="1"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8">
    <pageSetUpPr fitToPage="1"/>
  </sheetPr>
  <dimension ref="B4:M57"/>
  <sheetViews>
    <sheetView showGridLines="0" zoomScaleNormal="100" workbookViewId="0"/>
  </sheetViews>
  <sheetFormatPr defaultColWidth="9.140625" defaultRowHeight="15"/>
  <cols>
    <col min="1" max="1" width="3.28515625" style="1" customWidth="1"/>
    <col min="2" max="2" width="38.5703125" style="1" customWidth="1"/>
    <col min="3" max="7" width="16.140625" style="1" customWidth="1"/>
    <col min="8" max="8" width="13.140625" style="1" customWidth="1"/>
    <col min="9" max="9" width="3.140625" style="1" customWidth="1"/>
    <col min="10" max="16384" width="9.140625" style="1"/>
  </cols>
  <sheetData>
    <row r="4" spans="2:13" ht="35.25" customHeight="1"/>
    <row r="6" spans="2:13" ht="20.100000000000001" customHeight="1">
      <c r="B6" s="201" t="s">
        <v>610</v>
      </c>
      <c r="C6" s="201"/>
      <c r="D6" s="202"/>
      <c r="E6" s="202"/>
      <c r="F6" s="202"/>
      <c r="G6" s="201"/>
      <c r="H6" s="201"/>
      <c r="I6" s="2"/>
      <c r="K6" s="2"/>
      <c r="L6" s="2"/>
      <c r="M6" s="2"/>
    </row>
    <row r="7" spans="2:13" ht="30" customHeight="1">
      <c r="B7" s="203" t="s">
        <v>611</v>
      </c>
      <c r="C7" s="204">
        <v>2018</v>
      </c>
      <c r="D7" s="204">
        <v>2019</v>
      </c>
      <c r="E7" s="267">
        <v>2020</v>
      </c>
      <c r="F7" s="267">
        <v>2021</v>
      </c>
      <c r="G7" s="267">
        <v>2022</v>
      </c>
      <c r="H7" s="496">
        <v>45261</v>
      </c>
    </row>
    <row r="8" spans="2:13">
      <c r="B8" s="205" t="s">
        <v>331</v>
      </c>
      <c r="C8" s="206">
        <v>1660</v>
      </c>
      <c r="D8" s="206">
        <v>1620</v>
      </c>
      <c r="E8" s="206">
        <v>1533</v>
      </c>
      <c r="F8" s="206">
        <v>1523</v>
      </c>
      <c r="G8" s="206">
        <v>1487</v>
      </c>
      <c r="H8" s="467">
        <v>1477</v>
      </c>
    </row>
    <row r="9" spans="2:13">
      <c r="B9" s="199" t="s">
        <v>292</v>
      </c>
      <c r="C9" s="200">
        <v>5364</v>
      </c>
      <c r="D9" s="200">
        <v>4964</v>
      </c>
      <c r="E9" s="200">
        <v>4641</v>
      </c>
      <c r="F9" s="200">
        <v>4430</v>
      </c>
      <c r="G9" s="200">
        <v>4257</v>
      </c>
      <c r="H9" s="200">
        <v>4203</v>
      </c>
    </row>
    <row r="10" spans="2:13">
      <c r="B10" s="199" t="s">
        <v>612</v>
      </c>
      <c r="C10" s="200">
        <v>478</v>
      </c>
      <c r="D10" s="200">
        <v>412</v>
      </c>
      <c r="E10" s="200">
        <v>355</v>
      </c>
      <c r="F10" s="200" t="s">
        <v>286</v>
      </c>
      <c r="G10" s="200" t="s">
        <v>286</v>
      </c>
      <c r="H10" s="200" t="s">
        <v>286</v>
      </c>
    </row>
    <row r="11" spans="2:13">
      <c r="B11" s="199" t="s">
        <v>302</v>
      </c>
      <c r="C11" s="200">
        <v>75</v>
      </c>
      <c r="D11" s="200">
        <v>61</v>
      </c>
      <c r="E11" s="200">
        <v>96</v>
      </c>
      <c r="F11" s="200">
        <v>169</v>
      </c>
      <c r="G11" s="200">
        <v>84</v>
      </c>
      <c r="H11" s="200">
        <v>83</v>
      </c>
    </row>
    <row r="12" spans="2:13">
      <c r="B12" s="199" t="s">
        <v>613</v>
      </c>
      <c r="C12" s="200">
        <v>34</v>
      </c>
      <c r="D12" s="200">
        <v>38</v>
      </c>
      <c r="E12" s="200">
        <v>42</v>
      </c>
      <c r="F12" s="200">
        <v>44</v>
      </c>
      <c r="G12" s="200">
        <v>47</v>
      </c>
      <c r="H12" s="468">
        <v>41</v>
      </c>
    </row>
    <row r="13" spans="2:13">
      <c r="B13" s="208" t="s">
        <v>296</v>
      </c>
      <c r="C13" s="209" t="s">
        <v>286</v>
      </c>
      <c r="D13" s="209" t="s">
        <v>286</v>
      </c>
      <c r="E13" s="209" t="s">
        <v>286</v>
      </c>
      <c r="F13" s="200">
        <v>217</v>
      </c>
      <c r="G13" s="209" t="s">
        <v>286</v>
      </c>
      <c r="H13" s="913" t="s">
        <v>384</v>
      </c>
    </row>
    <row r="14" spans="2:13">
      <c r="B14" s="210" t="s">
        <v>237</v>
      </c>
      <c r="C14" s="211">
        <f t="shared" ref="C14:G14" si="0">SUM(C8:C13)</f>
        <v>7611</v>
      </c>
      <c r="D14" s="211">
        <f t="shared" si="0"/>
        <v>7095</v>
      </c>
      <c r="E14" s="211">
        <f t="shared" si="0"/>
        <v>6667</v>
      </c>
      <c r="F14" s="211">
        <f t="shared" si="0"/>
        <v>6383</v>
      </c>
      <c r="G14" s="211">
        <f t="shared" si="0"/>
        <v>5875</v>
      </c>
      <c r="H14" s="211">
        <f>SUM(H8:H13)</f>
        <v>5804</v>
      </c>
    </row>
    <row r="15" spans="2:13">
      <c r="B15" s="213"/>
      <c r="C15" s="211"/>
      <c r="D15" s="211"/>
      <c r="E15" s="211"/>
      <c r="F15" s="212"/>
      <c r="G15" s="914"/>
      <c r="H15" s="66"/>
    </row>
    <row r="16" spans="2:13" ht="30" customHeight="1">
      <c r="B16" s="203" t="s">
        <v>614</v>
      </c>
      <c r="C16" s="204">
        <v>2018</v>
      </c>
      <c r="D16" s="204">
        <v>2019</v>
      </c>
      <c r="E16" s="203">
        <v>2020</v>
      </c>
      <c r="F16" s="214">
        <v>2021</v>
      </c>
      <c r="G16" s="203">
        <v>2022</v>
      </c>
      <c r="H16" s="915">
        <v>45261</v>
      </c>
    </row>
    <row r="17" spans="2:13">
      <c r="B17" s="199" t="s">
        <v>615</v>
      </c>
      <c r="C17" s="200">
        <v>159</v>
      </c>
      <c r="D17" s="200">
        <v>148</v>
      </c>
      <c r="E17" s="200">
        <v>142</v>
      </c>
      <c r="F17" s="207">
        <v>133</v>
      </c>
      <c r="G17" s="207">
        <v>132</v>
      </c>
      <c r="H17" s="207">
        <v>129</v>
      </c>
    </row>
    <row r="18" spans="2:13">
      <c r="B18" s="199" t="s">
        <v>295</v>
      </c>
      <c r="C18" s="200">
        <v>17</v>
      </c>
      <c r="D18" s="200">
        <v>16</v>
      </c>
      <c r="E18" s="200">
        <v>17</v>
      </c>
      <c r="F18" s="207">
        <v>15</v>
      </c>
      <c r="G18" s="207">
        <v>15</v>
      </c>
      <c r="H18" s="207">
        <v>7</v>
      </c>
    </row>
    <row r="19" spans="2:13">
      <c r="B19" s="215" t="s">
        <v>294</v>
      </c>
      <c r="C19" s="216">
        <v>7</v>
      </c>
      <c r="D19" s="216">
        <v>7</v>
      </c>
      <c r="E19" s="216">
        <v>7</v>
      </c>
      <c r="F19" s="217">
        <v>7</v>
      </c>
      <c r="G19" s="217">
        <v>7</v>
      </c>
      <c r="H19" s="217">
        <v>14</v>
      </c>
    </row>
    <row r="20" spans="2:13">
      <c r="B20" s="20"/>
      <c r="C20" s="21"/>
      <c r="D20" s="21"/>
      <c r="E20" s="21"/>
      <c r="F20" s="21"/>
      <c r="G20" s="22"/>
      <c r="H20" s="22"/>
    </row>
    <row r="21" spans="2:13" ht="20.100000000000001" customHeight="1">
      <c r="B21" s="201" t="s">
        <v>616</v>
      </c>
      <c r="C21" s="201"/>
      <c r="D21" s="202"/>
      <c r="E21" s="202"/>
      <c r="F21" s="202"/>
      <c r="G21" s="201"/>
      <c r="H21" s="201"/>
      <c r="I21" s="2"/>
      <c r="K21" s="2"/>
      <c r="L21" s="2"/>
      <c r="M21" s="2"/>
    </row>
    <row r="22" spans="2:13" ht="30" customHeight="1">
      <c r="B22" s="214" t="s">
        <v>617</v>
      </c>
      <c r="C22" s="1064" t="s">
        <v>406</v>
      </c>
      <c r="D22" s="1064"/>
      <c r="E22" s="1064" t="s">
        <v>618</v>
      </c>
      <c r="F22" s="1065"/>
      <c r="G22" s="1065" t="s">
        <v>619</v>
      </c>
      <c r="H22" s="1065"/>
    </row>
    <row r="23" spans="2:13">
      <c r="B23" s="468" t="s">
        <v>620</v>
      </c>
      <c r="C23" s="466">
        <v>18</v>
      </c>
      <c r="D23" s="466"/>
      <c r="E23" s="623">
        <v>4868.5000000000009</v>
      </c>
      <c r="F23" s="624"/>
      <c r="G23" s="623">
        <v>2067.8999999999996</v>
      </c>
      <c r="H23" s="625"/>
    </row>
    <row r="24" spans="2:13" ht="15.75" customHeight="1">
      <c r="B24" s="468" t="s">
        <v>621</v>
      </c>
      <c r="C24" s="468">
        <v>1</v>
      </c>
      <c r="D24" s="468"/>
      <c r="E24" s="626">
        <v>20</v>
      </c>
      <c r="F24" s="627"/>
      <c r="G24" s="626">
        <v>17.7</v>
      </c>
      <c r="H24" s="628"/>
    </row>
    <row r="25" spans="2:13">
      <c r="B25" s="465" t="s">
        <v>622</v>
      </c>
      <c r="C25" s="465">
        <v>43</v>
      </c>
      <c r="D25" s="465"/>
      <c r="E25" s="629">
        <v>1130.2049999999999</v>
      </c>
      <c r="F25" s="630"/>
      <c r="G25" s="629">
        <v>561.29999999999995</v>
      </c>
      <c r="H25" s="631"/>
    </row>
    <row r="26" spans="2:13" s="66" customFormat="1" ht="28.5">
      <c r="B26" s="214" t="s">
        <v>623</v>
      </c>
      <c r="C26" s="1064"/>
      <c r="D26" s="1064"/>
      <c r="E26" s="1066" t="s">
        <v>624</v>
      </c>
      <c r="F26" s="1066"/>
      <c r="G26" s="1067" t="s">
        <v>625</v>
      </c>
      <c r="H26" s="1067"/>
      <c r="J26" s="1"/>
    </row>
    <row r="27" spans="2:13" s="66" customFormat="1">
      <c r="B27" s="467" t="s">
        <v>620</v>
      </c>
      <c r="C27" s="466">
        <v>3</v>
      </c>
      <c r="D27" s="466"/>
      <c r="E27" s="623">
        <v>299.60000000000002</v>
      </c>
      <c r="F27" s="624"/>
      <c r="G27" s="623">
        <v>155.19999999999999</v>
      </c>
      <c r="H27" s="625"/>
      <c r="J27" s="1"/>
    </row>
    <row r="28" spans="2:13" s="66" customFormat="1">
      <c r="B28" s="465" t="s">
        <v>621</v>
      </c>
      <c r="C28" s="465">
        <v>1</v>
      </c>
      <c r="D28" s="465"/>
      <c r="E28" s="629">
        <v>294.8</v>
      </c>
      <c r="F28" s="630"/>
      <c r="G28" s="629">
        <v>162.6</v>
      </c>
      <c r="H28" s="632"/>
      <c r="J28" s="1"/>
    </row>
    <row r="29" spans="2:13" ht="15.75" customHeight="1">
      <c r="B29" s="469" t="s">
        <v>626</v>
      </c>
      <c r="C29" s="469"/>
      <c r="D29" s="469"/>
      <c r="E29" s="633">
        <f>SUM(E23:E28)</f>
        <v>6613.1050000000014</v>
      </c>
      <c r="F29" s="634"/>
      <c r="G29" s="633">
        <f>SUM(G23:G28)</f>
        <v>2964.6999999999994</v>
      </c>
      <c r="H29" s="635"/>
    </row>
    <row r="30" spans="2:13" ht="30" customHeight="1">
      <c r="B30" s="214" t="s">
        <v>627</v>
      </c>
      <c r="C30" s="1064"/>
      <c r="D30" s="1064"/>
      <c r="E30" s="1066" t="s">
        <v>624</v>
      </c>
      <c r="F30" s="1066"/>
      <c r="G30" s="1067" t="s">
        <v>625</v>
      </c>
      <c r="H30" s="1067"/>
    </row>
    <row r="31" spans="2:13">
      <c r="B31" s="468" t="s">
        <v>620</v>
      </c>
      <c r="C31" s="466">
        <v>5</v>
      </c>
      <c r="D31" s="466"/>
      <c r="E31" s="623">
        <f>500.88654-E27</f>
        <v>201.28654</v>
      </c>
      <c r="F31" s="624"/>
      <c r="G31" s="623">
        <f>264.94883-G27</f>
        <v>109.74883</v>
      </c>
      <c r="H31" s="625"/>
    </row>
    <row r="32" spans="2:13">
      <c r="B32" s="468" t="s">
        <v>621</v>
      </c>
      <c r="C32" s="468">
        <v>1</v>
      </c>
      <c r="D32" s="468"/>
      <c r="E32" s="626">
        <v>98.3</v>
      </c>
      <c r="F32" s="627"/>
      <c r="G32" s="626">
        <v>54.2</v>
      </c>
      <c r="H32" s="628"/>
    </row>
    <row r="33" spans="2:13">
      <c r="B33" s="468" t="s">
        <v>622</v>
      </c>
      <c r="C33" s="468">
        <v>4</v>
      </c>
      <c r="D33" s="468"/>
      <c r="E33" s="626">
        <v>53.2</v>
      </c>
      <c r="F33" s="627"/>
      <c r="G33" s="626">
        <v>27.978999999999996</v>
      </c>
      <c r="H33" s="628"/>
    </row>
    <row r="34" spans="2:13">
      <c r="B34" s="465" t="s">
        <v>628</v>
      </c>
      <c r="C34" s="465">
        <v>1</v>
      </c>
      <c r="D34" s="465"/>
      <c r="E34" s="629">
        <v>1.127</v>
      </c>
      <c r="F34" s="630"/>
      <c r="G34" s="629" t="s">
        <v>384</v>
      </c>
      <c r="H34" s="631"/>
    </row>
    <row r="35" spans="2:13">
      <c r="B35" s="470" t="s">
        <v>629</v>
      </c>
      <c r="C35" s="470">
        <f>SUM(C31:C34)</f>
        <v>11</v>
      </c>
      <c r="D35" s="470"/>
      <c r="E35" s="636">
        <f>SUM(E31:E34)</f>
        <v>353.91354000000001</v>
      </c>
      <c r="F35" s="637"/>
      <c r="G35" s="636">
        <f>SUM(G31:G34)</f>
        <v>191.92782999999997</v>
      </c>
      <c r="H35" s="638"/>
    </row>
    <row r="36" spans="2:13">
      <c r="B36" s="472" t="s">
        <v>630</v>
      </c>
      <c r="C36" s="471"/>
      <c r="D36" s="471"/>
      <c r="E36" s="639">
        <f>E29+E35</f>
        <v>6967.0185400000009</v>
      </c>
      <c r="F36" s="639"/>
      <c r="G36" s="639">
        <f>G29+G35</f>
        <v>3156.6278299999994</v>
      </c>
      <c r="H36" s="640"/>
    </row>
    <row r="37" spans="2:13">
      <c r="B37" s="23"/>
      <c r="C37" s="23"/>
      <c r="D37" s="23"/>
      <c r="E37" s="23"/>
      <c r="F37" s="23"/>
      <c r="G37" s="24"/>
      <c r="H37" s="23"/>
    </row>
    <row r="38" spans="2:13" ht="20.100000000000001" customHeight="1">
      <c r="B38" s="201" t="s">
        <v>631</v>
      </c>
      <c r="C38" s="201"/>
      <c r="D38" s="202"/>
      <c r="E38" s="202"/>
      <c r="F38" s="202"/>
      <c r="G38" s="201"/>
      <c r="H38" s="201"/>
      <c r="I38" s="2"/>
      <c r="K38" s="2"/>
      <c r="L38" s="2"/>
      <c r="M38" s="2"/>
    </row>
    <row r="39" spans="2:13" ht="30" customHeight="1">
      <c r="B39" s="203" t="s">
        <v>373</v>
      </c>
      <c r="C39" s="1072" t="s">
        <v>406</v>
      </c>
      <c r="D39" s="1075"/>
      <c r="E39" s="220"/>
      <c r="F39" s="1072" t="s">
        <v>632</v>
      </c>
      <c r="G39" s="1072"/>
      <c r="H39" s="1072"/>
      <c r="I39" s="2"/>
      <c r="K39" s="2"/>
      <c r="L39" s="2"/>
      <c r="M39" s="2"/>
    </row>
    <row r="40" spans="2:13">
      <c r="B40" s="221" t="s">
        <v>633</v>
      </c>
      <c r="C40" s="221"/>
      <c r="D40" s="646">
        <v>3705.3</v>
      </c>
      <c r="E40" s="647"/>
      <c r="F40" s="1073">
        <v>1049.2</v>
      </c>
      <c r="G40" s="1073"/>
      <c r="H40" s="1073"/>
      <c r="I40" s="2"/>
      <c r="K40" s="2"/>
      <c r="L40" s="2"/>
      <c r="M40" s="2"/>
    </row>
    <row r="41" spans="2:13">
      <c r="B41" s="221" t="s">
        <v>634</v>
      </c>
      <c r="C41" s="221"/>
      <c r="D41" s="648">
        <v>45</v>
      </c>
      <c r="E41" s="649"/>
      <c r="F41" s="1076"/>
      <c r="G41" s="1076"/>
      <c r="H41" s="1076"/>
      <c r="I41" s="2"/>
      <c r="K41" s="2"/>
      <c r="L41" s="2"/>
      <c r="M41" s="2"/>
    </row>
    <row r="42" spans="2:13" ht="30" customHeight="1">
      <c r="B42" s="203" t="s">
        <v>635</v>
      </c>
      <c r="C42" s="1072" t="s">
        <v>406</v>
      </c>
      <c r="D42" s="1072"/>
      <c r="E42" s="66"/>
      <c r="F42" s="1072" t="s">
        <v>636</v>
      </c>
      <c r="G42" s="1072"/>
      <c r="H42" s="1072"/>
      <c r="I42" s="2"/>
      <c r="K42" s="2"/>
      <c r="L42" s="2"/>
      <c r="M42" s="2"/>
    </row>
    <row r="43" spans="2:13">
      <c r="B43" s="221" t="s">
        <v>633</v>
      </c>
      <c r="C43" s="221"/>
      <c r="D43" s="646">
        <v>5980</v>
      </c>
      <c r="E43" s="647"/>
      <c r="F43" s="1073">
        <v>512.79999999999995</v>
      </c>
      <c r="G43" s="1073"/>
      <c r="H43" s="1073"/>
      <c r="I43" s="2"/>
      <c r="K43" s="2"/>
      <c r="L43" s="2"/>
      <c r="M43" s="2"/>
    </row>
    <row r="44" spans="2:13">
      <c r="B44" s="222" t="s">
        <v>634</v>
      </c>
      <c r="C44" s="222"/>
      <c r="D44" s="650">
        <v>8</v>
      </c>
      <c r="E44" s="649"/>
      <c r="F44" s="1074"/>
      <c r="G44" s="1074"/>
      <c r="H44" s="1074"/>
      <c r="I44" s="2"/>
      <c r="K44" s="2"/>
      <c r="L44" s="2"/>
      <c r="M44" s="2"/>
    </row>
    <row r="45" spans="2:13">
      <c r="B45" s="1068" t="s">
        <v>100</v>
      </c>
      <c r="C45" s="218" t="s">
        <v>637</v>
      </c>
      <c r="D45" s="218">
        <f>D40+D43</f>
        <v>9685.2999999999993</v>
      </c>
      <c r="E45" s="916"/>
      <c r="F45" s="1070">
        <f>F40+F43</f>
        <v>1562</v>
      </c>
      <c r="G45" s="1070">
        <f>F43+F40</f>
        <v>1562</v>
      </c>
      <c r="H45" s="1070"/>
      <c r="I45" s="2"/>
      <c r="K45" s="2"/>
      <c r="L45" s="2"/>
      <c r="M45" s="2"/>
    </row>
    <row r="46" spans="2:13">
      <c r="B46" s="1069"/>
      <c r="C46" s="219" t="s">
        <v>638</v>
      </c>
      <c r="D46" s="219">
        <f>D41+D44</f>
        <v>53</v>
      </c>
      <c r="E46" s="917"/>
      <c r="F46" s="1071"/>
      <c r="G46" s="1071"/>
      <c r="H46" s="1071"/>
      <c r="I46" s="2"/>
      <c r="K46" s="2"/>
      <c r="L46" s="2"/>
      <c r="M46" s="2"/>
    </row>
    <row r="48" spans="2:13" ht="20.100000000000001" customHeight="1">
      <c r="B48" s="201" t="s">
        <v>639</v>
      </c>
      <c r="C48" s="201"/>
      <c r="D48" s="202"/>
      <c r="E48" s="202"/>
      <c r="F48" s="202"/>
      <c r="G48" s="201"/>
      <c r="H48" s="201"/>
      <c r="I48" s="2"/>
      <c r="K48" s="2"/>
      <c r="L48" s="2"/>
      <c r="M48" s="2"/>
    </row>
    <row r="49" spans="2:13">
      <c r="B49" s="584" t="s">
        <v>640</v>
      </c>
      <c r="C49" s="918">
        <v>211318</v>
      </c>
      <c r="D49" s="585"/>
      <c r="E49" s="584"/>
      <c r="F49" s="584" t="s">
        <v>641</v>
      </c>
      <c r="G49" s="921">
        <v>5098006</v>
      </c>
      <c r="H49" s="584"/>
    </row>
    <row r="50" spans="2:13">
      <c r="B50" s="586" t="s">
        <v>642</v>
      </c>
      <c r="C50" s="919">
        <v>394</v>
      </c>
      <c r="D50" s="586"/>
      <c r="E50" s="586"/>
      <c r="F50" s="586" t="s">
        <v>643</v>
      </c>
      <c r="G50" s="922">
        <v>1212.9445634070901</v>
      </c>
      <c r="H50" s="586"/>
    </row>
    <row r="51" spans="2:13">
      <c r="B51" s="586" t="s">
        <v>644</v>
      </c>
      <c r="C51" s="919">
        <v>11799</v>
      </c>
      <c r="D51" s="586"/>
      <c r="E51" s="587"/>
      <c r="F51" s="586" t="s">
        <v>645</v>
      </c>
      <c r="G51" s="923">
        <v>7.86</v>
      </c>
      <c r="H51" s="587"/>
    </row>
    <row r="52" spans="2:13">
      <c r="B52" s="586" t="s">
        <v>646</v>
      </c>
      <c r="C52" s="919">
        <v>395</v>
      </c>
      <c r="D52" s="586"/>
      <c r="E52" s="587"/>
      <c r="F52" s="586" t="s">
        <v>647</v>
      </c>
      <c r="G52" s="923">
        <v>5.21</v>
      </c>
      <c r="H52" s="587"/>
    </row>
    <row r="53" spans="2:13">
      <c r="B53" s="588" t="s">
        <v>648</v>
      </c>
      <c r="C53" s="920">
        <v>1068</v>
      </c>
      <c r="D53" s="588"/>
      <c r="E53" s="588"/>
      <c r="F53" s="588"/>
      <c r="G53" s="924"/>
      <c r="H53" s="589"/>
    </row>
    <row r="55" spans="2:13" ht="20.100000000000001" customHeight="1">
      <c r="B55" s="201" t="s">
        <v>649</v>
      </c>
      <c r="C55" s="201"/>
      <c r="D55" s="202"/>
      <c r="E55" s="202"/>
      <c r="F55" s="202"/>
      <c r="G55" s="201"/>
      <c r="H55" s="201"/>
      <c r="I55" s="2"/>
      <c r="K55" s="2"/>
      <c r="L55" s="2"/>
      <c r="M55" s="2"/>
    </row>
    <row r="56" spans="2:13">
      <c r="B56" s="221" t="s">
        <v>650</v>
      </c>
      <c r="C56" s="922">
        <v>1747</v>
      </c>
      <c r="D56" s="221"/>
      <c r="E56" s="221"/>
      <c r="F56" s="221"/>
      <c r="G56" s="224"/>
      <c r="H56" s="221"/>
    </row>
    <row r="57" spans="2:13">
      <c r="B57" s="223" t="s">
        <v>651</v>
      </c>
      <c r="C57" s="924">
        <v>5726</v>
      </c>
      <c r="D57" s="223"/>
      <c r="E57" s="223"/>
      <c r="F57" s="223"/>
      <c r="G57" s="225"/>
      <c r="H57" s="223"/>
    </row>
  </sheetData>
  <sheetProtection algorithmName="SHA-512" hashValue="x6KAKoNdSOhQ8e8/Ohh+qNQK0TWtyadXfxTXdWTBATifViRGbZaqbJnCSTWQ6CnQsa2dZYqyVokvlrbYAqVMXw==" saltValue="TRhh57reZrNph4jbysoLzw==" spinCount="100000" sheet="1" objects="1" scenarios="1"/>
  <mergeCells count="17">
    <mergeCell ref="B45:B46"/>
    <mergeCell ref="F45:H46"/>
    <mergeCell ref="F39:H39"/>
    <mergeCell ref="F42:H42"/>
    <mergeCell ref="F43:H44"/>
    <mergeCell ref="C39:D39"/>
    <mergeCell ref="F40:H41"/>
    <mergeCell ref="C42:D42"/>
    <mergeCell ref="C30:D30"/>
    <mergeCell ref="E22:F22"/>
    <mergeCell ref="G22:H22"/>
    <mergeCell ref="E30:F30"/>
    <mergeCell ref="G30:H30"/>
    <mergeCell ref="C22:D22"/>
    <mergeCell ref="G26:H26"/>
    <mergeCell ref="C26:D26"/>
    <mergeCell ref="E26:F26"/>
  </mergeCells>
  <pageMargins left="0.25" right="0.25" top="0.75" bottom="0.75" header="0.3" footer="0.3"/>
  <pageSetup paperSize="9" scale="7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9">
    <pageSetUpPr fitToPage="1"/>
  </sheetPr>
  <dimension ref="B4:G131"/>
  <sheetViews>
    <sheetView zoomScaleNormal="100" workbookViewId="0"/>
  </sheetViews>
  <sheetFormatPr defaultColWidth="9.140625" defaultRowHeight="15"/>
  <cols>
    <col min="1" max="1" width="1.42578125" style="1" customWidth="1"/>
    <col min="2" max="2" width="60.28515625" style="1" customWidth="1"/>
    <col min="3" max="3" width="16.42578125" style="3" customWidth="1"/>
    <col min="4" max="4" width="15.42578125" style="8" bestFit="1" customWidth="1"/>
    <col min="5" max="5" width="11.85546875" style="8" customWidth="1"/>
    <col min="6" max="6" width="15.140625" style="8" customWidth="1"/>
    <col min="7" max="7" width="16.140625" style="1" customWidth="1"/>
    <col min="8" max="16384" width="9.140625" style="1"/>
  </cols>
  <sheetData>
    <row r="4" spans="2:7" ht="35.25" customHeight="1"/>
    <row r="5" spans="2:7">
      <c r="B5" s="2"/>
      <c r="C5" s="5"/>
      <c r="D5" s="9"/>
      <c r="E5" s="9"/>
      <c r="F5" s="9"/>
      <c r="G5" s="2"/>
    </row>
    <row r="6" spans="2:7" ht="20.100000000000001" customHeight="1">
      <c r="B6" s="12" t="s">
        <v>652</v>
      </c>
      <c r="C6" s="12"/>
      <c r="D6" s="13"/>
      <c r="E6" s="13"/>
      <c r="F6" s="13"/>
      <c r="G6" s="19"/>
    </row>
    <row r="7" spans="2:7" ht="54" customHeight="1">
      <c r="B7" s="7"/>
      <c r="C7" s="7" t="s">
        <v>653</v>
      </c>
      <c r="D7" s="7" t="s">
        <v>619</v>
      </c>
      <c r="E7" s="7" t="s">
        <v>654</v>
      </c>
      <c r="F7" s="7" t="s">
        <v>655</v>
      </c>
    </row>
    <row r="8" spans="2:7">
      <c r="B8" s="31" t="s">
        <v>656</v>
      </c>
      <c r="C8" s="611">
        <f>C9+C18+C26</f>
        <v>4868.5</v>
      </c>
      <c r="D8" s="611">
        <f>D9+D18+D26</f>
        <v>2067.8999999999996</v>
      </c>
      <c r="E8" s="713">
        <f>E9+E18+E26</f>
        <v>21027.01</v>
      </c>
      <c r="F8" s="25"/>
    </row>
    <row r="9" spans="2:7">
      <c r="B9" s="26" t="s">
        <v>657</v>
      </c>
      <c r="C9" s="234">
        <f>C10+C11+C12+C13+C16+C17</f>
        <v>4772</v>
      </c>
      <c r="D9" s="234">
        <f t="shared" ref="D9:E9" si="0">D10+D11+D12+D13+D16+D17</f>
        <v>2006.7999999999997</v>
      </c>
      <c r="E9" s="714">
        <f t="shared" si="0"/>
        <v>20519.8</v>
      </c>
      <c r="F9" s="27"/>
    </row>
    <row r="10" spans="2:7" ht="15.75">
      <c r="B10" s="43" t="s">
        <v>658</v>
      </c>
      <c r="C10" s="612">
        <v>1676</v>
      </c>
      <c r="D10" s="613">
        <v>575.29999999999995</v>
      </c>
      <c r="E10" s="925">
        <v>6315.1</v>
      </c>
      <c r="F10" s="489">
        <v>45647</v>
      </c>
    </row>
    <row r="11" spans="2:7" ht="15.75">
      <c r="B11" s="44" t="s">
        <v>659</v>
      </c>
      <c r="C11" s="401">
        <v>1260</v>
      </c>
      <c r="D11" s="614">
        <v>558.29999999999995</v>
      </c>
      <c r="E11" s="926">
        <v>5952.4</v>
      </c>
      <c r="F11" s="490">
        <v>48482</v>
      </c>
    </row>
    <row r="12" spans="2:7" ht="15.75">
      <c r="B12" s="44" t="s">
        <v>660</v>
      </c>
      <c r="C12" s="401">
        <v>1240</v>
      </c>
      <c r="D12" s="614">
        <v>575.4</v>
      </c>
      <c r="E12" s="926">
        <v>5829.2</v>
      </c>
      <c r="F12" s="491">
        <v>48658</v>
      </c>
    </row>
    <row r="13" spans="2:7" ht="15.75">
      <c r="B13" s="45" t="s">
        <v>661</v>
      </c>
      <c r="C13" s="615">
        <v>260</v>
      </c>
      <c r="D13" s="616">
        <v>103.6</v>
      </c>
      <c r="E13" s="927">
        <v>1080.5999999999999</v>
      </c>
      <c r="F13" s="1077">
        <v>55887</v>
      </c>
    </row>
    <row r="14" spans="2:7">
      <c r="B14" s="46" t="s">
        <v>662</v>
      </c>
      <c r="C14" s="617">
        <v>182</v>
      </c>
      <c r="D14" s="618">
        <f>D13*0.7</f>
        <v>72.52</v>
      </c>
      <c r="E14" s="619">
        <v>756.4</v>
      </c>
      <c r="F14" s="1077"/>
    </row>
    <row r="15" spans="2:7">
      <c r="B15" s="46" t="s">
        <v>663</v>
      </c>
      <c r="C15" s="617">
        <v>78</v>
      </c>
      <c r="D15" s="618">
        <f>D13*0.3</f>
        <v>31.08</v>
      </c>
      <c r="E15" s="619">
        <v>324.2</v>
      </c>
      <c r="F15" s="1077"/>
    </row>
    <row r="16" spans="2:7" ht="15.75">
      <c r="B16" s="44" t="s">
        <v>664</v>
      </c>
      <c r="C16" s="401">
        <v>300</v>
      </c>
      <c r="D16" s="614">
        <v>178.1</v>
      </c>
      <c r="E16" s="926">
        <v>1171.4000000000001</v>
      </c>
      <c r="F16" s="491">
        <v>53357</v>
      </c>
    </row>
    <row r="17" spans="2:6" ht="15.75">
      <c r="B17" s="44" t="s">
        <v>665</v>
      </c>
      <c r="C17" s="401">
        <v>36</v>
      </c>
      <c r="D17" s="614">
        <v>16.100000000000001</v>
      </c>
      <c r="E17" s="926">
        <v>171.1</v>
      </c>
      <c r="F17" s="491">
        <v>46955</v>
      </c>
    </row>
    <row r="18" spans="2:6">
      <c r="B18" s="28" t="s">
        <v>666</v>
      </c>
      <c r="C18" s="242">
        <f>SUM(C19:C25)</f>
        <v>86.91</v>
      </c>
      <c r="D18" s="242">
        <f t="shared" ref="D18:E18" si="1">SUM(D19:D25)</f>
        <v>55.900000000000006</v>
      </c>
      <c r="E18" s="715">
        <f t="shared" si="1"/>
        <v>470.71000000000004</v>
      </c>
      <c r="F18" s="29"/>
    </row>
    <row r="19" spans="2:6" ht="15.75">
      <c r="B19" s="45" t="s">
        <v>667</v>
      </c>
      <c r="C19" s="615">
        <v>29.81</v>
      </c>
      <c r="D19" s="616">
        <v>18.600000000000001</v>
      </c>
      <c r="E19" s="928">
        <v>141.41</v>
      </c>
      <c r="F19" s="492">
        <v>51503</v>
      </c>
    </row>
    <row r="20" spans="2:6" ht="15.75">
      <c r="B20" s="44" t="s">
        <v>668</v>
      </c>
      <c r="C20" s="401">
        <v>1.3</v>
      </c>
      <c r="D20" s="614">
        <v>1</v>
      </c>
      <c r="E20" s="929">
        <v>1.33</v>
      </c>
      <c r="F20" s="493">
        <v>48753</v>
      </c>
    </row>
    <row r="21" spans="2:6" ht="15.75">
      <c r="B21" s="43" t="s">
        <v>669</v>
      </c>
      <c r="C21" s="401">
        <v>19</v>
      </c>
      <c r="D21" s="614">
        <v>10.6</v>
      </c>
      <c r="E21" s="929">
        <v>98.86</v>
      </c>
      <c r="F21" s="491">
        <v>55128</v>
      </c>
    </row>
    <row r="22" spans="2:6" ht="15.75">
      <c r="B22" s="44" t="s">
        <v>670</v>
      </c>
      <c r="C22" s="401">
        <v>18</v>
      </c>
      <c r="D22" s="614">
        <v>11.6</v>
      </c>
      <c r="E22" s="929">
        <v>103.36</v>
      </c>
      <c r="F22" s="491">
        <v>46967</v>
      </c>
    </row>
    <row r="23" spans="2:6" ht="15.75">
      <c r="B23" s="44" t="s">
        <v>671</v>
      </c>
      <c r="C23" s="401">
        <v>10</v>
      </c>
      <c r="D23" s="614">
        <v>6.7</v>
      </c>
      <c r="E23" s="929">
        <v>62.27</v>
      </c>
      <c r="F23" s="491">
        <v>46414</v>
      </c>
    </row>
    <row r="24" spans="2:6" ht="15.75">
      <c r="B24" s="44" t="s">
        <v>672</v>
      </c>
      <c r="C24" s="401">
        <v>6.5</v>
      </c>
      <c r="D24" s="614">
        <v>5.9</v>
      </c>
      <c r="E24" s="929">
        <v>49.51</v>
      </c>
      <c r="F24" s="491">
        <v>48386</v>
      </c>
    </row>
    <row r="25" spans="2:6" ht="15.75">
      <c r="B25" s="44" t="s">
        <v>673</v>
      </c>
      <c r="C25" s="401">
        <v>2.2999999999999998</v>
      </c>
      <c r="D25" s="614">
        <v>1.5</v>
      </c>
      <c r="E25" s="929">
        <v>13.97</v>
      </c>
      <c r="F25" s="492">
        <v>46227</v>
      </c>
    </row>
    <row r="26" spans="2:6">
      <c r="B26" s="28" t="s">
        <v>674</v>
      </c>
      <c r="C26" s="242">
        <f>SUM(C27:C31)</f>
        <v>9.5899999999999981</v>
      </c>
      <c r="D26" s="242">
        <f t="shared" ref="D26:E26" si="2">SUM(D27:D31)</f>
        <v>5.1999999999999993</v>
      </c>
      <c r="E26" s="715">
        <f t="shared" si="2"/>
        <v>36.5</v>
      </c>
      <c r="F26" s="29"/>
    </row>
    <row r="27" spans="2:6" ht="15.75">
      <c r="B27" s="44" t="s">
        <v>675</v>
      </c>
      <c r="C27" s="401">
        <v>4.8</v>
      </c>
      <c r="D27" s="614">
        <v>2.4</v>
      </c>
      <c r="E27" s="930">
        <v>22.3</v>
      </c>
      <c r="F27" s="47" t="s">
        <v>676</v>
      </c>
    </row>
    <row r="28" spans="2:6" ht="15.75">
      <c r="B28" s="44" t="s">
        <v>677</v>
      </c>
      <c r="C28" s="401">
        <v>1.98</v>
      </c>
      <c r="D28" s="614">
        <v>1.5</v>
      </c>
      <c r="E28" s="930">
        <v>1.2</v>
      </c>
      <c r="F28" s="47" t="s">
        <v>678</v>
      </c>
    </row>
    <row r="29" spans="2:6" ht="15.75">
      <c r="B29" s="44" t="s">
        <v>679</v>
      </c>
      <c r="C29" s="401">
        <v>1</v>
      </c>
      <c r="D29" s="614">
        <v>0.6</v>
      </c>
      <c r="E29" s="930">
        <v>4.9000000000000004</v>
      </c>
      <c r="F29" s="47" t="s">
        <v>678</v>
      </c>
    </row>
    <row r="30" spans="2:6" ht="15.75">
      <c r="B30" s="44" t="s">
        <v>680</v>
      </c>
      <c r="C30" s="401">
        <v>0.94</v>
      </c>
      <c r="D30" s="614">
        <v>0.6</v>
      </c>
      <c r="E30" s="930">
        <v>5.5</v>
      </c>
      <c r="F30" s="47" t="s">
        <v>678</v>
      </c>
    </row>
    <row r="31" spans="2:6" ht="15.75">
      <c r="B31" s="44" t="s">
        <v>681</v>
      </c>
      <c r="C31" s="401">
        <v>0.87</v>
      </c>
      <c r="D31" s="614">
        <v>0.1</v>
      </c>
      <c r="E31" s="930">
        <v>2.6</v>
      </c>
      <c r="F31" s="47" t="s">
        <v>678</v>
      </c>
    </row>
    <row r="32" spans="2:6">
      <c r="B32" s="31" t="s">
        <v>682</v>
      </c>
      <c r="C32" s="611">
        <f>C33</f>
        <v>20</v>
      </c>
      <c r="D32" s="611">
        <f>D33</f>
        <v>17.7</v>
      </c>
      <c r="E32" s="713">
        <f>E33</f>
        <v>40.1</v>
      </c>
      <c r="F32" s="25"/>
    </row>
    <row r="33" spans="2:6">
      <c r="B33" s="48" t="s">
        <v>683</v>
      </c>
      <c r="C33" s="620">
        <v>20</v>
      </c>
      <c r="D33" s="622">
        <v>17.7</v>
      </c>
      <c r="E33" s="930">
        <v>40.1</v>
      </c>
      <c r="F33" s="261">
        <v>43551</v>
      </c>
    </row>
    <row r="34" spans="2:6">
      <c r="B34" s="31" t="s">
        <v>684</v>
      </c>
      <c r="C34" s="611">
        <f>C35+C36+C41+C49+C57+C64+C70+C75+C80</f>
        <v>1130.2049999999999</v>
      </c>
      <c r="D34" s="611">
        <f>D35+D36+D41+D49+D57+D64+D70+D75+D80</f>
        <v>561.29999999999995</v>
      </c>
      <c r="E34" s="713">
        <f>E35+E36+E41+E49+E57+E64+E70+E75+E80</f>
        <v>4055.68</v>
      </c>
      <c r="F34" s="25"/>
    </row>
    <row r="35" spans="2:6" ht="15.75">
      <c r="B35" s="44" t="s">
        <v>685</v>
      </c>
      <c r="C35" s="333">
        <v>2.5</v>
      </c>
      <c r="D35" s="621">
        <v>0.4</v>
      </c>
      <c r="E35" s="930">
        <v>2.29</v>
      </c>
      <c r="F35" s="262">
        <v>47390</v>
      </c>
    </row>
    <row r="36" spans="2:6" ht="15.75">
      <c r="B36" s="49" t="s">
        <v>488</v>
      </c>
      <c r="C36" s="333">
        <f>SUM(C37:C40)</f>
        <v>94</v>
      </c>
      <c r="D36" s="333">
        <f t="shared" ref="D36:E36" si="3">SUM(D37:D40)</f>
        <v>38.1</v>
      </c>
      <c r="E36" s="716">
        <f t="shared" si="3"/>
        <v>286.89</v>
      </c>
      <c r="F36" s="483"/>
    </row>
    <row r="37" spans="2:6">
      <c r="B37" s="44" t="s">
        <v>489</v>
      </c>
      <c r="C37" s="401">
        <v>14</v>
      </c>
      <c r="D37" s="614">
        <v>5.2</v>
      </c>
      <c r="E37" s="929">
        <v>34.39</v>
      </c>
      <c r="F37" s="484">
        <v>53445</v>
      </c>
    </row>
    <row r="38" spans="2:6">
      <c r="B38" s="44" t="s">
        <v>491</v>
      </c>
      <c r="C38" s="401">
        <v>20</v>
      </c>
      <c r="D38" s="614">
        <v>8.8000000000000007</v>
      </c>
      <c r="E38" s="929">
        <v>61.52</v>
      </c>
      <c r="F38" s="484">
        <v>53437</v>
      </c>
    </row>
    <row r="39" spans="2:6">
      <c r="B39" s="44" t="s">
        <v>492</v>
      </c>
      <c r="C39" s="401">
        <v>30</v>
      </c>
      <c r="D39" s="614">
        <v>12.8</v>
      </c>
      <c r="E39" s="929">
        <v>98.53</v>
      </c>
      <c r="F39" s="484">
        <v>53479</v>
      </c>
    </row>
    <row r="40" spans="2:6">
      <c r="B40" s="44" t="s">
        <v>493</v>
      </c>
      <c r="C40" s="401">
        <v>30</v>
      </c>
      <c r="D40" s="614">
        <v>11.3</v>
      </c>
      <c r="E40" s="929">
        <v>92.45</v>
      </c>
      <c r="F40" s="484">
        <v>53466</v>
      </c>
    </row>
    <row r="41" spans="2:6" ht="15.75">
      <c r="B41" s="49" t="s">
        <v>494</v>
      </c>
      <c r="C41" s="333">
        <f>SUM(C42:C48)</f>
        <v>183.59999999999997</v>
      </c>
      <c r="D41" s="333">
        <f t="shared" ref="D41:E41" si="4">SUM(D42:D48)</f>
        <v>89.399999999999991</v>
      </c>
      <c r="E41" s="716">
        <f t="shared" si="4"/>
        <v>562.55000000000007</v>
      </c>
      <c r="F41" s="485"/>
    </row>
    <row r="42" spans="2:6">
      <c r="B42" s="44" t="s">
        <v>495</v>
      </c>
      <c r="C42" s="401">
        <v>27</v>
      </c>
      <c r="D42" s="614">
        <v>12.1</v>
      </c>
      <c r="E42" s="929">
        <v>79.17</v>
      </c>
      <c r="F42" s="484">
        <v>53442</v>
      </c>
    </row>
    <row r="43" spans="2:6">
      <c r="B43" s="44" t="s">
        <v>496</v>
      </c>
      <c r="C43" s="401">
        <v>27</v>
      </c>
      <c r="D43" s="614">
        <v>11.9</v>
      </c>
      <c r="E43" s="929">
        <v>76.760000000000005</v>
      </c>
      <c r="F43" s="484">
        <v>53478</v>
      </c>
    </row>
    <row r="44" spans="2:6">
      <c r="B44" s="44" t="s">
        <v>497</v>
      </c>
      <c r="C44" s="401">
        <v>27</v>
      </c>
      <c r="D44" s="614">
        <v>12.3</v>
      </c>
      <c r="E44" s="929">
        <v>64.25</v>
      </c>
      <c r="F44" s="484">
        <v>53478</v>
      </c>
    </row>
    <row r="45" spans="2:6">
      <c r="B45" s="44" t="s">
        <v>498</v>
      </c>
      <c r="C45" s="401">
        <v>27</v>
      </c>
      <c r="D45" s="614">
        <v>12.4</v>
      </c>
      <c r="E45" s="929">
        <v>84.44</v>
      </c>
      <c r="F45" s="484">
        <v>53444</v>
      </c>
    </row>
    <row r="46" spans="2:6">
      <c r="B46" s="44" t="s">
        <v>499</v>
      </c>
      <c r="C46" s="401">
        <v>29.7</v>
      </c>
      <c r="D46" s="614">
        <v>15.7</v>
      </c>
      <c r="E46" s="929">
        <v>95.64</v>
      </c>
      <c r="F46" s="484">
        <v>53820</v>
      </c>
    </row>
    <row r="47" spans="2:6">
      <c r="B47" s="44" t="s">
        <v>501</v>
      </c>
      <c r="C47" s="401">
        <v>29.7</v>
      </c>
      <c r="D47" s="614">
        <v>16</v>
      </c>
      <c r="E47" s="929">
        <v>105.84</v>
      </c>
      <c r="F47" s="484">
        <v>53791</v>
      </c>
    </row>
    <row r="48" spans="2:6">
      <c r="B48" s="44" t="s">
        <v>502</v>
      </c>
      <c r="C48" s="401">
        <v>16.2</v>
      </c>
      <c r="D48" s="614">
        <v>9</v>
      </c>
      <c r="E48" s="929">
        <v>56.45</v>
      </c>
      <c r="F48" s="484">
        <v>53791</v>
      </c>
    </row>
    <row r="49" spans="2:6" ht="15.75">
      <c r="B49" s="49" t="s">
        <v>686</v>
      </c>
      <c r="C49" s="333">
        <f>SUM(C50:C56)</f>
        <v>180.60000000000002</v>
      </c>
      <c r="D49" s="333">
        <f t="shared" ref="D49:E49" si="5">SUM(D50:D56)</f>
        <v>71.400000000000006</v>
      </c>
      <c r="E49" s="716">
        <f t="shared" si="5"/>
        <v>591.93000000000006</v>
      </c>
      <c r="F49" s="485"/>
    </row>
    <row r="50" spans="2:6">
      <c r="B50" s="44" t="s">
        <v>504</v>
      </c>
      <c r="C50" s="401">
        <v>23.1</v>
      </c>
      <c r="D50" s="614">
        <v>9.6</v>
      </c>
      <c r="E50" s="929">
        <v>82.65</v>
      </c>
      <c r="F50" s="486">
        <v>51871</v>
      </c>
    </row>
    <row r="51" spans="2:6">
      <c r="B51" s="44" t="s">
        <v>506</v>
      </c>
      <c r="C51" s="401">
        <v>27.3</v>
      </c>
      <c r="D51" s="614">
        <v>9.1</v>
      </c>
      <c r="E51" s="929">
        <v>69.349999999999994</v>
      </c>
      <c r="F51" s="487">
        <v>54919</v>
      </c>
    </row>
    <row r="52" spans="2:6">
      <c r="B52" s="44" t="s">
        <v>507</v>
      </c>
      <c r="C52" s="401">
        <v>21</v>
      </c>
      <c r="D52" s="614">
        <v>8.3000000000000007</v>
      </c>
      <c r="E52" s="929">
        <v>66.010000000000005</v>
      </c>
      <c r="F52" s="487">
        <v>51871</v>
      </c>
    </row>
    <row r="53" spans="2:6">
      <c r="B53" s="44" t="s">
        <v>508</v>
      </c>
      <c r="C53" s="401">
        <v>27.3</v>
      </c>
      <c r="D53" s="614">
        <v>10.3</v>
      </c>
      <c r="E53" s="929">
        <v>96.73</v>
      </c>
      <c r="F53" s="487">
        <v>51871</v>
      </c>
    </row>
    <row r="54" spans="2:6">
      <c r="B54" s="44" t="s">
        <v>509</v>
      </c>
      <c r="C54" s="401">
        <v>27.3</v>
      </c>
      <c r="D54" s="614">
        <v>12</v>
      </c>
      <c r="E54" s="929">
        <v>94.51</v>
      </c>
      <c r="F54" s="487">
        <v>51871</v>
      </c>
    </row>
    <row r="55" spans="2:6">
      <c r="B55" s="44" t="s">
        <v>510</v>
      </c>
      <c r="C55" s="401">
        <v>27.3</v>
      </c>
      <c r="D55" s="614">
        <v>10.6</v>
      </c>
      <c r="E55" s="929">
        <v>91.87</v>
      </c>
      <c r="F55" s="487">
        <v>54919</v>
      </c>
    </row>
    <row r="56" spans="2:6">
      <c r="B56" s="44" t="s">
        <v>511</v>
      </c>
      <c r="C56" s="401">
        <v>27.3</v>
      </c>
      <c r="D56" s="614">
        <v>11.5</v>
      </c>
      <c r="E56" s="929">
        <v>90.81</v>
      </c>
      <c r="F56" s="487">
        <v>54919</v>
      </c>
    </row>
    <row r="57" spans="2:6" ht="15.75">
      <c r="B57" s="49" t="s">
        <v>687</v>
      </c>
      <c r="C57" s="333">
        <f>SUM(C58:C63)</f>
        <v>132.30000000000001</v>
      </c>
      <c r="D57" s="333">
        <f t="shared" ref="D57:E57" si="6">SUM(D58:D63)</f>
        <v>58.7</v>
      </c>
      <c r="E57" s="716">
        <f t="shared" si="6"/>
        <v>425.70000000000005</v>
      </c>
      <c r="F57" s="485"/>
    </row>
    <row r="58" spans="2:6">
      <c r="B58" s="44" t="s">
        <v>513</v>
      </c>
      <c r="C58" s="401">
        <v>23.1</v>
      </c>
      <c r="D58" s="614">
        <v>10.1</v>
      </c>
      <c r="E58" s="930">
        <v>79.599999999999994</v>
      </c>
      <c r="F58" s="487">
        <v>55004</v>
      </c>
    </row>
    <row r="59" spans="2:6">
      <c r="B59" s="44" t="s">
        <v>515</v>
      </c>
      <c r="C59" s="401">
        <v>23.1</v>
      </c>
      <c r="D59" s="614">
        <v>10.8</v>
      </c>
      <c r="E59" s="930">
        <v>86</v>
      </c>
      <c r="F59" s="487">
        <v>55004</v>
      </c>
    </row>
    <row r="60" spans="2:6">
      <c r="B60" s="44" t="s">
        <v>516</v>
      </c>
      <c r="C60" s="401">
        <v>23.1</v>
      </c>
      <c r="D60" s="614">
        <v>10.199999999999999</v>
      </c>
      <c r="E60" s="930">
        <v>71.900000000000006</v>
      </c>
      <c r="F60" s="487">
        <v>55004</v>
      </c>
    </row>
    <row r="61" spans="2:6">
      <c r="B61" s="44" t="s">
        <v>517</v>
      </c>
      <c r="C61" s="401">
        <v>21</v>
      </c>
      <c r="D61" s="614">
        <v>9.3000000000000007</v>
      </c>
      <c r="E61" s="930">
        <v>63</v>
      </c>
      <c r="F61" s="487">
        <v>55004</v>
      </c>
    </row>
    <row r="62" spans="2:6">
      <c r="B62" s="44" t="s">
        <v>518</v>
      </c>
      <c r="C62" s="401">
        <v>21</v>
      </c>
      <c r="D62" s="614">
        <v>9.1</v>
      </c>
      <c r="E62" s="930">
        <v>63.1</v>
      </c>
      <c r="F62" s="487">
        <v>55004</v>
      </c>
    </row>
    <row r="63" spans="2:6">
      <c r="B63" s="44" t="s">
        <v>519</v>
      </c>
      <c r="C63" s="401">
        <v>21</v>
      </c>
      <c r="D63" s="614">
        <v>9.1999999999999993</v>
      </c>
      <c r="E63" s="930">
        <v>62.1</v>
      </c>
      <c r="F63" s="487">
        <v>55004</v>
      </c>
    </row>
    <row r="64" spans="2:6" ht="15.75">
      <c r="B64" s="49" t="s">
        <v>688</v>
      </c>
      <c r="C64" s="333">
        <f>SUM(C65:C69)</f>
        <v>186.70499999999998</v>
      </c>
      <c r="D64" s="333">
        <f t="shared" ref="D64:E64" si="7">SUM(D65:D69)</f>
        <v>98.6</v>
      </c>
      <c r="E64" s="716">
        <f t="shared" si="7"/>
        <v>610.79999999999995</v>
      </c>
      <c r="F64" s="485"/>
    </row>
    <row r="65" spans="2:7">
      <c r="B65" s="44" t="s">
        <v>521</v>
      </c>
      <c r="C65" s="401">
        <v>31.95</v>
      </c>
      <c r="D65" s="614">
        <v>17.8</v>
      </c>
      <c r="E65" s="930">
        <v>100.8</v>
      </c>
      <c r="F65" s="487">
        <v>56263</v>
      </c>
    </row>
    <row r="66" spans="2:7">
      <c r="B66" s="44" t="s">
        <v>523</v>
      </c>
      <c r="C66" s="401">
        <v>31.95</v>
      </c>
      <c r="D66" s="614">
        <v>17.8</v>
      </c>
      <c r="E66" s="930">
        <v>113.4</v>
      </c>
      <c r="F66" s="487">
        <v>56260</v>
      </c>
    </row>
    <row r="67" spans="2:7">
      <c r="B67" s="44" t="s">
        <v>524</v>
      </c>
      <c r="C67" s="401">
        <v>31.95</v>
      </c>
      <c r="D67" s="614">
        <v>17.8</v>
      </c>
      <c r="E67" s="930">
        <v>112.8</v>
      </c>
      <c r="F67" s="487">
        <v>56263</v>
      </c>
    </row>
    <row r="68" spans="2:7">
      <c r="B68" s="44" t="s">
        <v>525</v>
      </c>
      <c r="C68" s="401">
        <v>31.95</v>
      </c>
      <c r="D68" s="614">
        <v>16.600000000000001</v>
      </c>
      <c r="E68" s="930">
        <v>103.6</v>
      </c>
      <c r="F68" s="487">
        <v>56263</v>
      </c>
    </row>
    <row r="69" spans="2:7">
      <c r="B69" s="44" t="s">
        <v>526</v>
      </c>
      <c r="C69" s="401">
        <v>58.905000000000001</v>
      </c>
      <c r="D69" s="614">
        <v>28.6</v>
      </c>
      <c r="E69" s="930">
        <v>180.2</v>
      </c>
      <c r="F69" s="487">
        <v>56589</v>
      </c>
    </row>
    <row r="70" spans="2:7">
      <c r="B70" s="332" t="s">
        <v>689</v>
      </c>
      <c r="C70" s="333">
        <f>SUM(C71:C74)</f>
        <v>90.100000000000009</v>
      </c>
      <c r="D70" s="333">
        <f t="shared" ref="D70:E70" si="8">SUM(D71:D74)</f>
        <v>46.900000000000006</v>
      </c>
      <c r="E70" s="716">
        <f t="shared" si="8"/>
        <v>346.63</v>
      </c>
      <c r="F70" s="488"/>
    </row>
    <row r="71" spans="2:7" s="39" customFormat="1">
      <c r="B71" s="334" t="s">
        <v>529</v>
      </c>
      <c r="C71" s="401">
        <v>10.4</v>
      </c>
      <c r="D71" s="401">
        <v>5.6</v>
      </c>
      <c r="E71" s="930">
        <v>45.97</v>
      </c>
      <c r="F71" s="487" t="s">
        <v>690</v>
      </c>
      <c r="G71" s="52"/>
    </row>
    <row r="72" spans="2:7">
      <c r="B72" s="334" t="s">
        <v>531</v>
      </c>
      <c r="C72" s="401">
        <v>24.3</v>
      </c>
      <c r="D72" s="401">
        <v>12.3</v>
      </c>
      <c r="E72" s="930">
        <v>100.38</v>
      </c>
      <c r="F72" s="487" t="s">
        <v>690</v>
      </c>
    </row>
    <row r="73" spans="2:7">
      <c r="B73" s="334" t="s">
        <v>532</v>
      </c>
      <c r="C73" s="401">
        <v>27.7</v>
      </c>
      <c r="D73" s="401">
        <v>14.8</v>
      </c>
      <c r="E73" s="930">
        <v>99.52</v>
      </c>
      <c r="F73" s="487" t="s">
        <v>690</v>
      </c>
    </row>
    <row r="74" spans="2:7">
      <c r="B74" s="334" t="s">
        <v>533</v>
      </c>
      <c r="C74" s="401">
        <v>27.7</v>
      </c>
      <c r="D74" s="401">
        <v>14.2</v>
      </c>
      <c r="E74" s="930">
        <v>100.76</v>
      </c>
      <c r="F74" s="487" t="s">
        <v>690</v>
      </c>
    </row>
    <row r="75" spans="2:7" s="66" customFormat="1">
      <c r="B75" s="332" t="s">
        <v>691</v>
      </c>
      <c r="C75" s="333">
        <f>SUM(C76:C79)</f>
        <v>105</v>
      </c>
      <c r="D75" s="333">
        <f>SUM(D76:D79)</f>
        <v>65</v>
      </c>
      <c r="E75" s="716">
        <f>SUM(E76:E79)</f>
        <v>496.7</v>
      </c>
      <c r="F75" s="488"/>
    </row>
    <row r="76" spans="2:7" s="66" customFormat="1">
      <c r="B76" s="334" t="s">
        <v>535</v>
      </c>
      <c r="C76" s="401">
        <v>21</v>
      </c>
      <c r="D76" s="401">
        <v>13.1</v>
      </c>
      <c r="E76" s="930">
        <v>99.3</v>
      </c>
      <c r="F76" s="480" t="s">
        <v>692</v>
      </c>
    </row>
    <row r="77" spans="2:7" s="66" customFormat="1">
      <c r="B77" s="334" t="s">
        <v>537</v>
      </c>
      <c r="C77" s="401">
        <v>25.2</v>
      </c>
      <c r="D77" s="401">
        <v>15.5</v>
      </c>
      <c r="E77" s="930">
        <v>117.6</v>
      </c>
      <c r="F77" s="480" t="s">
        <v>693</v>
      </c>
    </row>
    <row r="78" spans="2:7" s="66" customFormat="1">
      <c r="B78" s="334" t="s">
        <v>538</v>
      </c>
      <c r="C78" s="401">
        <v>29.4</v>
      </c>
      <c r="D78" s="401">
        <v>18.5</v>
      </c>
      <c r="E78" s="930">
        <v>142.5</v>
      </c>
      <c r="F78" s="480" t="s">
        <v>692</v>
      </c>
    </row>
    <row r="79" spans="2:7" s="66" customFormat="1">
      <c r="B79" s="334" t="s">
        <v>539</v>
      </c>
      <c r="C79" s="401">
        <v>29.4</v>
      </c>
      <c r="D79" s="401">
        <v>17.899999999999999</v>
      </c>
      <c r="E79" s="930">
        <v>137.30000000000001</v>
      </c>
      <c r="F79" s="482" t="s">
        <v>692</v>
      </c>
    </row>
    <row r="80" spans="2:7" s="66" customFormat="1">
      <c r="B80" s="332" t="s">
        <v>694</v>
      </c>
      <c r="C80" s="333">
        <f>SUM(C81:C85)</f>
        <v>155.39999999999998</v>
      </c>
      <c r="D80" s="333">
        <f t="shared" ref="D80:E80" si="9">SUM(D81:D85)</f>
        <v>92.8</v>
      </c>
      <c r="E80" s="716">
        <f t="shared" si="9"/>
        <v>732.18999999999994</v>
      </c>
      <c r="F80" s="479"/>
    </row>
    <row r="81" spans="2:6" s="66" customFormat="1">
      <c r="B81" s="334" t="s">
        <v>695</v>
      </c>
      <c r="C81" s="401">
        <v>33.6</v>
      </c>
      <c r="D81" s="401">
        <v>17.3</v>
      </c>
      <c r="E81" s="930">
        <v>132.47</v>
      </c>
      <c r="F81" s="480" t="s">
        <v>696</v>
      </c>
    </row>
    <row r="82" spans="2:6" s="66" customFormat="1">
      <c r="B82" s="334" t="s">
        <v>697</v>
      </c>
      <c r="C82" s="401">
        <v>29.4</v>
      </c>
      <c r="D82" s="401">
        <v>17.2</v>
      </c>
      <c r="E82" s="930">
        <v>147.22999999999999</v>
      </c>
      <c r="F82" s="480" t="s">
        <v>696</v>
      </c>
    </row>
    <row r="83" spans="2:6" s="66" customFormat="1">
      <c r="B83" s="334" t="s">
        <v>698</v>
      </c>
      <c r="C83" s="401">
        <v>33.6</v>
      </c>
      <c r="D83" s="401">
        <v>21.5</v>
      </c>
      <c r="E83" s="930">
        <v>171.55</v>
      </c>
      <c r="F83" s="480" t="s">
        <v>696</v>
      </c>
    </row>
    <row r="84" spans="2:6" s="66" customFormat="1">
      <c r="B84" s="334" t="s">
        <v>699</v>
      </c>
      <c r="C84" s="401">
        <v>33.6</v>
      </c>
      <c r="D84" s="401">
        <v>21</v>
      </c>
      <c r="E84" s="930">
        <v>170.16</v>
      </c>
      <c r="F84" s="480" t="s">
        <v>700</v>
      </c>
    </row>
    <row r="85" spans="2:6" s="66" customFormat="1">
      <c r="B85" s="334" t="s">
        <v>701</v>
      </c>
      <c r="C85" s="401">
        <v>25.2</v>
      </c>
      <c r="D85" s="401">
        <v>15.8</v>
      </c>
      <c r="E85" s="931">
        <v>110.78</v>
      </c>
      <c r="F85" s="481" t="s">
        <v>700</v>
      </c>
    </row>
    <row r="86" spans="2:6">
      <c r="B86" s="30" t="s">
        <v>237</v>
      </c>
      <c r="C86" s="249">
        <f>C34+C32+C8</f>
        <v>6018.7049999999999</v>
      </c>
      <c r="D86" s="249">
        <f>D34+D32+D8</f>
        <v>2646.8999999999996</v>
      </c>
      <c r="E86" s="717">
        <f>E34+E32+E8</f>
        <v>25122.789999999997</v>
      </c>
      <c r="F86" s="50"/>
    </row>
    <row r="87" spans="2:6" ht="138.75" customHeight="1">
      <c r="B87" s="51" t="s">
        <v>702</v>
      </c>
      <c r="C87" s="1078" t="s">
        <v>703</v>
      </c>
      <c r="D87" s="1079"/>
      <c r="E87" s="1079"/>
      <c r="F87" s="1079"/>
    </row>
    <row r="88" spans="2:6">
      <c r="C88" s="1"/>
      <c r="D88" s="1"/>
      <c r="E88" s="1"/>
      <c r="F88" s="1"/>
    </row>
    <row r="89" spans="2:6">
      <c r="C89" s="1"/>
      <c r="D89" s="1"/>
      <c r="E89" s="1"/>
      <c r="F89" s="1"/>
    </row>
    <row r="90" spans="2:6">
      <c r="C90" s="1"/>
      <c r="D90" s="1"/>
      <c r="E90" s="1"/>
      <c r="F90" s="1"/>
    </row>
    <row r="91" spans="2:6">
      <c r="C91" s="1"/>
      <c r="D91" s="1"/>
      <c r="E91" s="1"/>
      <c r="F91" s="1"/>
    </row>
    <row r="92" spans="2:6">
      <c r="C92" s="1"/>
      <c r="D92" s="1"/>
      <c r="E92" s="1"/>
      <c r="F92" s="1"/>
    </row>
    <row r="93" spans="2:6">
      <c r="C93" s="1"/>
      <c r="D93" s="1"/>
      <c r="E93" s="1"/>
      <c r="F93" s="1"/>
    </row>
    <row r="94" spans="2:6">
      <c r="C94" s="1"/>
      <c r="D94" s="1"/>
      <c r="E94" s="1"/>
      <c r="F94" s="1"/>
    </row>
    <row r="95" spans="2:6">
      <c r="C95" s="1"/>
      <c r="D95" s="1"/>
      <c r="E95" s="1"/>
      <c r="F95" s="1"/>
    </row>
    <row r="96" spans="2:6">
      <c r="C96" s="1"/>
      <c r="D96" s="1"/>
      <c r="E96" s="1"/>
      <c r="F96" s="1"/>
    </row>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sheetData>
  <sheetProtection algorithmName="SHA-512" hashValue="ASuc1+dlwIG8dwJ7SUAOdvIatPhRjNsgd7Rf8XXWt0U/OSrI0whfTD9t3Eu32xt26+m13OdVc548UOvQ+3+sug==" saltValue="Z4I7XsZ68D6VeAlIPCV/jA==" spinCount="100000" sheet="1" objects="1" scenarios="1"/>
  <mergeCells count="2">
    <mergeCell ref="F13:F15"/>
    <mergeCell ref="C87:F87"/>
  </mergeCells>
  <phoneticPr fontId="14" type="noConversion"/>
  <printOptions horizontalCentered="1"/>
  <pageMargins left="0.23622047244094491" right="0.23622047244094491" top="0.74803149606299213" bottom="0.74803149606299213" header="0.31496062992125984" footer="0.31496062992125984"/>
  <pageSetup paperSize="9" scale="50" orientation="portrait" r:id="rId1"/>
  <ignoredErrors>
    <ignoredError sqref="F27:F31"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0">
    <pageSetUpPr fitToPage="1"/>
  </sheetPr>
  <dimension ref="B4:J55"/>
  <sheetViews>
    <sheetView zoomScaleNormal="100" zoomScaleSheetLayoutView="90" workbookViewId="0"/>
  </sheetViews>
  <sheetFormatPr defaultColWidth="9.140625" defaultRowHeight="15"/>
  <cols>
    <col min="1" max="1" width="3.28515625" style="1" customWidth="1"/>
    <col min="2" max="2" width="50.5703125" style="1" bestFit="1" customWidth="1"/>
    <col min="3" max="3" width="26.28515625" style="3" customWidth="1"/>
    <col min="4" max="4" width="15.42578125" style="8" bestFit="1" customWidth="1"/>
    <col min="5" max="5" width="11.85546875" style="8" customWidth="1"/>
    <col min="6" max="6" width="15.140625" style="8" bestFit="1" customWidth="1"/>
    <col min="7" max="7" width="12.140625" style="3" customWidth="1"/>
    <col min="8" max="8" width="16.140625" style="1" customWidth="1"/>
    <col min="9" max="9" width="3.7109375" style="1" customWidth="1"/>
    <col min="10" max="10" width="13.7109375" style="1" customWidth="1"/>
    <col min="11" max="16384" width="9.140625" style="1"/>
  </cols>
  <sheetData>
    <row r="4" spans="2:10" ht="35.25" customHeight="1"/>
    <row r="5" spans="2:10">
      <c r="B5" s="2"/>
      <c r="C5" s="5"/>
      <c r="D5" s="9"/>
      <c r="E5" s="9"/>
      <c r="F5" s="9"/>
      <c r="G5" s="5"/>
      <c r="H5" s="2"/>
    </row>
    <row r="6" spans="2:10" ht="20.100000000000001" customHeight="1">
      <c r="B6" s="226" t="s">
        <v>704</v>
      </c>
      <c r="C6" s="227"/>
      <c r="D6" s="228"/>
      <c r="E6" s="228"/>
      <c r="F6" s="228"/>
      <c r="G6" s="227"/>
      <c r="H6" s="227"/>
    </row>
    <row r="7" spans="2:10" ht="71.25">
      <c r="B7" s="229" t="s">
        <v>705</v>
      </c>
      <c r="C7" s="229" t="s">
        <v>706</v>
      </c>
      <c r="D7" s="229" t="s">
        <v>653</v>
      </c>
      <c r="E7" s="229" t="s">
        <v>707</v>
      </c>
      <c r="F7" s="229" t="s">
        <v>708</v>
      </c>
      <c r="G7" s="229" t="s">
        <v>625</v>
      </c>
      <c r="H7" s="229" t="s">
        <v>655</v>
      </c>
    </row>
    <row r="8" spans="2:10">
      <c r="B8" s="230" t="s">
        <v>656</v>
      </c>
      <c r="C8" s="231"/>
      <c r="D8" s="932">
        <f>D9+D15+D17</f>
        <v>1111.7359999999999</v>
      </c>
      <c r="E8" s="932">
        <f t="shared" ref="E8:G8" si="0">E9+E15+E17</f>
        <v>586.79999999999995</v>
      </c>
      <c r="F8" s="932">
        <f t="shared" si="0"/>
        <v>500.88653999999997</v>
      </c>
      <c r="G8" s="932">
        <f t="shared" si="0"/>
        <v>264.94883000000004</v>
      </c>
      <c r="H8" s="232"/>
    </row>
    <row r="9" spans="2:10">
      <c r="B9" s="233" t="s">
        <v>657</v>
      </c>
      <c r="C9" s="234"/>
      <c r="D9" s="235">
        <f>SUM(D10:D14)</f>
        <v>1076.5360000000001</v>
      </c>
      <c r="E9" s="235">
        <f t="shared" ref="E9:G9" si="1">SUM(E10:E14)</f>
        <v>561.5</v>
      </c>
      <c r="F9" s="235">
        <f t="shared" si="1"/>
        <v>486.23403999999999</v>
      </c>
      <c r="G9" s="235">
        <f t="shared" si="1"/>
        <v>254.22175000000001</v>
      </c>
      <c r="H9" s="235"/>
    </row>
    <row r="10" spans="2:10" ht="25.5" customHeight="1">
      <c r="B10" s="236" t="s">
        <v>709</v>
      </c>
      <c r="C10" s="237" t="s">
        <v>710</v>
      </c>
      <c r="D10" s="933">
        <v>361</v>
      </c>
      <c r="E10" s="933">
        <v>188.5</v>
      </c>
      <c r="F10" s="934">
        <v>184.1</v>
      </c>
      <c r="G10" s="934">
        <v>96.135000000000005</v>
      </c>
      <c r="H10" s="260">
        <v>54602</v>
      </c>
    </row>
    <row r="11" spans="2:10" ht="25.5" customHeight="1">
      <c r="B11" s="236" t="s">
        <v>711</v>
      </c>
      <c r="C11" s="237" t="s">
        <v>712</v>
      </c>
      <c r="D11" s="933">
        <v>350.2</v>
      </c>
      <c r="E11" s="933">
        <v>172.4</v>
      </c>
      <c r="F11" s="934">
        <v>105.1</v>
      </c>
      <c r="G11" s="934">
        <v>51.72</v>
      </c>
      <c r="H11" s="260">
        <v>54760</v>
      </c>
    </row>
    <row r="12" spans="2:10" ht="25.5" customHeight="1">
      <c r="B12" s="238" t="s">
        <v>713</v>
      </c>
      <c r="C12" s="237" t="s">
        <v>714</v>
      </c>
      <c r="D12" s="933">
        <v>120.16800000000001</v>
      </c>
      <c r="E12" s="933">
        <v>66</v>
      </c>
      <c r="F12" s="934">
        <v>84.164040000000014</v>
      </c>
      <c r="G12" s="934">
        <v>46.199999999999996</v>
      </c>
      <c r="H12" s="260">
        <v>51266</v>
      </c>
    </row>
    <row r="13" spans="2:10" ht="25.5" customHeight="1">
      <c r="B13" s="238" t="s">
        <v>715</v>
      </c>
      <c r="C13" s="237" t="s">
        <v>714</v>
      </c>
      <c r="D13" s="933">
        <v>120.16800000000001</v>
      </c>
      <c r="E13" s="933">
        <v>62.1</v>
      </c>
      <c r="F13" s="934">
        <v>84.07</v>
      </c>
      <c r="G13" s="934">
        <v>43.47</v>
      </c>
      <c r="H13" s="260">
        <v>51298</v>
      </c>
      <c r="J13" s="478"/>
    </row>
    <row r="14" spans="2:10" ht="51" customHeight="1">
      <c r="B14" s="239" t="s">
        <v>716</v>
      </c>
      <c r="C14" s="237" t="s">
        <v>717</v>
      </c>
      <c r="D14" s="935">
        <v>125</v>
      </c>
      <c r="E14" s="935">
        <v>72.5</v>
      </c>
      <c r="F14" s="936">
        <v>28.8</v>
      </c>
      <c r="G14" s="936">
        <v>16.696750000000002</v>
      </c>
      <c r="H14" s="260">
        <v>50304</v>
      </c>
      <c r="J14" s="478"/>
    </row>
    <row r="15" spans="2:10">
      <c r="B15" s="240" t="s">
        <v>666</v>
      </c>
      <c r="C15" s="241"/>
      <c r="D15" s="242">
        <f>D16</f>
        <v>29.1</v>
      </c>
      <c r="E15" s="242">
        <f t="shared" ref="E15:G15" si="2">E16</f>
        <v>20.399999999999999</v>
      </c>
      <c r="F15" s="242">
        <f t="shared" si="2"/>
        <v>10.4</v>
      </c>
      <c r="G15" s="242">
        <f t="shared" si="2"/>
        <v>7.2970800000000002</v>
      </c>
      <c r="H15" s="404"/>
    </row>
    <row r="16" spans="2:10" ht="25.5" customHeight="1">
      <c r="B16" s="718" t="s">
        <v>718</v>
      </c>
      <c r="C16" s="243" t="s">
        <v>719</v>
      </c>
      <c r="D16" s="937">
        <v>29.1</v>
      </c>
      <c r="E16" s="937">
        <v>20.399999999999999</v>
      </c>
      <c r="F16" s="936">
        <v>10.4</v>
      </c>
      <c r="G16" s="936">
        <v>7.2970800000000002</v>
      </c>
      <c r="H16" s="260" t="s">
        <v>720</v>
      </c>
    </row>
    <row r="17" spans="2:8">
      <c r="B17" s="240" t="s">
        <v>674</v>
      </c>
      <c r="C17" s="241"/>
      <c r="D17" s="242">
        <f>SUM(D18:D19)</f>
        <v>6.1</v>
      </c>
      <c r="E17" s="242">
        <f t="shared" ref="E17:G17" si="3">SUM(E18:E19)</f>
        <v>4.9000000000000004</v>
      </c>
      <c r="F17" s="242">
        <f t="shared" si="3"/>
        <v>4.2524999999999995</v>
      </c>
      <c r="G17" s="242">
        <f t="shared" si="3"/>
        <v>3.4299999999999997</v>
      </c>
      <c r="H17" s="404"/>
    </row>
    <row r="18" spans="2:8" ht="25.15" customHeight="1">
      <c r="B18" s="238" t="s">
        <v>721</v>
      </c>
      <c r="C18" s="237" t="s">
        <v>714</v>
      </c>
      <c r="D18" s="933">
        <v>3.6</v>
      </c>
      <c r="E18" s="933">
        <v>2.79</v>
      </c>
      <c r="F18" s="938">
        <v>2.52</v>
      </c>
      <c r="G18" s="934">
        <v>1.9529999999999998</v>
      </c>
      <c r="H18" s="608" t="s">
        <v>722</v>
      </c>
    </row>
    <row r="19" spans="2:8" ht="25.15" customHeight="1">
      <c r="B19" s="238" t="s">
        <v>723</v>
      </c>
      <c r="C19" s="237" t="s">
        <v>714</v>
      </c>
      <c r="D19" s="933">
        <v>2.5</v>
      </c>
      <c r="E19" s="933">
        <v>2.11</v>
      </c>
      <c r="F19" s="938">
        <v>1.7324999999999999</v>
      </c>
      <c r="G19" s="934">
        <v>1.4769999999999999</v>
      </c>
      <c r="H19" s="608" t="s">
        <v>722</v>
      </c>
    </row>
    <row r="20" spans="2:8">
      <c r="B20" s="230" t="s">
        <v>682</v>
      </c>
      <c r="C20" s="244"/>
      <c r="D20" s="939">
        <f>D21</f>
        <v>484.15</v>
      </c>
      <c r="E20" s="939">
        <f t="shared" ref="E20:G20" si="4">E21</f>
        <v>267</v>
      </c>
      <c r="F20" s="939">
        <f t="shared" si="4"/>
        <v>393.12979999999999</v>
      </c>
      <c r="G20" s="939">
        <f t="shared" si="4"/>
        <v>216.8</v>
      </c>
      <c r="H20" s="405"/>
    </row>
    <row r="21" spans="2:8" ht="40.5">
      <c r="B21" s="610" t="s">
        <v>724</v>
      </c>
      <c r="C21" s="245" t="s">
        <v>725</v>
      </c>
      <c r="D21" s="940">
        <v>484.15</v>
      </c>
      <c r="E21" s="940">
        <v>267</v>
      </c>
      <c r="F21" s="940">
        <v>393.12979999999999</v>
      </c>
      <c r="G21" s="940">
        <v>216.8</v>
      </c>
      <c r="H21" s="260">
        <v>47475</v>
      </c>
    </row>
    <row r="22" spans="2:8">
      <c r="B22" s="230" t="s">
        <v>684</v>
      </c>
      <c r="C22" s="244"/>
      <c r="D22" s="939">
        <f>D23</f>
        <v>108</v>
      </c>
      <c r="E22" s="939">
        <f t="shared" ref="E22:G22" si="5">E23</f>
        <v>57.099999999999994</v>
      </c>
      <c r="F22" s="939">
        <f t="shared" si="5"/>
        <v>52.9</v>
      </c>
      <c r="G22" s="939">
        <f t="shared" si="5"/>
        <v>27.978999999999996</v>
      </c>
      <c r="H22" s="405"/>
    </row>
    <row r="23" spans="2:8" ht="27">
      <c r="B23" s="236" t="s">
        <v>726</v>
      </c>
      <c r="C23" s="237" t="s">
        <v>727</v>
      </c>
      <c r="D23" s="933">
        <v>108</v>
      </c>
      <c r="E23" s="933">
        <v>57.099999999999994</v>
      </c>
      <c r="F23" s="934">
        <v>52.9</v>
      </c>
      <c r="G23" s="934">
        <v>27.978999999999996</v>
      </c>
      <c r="H23" s="608" t="s">
        <v>728</v>
      </c>
    </row>
    <row r="24" spans="2:8">
      <c r="B24" s="230" t="s">
        <v>729</v>
      </c>
      <c r="C24" s="244"/>
      <c r="D24" s="939">
        <f>D25</f>
        <v>2.2999999999999998</v>
      </c>
      <c r="E24" s="939">
        <f t="shared" ref="E24:G24" si="6">E25</f>
        <v>0</v>
      </c>
      <c r="F24" s="939">
        <f t="shared" si="6"/>
        <v>1.127</v>
      </c>
      <c r="G24" s="939">
        <f t="shared" si="6"/>
        <v>0</v>
      </c>
      <c r="H24" s="405"/>
    </row>
    <row r="25" spans="2:8" ht="40.5">
      <c r="B25" s="246" t="s">
        <v>730</v>
      </c>
      <c r="C25" s="247" t="s">
        <v>731</v>
      </c>
      <c r="D25" s="941">
        <v>2.2999999999999998</v>
      </c>
      <c r="E25" s="609">
        <v>0</v>
      </c>
      <c r="F25" s="403">
        <v>1.127</v>
      </c>
      <c r="G25" s="609">
        <v>0</v>
      </c>
      <c r="H25" s="260">
        <v>53585</v>
      </c>
    </row>
    <row r="26" spans="2:8">
      <c r="B26" s="248" t="s">
        <v>237</v>
      </c>
      <c r="C26" s="249"/>
      <c r="D26" s="249">
        <f>D8+D20+D22+D24</f>
        <v>1706.1859999999999</v>
      </c>
      <c r="E26" s="249">
        <f>E8+E20+E22+E24</f>
        <v>910.9</v>
      </c>
      <c r="F26" s="249">
        <f>F8+F20+F22+F24</f>
        <v>948.04333999999983</v>
      </c>
      <c r="G26" s="249">
        <f>G8+G20+G22+G24</f>
        <v>509.72783000000004</v>
      </c>
      <c r="H26" s="249"/>
    </row>
    <row r="27" spans="2:8" ht="27" customHeight="1">
      <c r="B27" s="1080" t="s">
        <v>732</v>
      </c>
      <c r="C27" s="1081"/>
      <c r="D27" s="1081"/>
      <c r="E27" s="1081"/>
      <c r="F27" s="1081"/>
      <c r="G27" s="1081"/>
      <c r="H27" s="1081"/>
    </row>
    <row r="28" spans="2:8" ht="27" customHeight="1">
      <c r="B28" s="1081" t="s">
        <v>733</v>
      </c>
      <c r="C28" s="1081"/>
      <c r="D28" s="1081"/>
      <c r="E28" s="1081"/>
      <c r="F28" s="1081"/>
      <c r="G28" s="1081"/>
      <c r="H28" s="1081"/>
    </row>
    <row r="29" spans="2:8" ht="37.9" customHeight="1">
      <c r="B29" s="1081" t="s">
        <v>734</v>
      </c>
      <c r="C29" s="1081"/>
      <c r="D29" s="1081"/>
      <c r="E29" s="1081"/>
      <c r="F29" s="1081"/>
      <c r="G29" s="1081"/>
      <c r="H29" s="1081"/>
    </row>
    <row r="30" spans="2:8" ht="22.5" customHeight="1">
      <c r="B30" s="1081" t="s">
        <v>735</v>
      </c>
      <c r="C30" s="1081"/>
      <c r="D30" s="1081"/>
      <c r="E30" s="1081"/>
      <c r="F30" s="1081"/>
      <c r="G30" s="1081"/>
      <c r="H30" s="1081"/>
    </row>
    <row r="31" spans="2:8" ht="31.9" customHeight="1">
      <c r="B31" s="1081" t="s">
        <v>736</v>
      </c>
      <c r="C31" s="1081"/>
      <c r="D31" s="1081"/>
      <c r="E31" s="1081"/>
      <c r="F31" s="1081"/>
      <c r="G31" s="1081"/>
      <c r="H31" s="1081"/>
    </row>
    <row r="32" spans="2:8">
      <c r="B32" s="1081" t="s">
        <v>737</v>
      </c>
      <c r="C32" s="1081"/>
      <c r="D32" s="1081"/>
      <c r="E32" s="1081"/>
      <c r="F32" s="1081"/>
      <c r="G32" s="1081"/>
      <c r="H32" s="108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sheetData>
  <sheetProtection algorithmName="SHA-512" hashValue="HFFLls+V4z0chA/551rtDREc5RMei33C21sszPVN3qi0YUJrOgVlCn54IxsmjBM1HJhWNl9HHpHk5C1ZQYPToQ==" saltValue="E9EJwS7FLUdrz0JY5G9j5Q==" spinCount="100000" sheet="1" objects="1" scenarios="1"/>
  <mergeCells count="6">
    <mergeCell ref="B27:H27"/>
    <mergeCell ref="B31:H31"/>
    <mergeCell ref="B32:H32"/>
    <mergeCell ref="B29:H29"/>
    <mergeCell ref="B28:H28"/>
    <mergeCell ref="B30:H30"/>
  </mergeCells>
  <phoneticPr fontId="14" type="noConversion"/>
  <pageMargins left="0.25" right="0.25" top="0.75" bottom="0.75" header="0.3" footer="0.3"/>
  <pageSetup paperSize="9" scale="64" orientation="portrait" r:id="rId1"/>
  <ignoredErrors>
    <ignoredError sqref="H18:H19 H23"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1">
    <pageSetUpPr fitToPage="1"/>
  </sheetPr>
  <dimension ref="B4:J38"/>
  <sheetViews>
    <sheetView zoomScaleNormal="100" zoomScaleSheetLayoutView="90" workbookViewId="0"/>
  </sheetViews>
  <sheetFormatPr defaultColWidth="9.140625" defaultRowHeight="15"/>
  <cols>
    <col min="1" max="1" width="1.28515625" style="1" customWidth="1"/>
    <col min="2" max="2" width="22.7109375" style="1" customWidth="1"/>
    <col min="3" max="3" width="12.7109375" style="3" customWidth="1"/>
    <col min="4" max="4" width="33.28515625" style="1" customWidth="1"/>
    <col min="5" max="5" width="12.7109375" style="1" customWidth="1"/>
    <col min="6" max="6" width="12.7109375" style="3" customWidth="1"/>
    <col min="7" max="7" width="12.7109375" style="1" customWidth="1"/>
    <col min="8" max="8" width="22.85546875" style="1" customWidth="1"/>
    <col min="9" max="9" width="12.7109375" style="435" customWidth="1"/>
    <col min="10" max="10" width="3.7109375" style="1" customWidth="1"/>
    <col min="11" max="11" width="14.140625" style="1" customWidth="1"/>
    <col min="12" max="16384" width="9.140625" style="1"/>
  </cols>
  <sheetData>
    <row r="4" spans="2:10" ht="35.25" customHeight="1"/>
    <row r="5" spans="2:10">
      <c r="B5" s="2"/>
      <c r="C5" s="4"/>
      <c r="D5" s="2"/>
      <c r="E5" s="2"/>
      <c r="F5" s="4"/>
      <c r="G5" s="2"/>
      <c r="H5" s="2"/>
      <c r="I5" s="436"/>
      <c r="J5" s="2"/>
    </row>
    <row r="6" spans="2:10" ht="15" customHeight="1">
      <c r="B6" s="1087" t="s">
        <v>738</v>
      </c>
      <c r="C6" s="1089" t="s">
        <v>739</v>
      </c>
      <c r="D6" s="1091" t="s">
        <v>705</v>
      </c>
      <c r="E6" s="406" t="s">
        <v>637</v>
      </c>
      <c r="F6" s="1093"/>
      <c r="G6" s="1093"/>
      <c r="H6" s="1089" t="s">
        <v>740</v>
      </c>
      <c r="I6" s="1082" t="s">
        <v>741</v>
      </c>
    </row>
    <row r="7" spans="2:10">
      <c r="B7" s="1088"/>
      <c r="C7" s="1090"/>
      <c r="D7" s="1092"/>
      <c r="E7" s="406" t="s">
        <v>742</v>
      </c>
      <c r="F7" s="407" t="s">
        <v>406</v>
      </c>
      <c r="G7" s="407" t="s">
        <v>743</v>
      </c>
      <c r="H7" s="1092"/>
      <c r="I7" s="1083"/>
    </row>
    <row r="8" spans="2:10">
      <c r="B8" s="408" t="s">
        <v>373</v>
      </c>
      <c r="C8" s="409" t="s">
        <v>744</v>
      </c>
      <c r="D8" s="410" t="s">
        <v>745</v>
      </c>
      <c r="E8" s="411">
        <v>2129</v>
      </c>
      <c r="F8" s="942">
        <v>35</v>
      </c>
      <c r="G8" s="943">
        <v>12590</v>
      </c>
      <c r="H8" s="641">
        <v>661.3</v>
      </c>
      <c r="I8" s="260" t="s">
        <v>746</v>
      </c>
    </row>
    <row r="9" spans="2:10">
      <c r="B9" s="128" t="s">
        <v>373</v>
      </c>
      <c r="C9" s="413" t="s">
        <v>747</v>
      </c>
      <c r="D9" s="414" t="s">
        <v>748</v>
      </c>
      <c r="E9" s="411">
        <v>138</v>
      </c>
      <c r="F9" s="412" t="s">
        <v>384</v>
      </c>
      <c r="G9" s="944" t="s">
        <v>384</v>
      </c>
      <c r="H9" s="642">
        <v>16.8</v>
      </c>
      <c r="I9" s="260">
        <v>48077</v>
      </c>
    </row>
    <row r="10" spans="2:10">
      <c r="B10" s="128" t="s">
        <v>373</v>
      </c>
      <c r="C10" s="413" t="s">
        <v>749</v>
      </c>
      <c r="D10" s="414" t="s">
        <v>750</v>
      </c>
      <c r="E10" s="411">
        <v>32</v>
      </c>
      <c r="F10" s="412" t="s">
        <v>384</v>
      </c>
      <c r="G10" s="944" t="s">
        <v>384</v>
      </c>
      <c r="H10" s="642">
        <v>3.5</v>
      </c>
      <c r="I10" s="260">
        <v>50481</v>
      </c>
    </row>
    <row r="11" spans="2:10">
      <c r="B11" s="128" t="s">
        <v>373</v>
      </c>
      <c r="C11" s="413" t="s">
        <v>751</v>
      </c>
      <c r="D11" s="414" t="s">
        <v>752</v>
      </c>
      <c r="E11" s="411">
        <v>117</v>
      </c>
      <c r="F11" s="412" t="s">
        <v>384</v>
      </c>
      <c r="G11" s="944" t="s">
        <v>384</v>
      </c>
      <c r="H11" s="642">
        <v>16</v>
      </c>
      <c r="I11" s="260">
        <v>51093</v>
      </c>
    </row>
    <row r="12" spans="2:10">
      <c r="B12" s="128" t="s">
        <v>373</v>
      </c>
      <c r="C12" s="413" t="s">
        <v>753</v>
      </c>
      <c r="D12" s="414" t="s">
        <v>754</v>
      </c>
      <c r="E12" s="411">
        <v>334.3</v>
      </c>
      <c r="F12" s="412" t="s">
        <v>384</v>
      </c>
      <c r="G12" s="944" t="s">
        <v>384</v>
      </c>
      <c r="H12" s="642">
        <v>43.6</v>
      </c>
      <c r="I12" s="260">
        <v>51415</v>
      </c>
    </row>
    <row r="13" spans="2:10">
      <c r="B13" s="129" t="s">
        <v>373</v>
      </c>
      <c r="C13" s="415" t="s">
        <v>755</v>
      </c>
      <c r="D13" s="416" t="s">
        <v>756</v>
      </c>
      <c r="E13" s="411" t="s">
        <v>384</v>
      </c>
      <c r="F13" s="412">
        <v>1</v>
      </c>
      <c r="G13" s="944">
        <v>300</v>
      </c>
      <c r="H13" s="642">
        <v>7</v>
      </c>
      <c r="I13" s="260">
        <v>51415</v>
      </c>
    </row>
    <row r="14" spans="2:10" ht="27">
      <c r="B14" s="128" t="s">
        <v>373</v>
      </c>
      <c r="C14" s="413" t="s">
        <v>757</v>
      </c>
      <c r="D14" s="417" t="s">
        <v>758</v>
      </c>
      <c r="E14" s="411">
        <v>102</v>
      </c>
      <c r="F14" s="412" t="s">
        <v>384</v>
      </c>
      <c r="G14" s="944" t="s">
        <v>384</v>
      </c>
      <c r="H14" s="642">
        <v>7.8</v>
      </c>
      <c r="I14" s="260">
        <v>52105</v>
      </c>
    </row>
    <row r="15" spans="2:10">
      <c r="B15" s="128" t="s">
        <v>373</v>
      </c>
      <c r="C15" s="413" t="s">
        <v>759</v>
      </c>
      <c r="D15" s="418" t="s">
        <v>760</v>
      </c>
      <c r="E15" s="411">
        <v>83</v>
      </c>
      <c r="F15" s="419">
        <v>1</v>
      </c>
      <c r="G15" s="945">
        <v>150</v>
      </c>
      <c r="H15" s="642">
        <v>12.2</v>
      </c>
      <c r="I15" s="260">
        <v>52287</v>
      </c>
    </row>
    <row r="16" spans="2:10">
      <c r="B16" s="128" t="s">
        <v>373</v>
      </c>
      <c r="C16" s="413" t="s">
        <v>761</v>
      </c>
      <c r="D16" s="420" t="s">
        <v>762</v>
      </c>
      <c r="E16" s="411">
        <v>31</v>
      </c>
      <c r="F16" s="419">
        <v>1</v>
      </c>
      <c r="G16" s="945">
        <v>300</v>
      </c>
      <c r="H16" s="642">
        <v>12.9</v>
      </c>
      <c r="I16" s="260">
        <v>52625</v>
      </c>
    </row>
    <row r="17" spans="2:9">
      <c r="B17" s="128" t="s">
        <v>373</v>
      </c>
      <c r="C17" s="421" t="s">
        <v>763</v>
      </c>
      <c r="D17" s="420" t="s">
        <v>764</v>
      </c>
      <c r="E17" s="411">
        <v>52</v>
      </c>
      <c r="F17" s="419">
        <v>1</v>
      </c>
      <c r="G17" s="945">
        <v>300</v>
      </c>
      <c r="H17" s="642">
        <v>13</v>
      </c>
      <c r="I17" s="260">
        <v>52845</v>
      </c>
    </row>
    <row r="18" spans="2:9">
      <c r="B18" s="422" t="s">
        <v>373</v>
      </c>
      <c r="C18" s="418" t="s">
        <v>765</v>
      </c>
      <c r="D18" s="418" t="s">
        <v>766</v>
      </c>
      <c r="E18" s="411">
        <v>122</v>
      </c>
      <c r="F18" s="423" t="s">
        <v>384</v>
      </c>
      <c r="G18" s="946" t="s">
        <v>384</v>
      </c>
      <c r="H18" s="642">
        <v>27.1</v>
      </c>
      <c r="I18" s="260">
        <v>52845</v>
      </c>
    </row>
    <row r="19" spans="2:9" ht="67.5">
      <c r="B19" s="424" t="s">
        <v>373</v>
      </c>
      <c r="C19" s="425" t="s">
        <v>767</v>
      </c>
      <c r="D19" s="426" t="s">
        <v>768</v>
      </c>
      <c r="E19" s="411">
        <v>255</v>
      </c>
      <c r="F19" s="412">
        <v>4</v>
      </c>
      <c r="G19" s="944">
        <v>900</v>
      </c>
      <c r="H19" s="642">
        <v>154.80000000000001</v>
      </c>
      <c r="I19" s="260">
        <v>53424</v>
      </c>
    </row>
    <row r="20" spans="2:9" ht="40.5">
      <c r="B20" s="424" t="s">
        <v>769</v>
      </c>
      <c r="C20" s="427" t="s">
        <v>770</v>
      </c>
      <c r="D20" s="426" t="s">
        <v>771</v>
      </c>
      <c r="E20" s="411">
        <v>159</v>
      </c>
      <c r="F20" s="412">
        <v>1</v>
      </c>
      <c r="G20" s="944">
        <v>300</v>
      </c>
      <c r="H20" s="642">
        <v>19</v>
      </c>
      <c r="I20" s="260">
        <v>51878</v>
      </c>
    </row>
    <row r="21" spans="2:9" ht="27">
      <c r="B21" s="424" t="s">
        <v>772</v>
      </c>
      <c r="C21" s="425" t="s">
        <v>773</v>
      </c>
      <c r="D21" s="426" t="s">
        <v>774</v>
      </c>
      <c r="E21" s="411">
        <v>29</v>
      </c>
      <c r="F21" s="412">
        <v>1</v>
      </c>
      <c r="G21" s="944">
        <v>672</v>
      </c>
      <c r="H21" s="642">
        <v>27.3</v>
      </c>
      <c r="I21" s="260">
        <v>51996</v>
      </c>
    </row>
    <row r="22" spans="2:9" ht="27">
      <c r="B22" s="424" t="s">
        <v>775</v>
      </c>
      <c r="C22" s="425" t="s">
        <v>776</v>
      </c>
      <c r="D22" s="426" t="s">
        <v>777</v>
      </c>
      <c r="E22" s="411">
        <v>122</v>
      </c>
      <c r="F22" s="412" t="s">
        <v>384</v>
      </c>
      <c r="G22" s="944" t="s">
        <v>384</v>
      </c>
      <c r="H22" s="643">
        <v>26.9</v>
      </c>
      <c r="I22" s="260">
        <v>49372</v>
      </c>
    </row>
    <row r="23" spans="2:9">
      <c r="B23" s="428" t="s">
        <v>778</v>
      </c>
      <c r="C23" s="429"/>
      <c r="D23" s="430"/>
      <c r="E23" s="947">
        <f>SUM(E8:E22)</f>
        <v>3705.3</v>
      </c>
      <c r="F23" s="947">
        <f t="shared" ref="F23:G23" si="0">SUM(F8:F22)</f>
        <v>45</v>
      </c>
      <c r="G23" s="947">
        <f t="shared" si="0"/>
        <v>15512</v>
      </c>
      <c r="H23" s="644">
        <f>SUM(H8:H22)</f>
        <v>1049.2</v>
      </c>
      <c r="I23" s="437"/>
    </row>
    <row r="24" spans="2:9" ht="40.5">
      <c r="B24" s="431" t="s">
        <v>779</v>
      </c>
      <c r="C24" s="432" t="s">
        <v>780</v>
      </c>
      <c r="D24" s="426" t="s">
        <v>781</v>
      </c>
      <c r="E24" s="411">
        <v>142</v>
      </c>
      <c r="F24" s="412">
        <v>2</v>
      </c>
      <c r="G24" s="944">
        <f>300+300+100</f>
        <v>700</v>
      </c>
      <c r="H24" s="642">
        <v>16.399999999999999</v>
      </c>
      <c r="I24" s="260">
        <v>51996</v>
      </c>
    </row>
    <row r="25" spans="2:9" ht="40.5">
      <c r="B25" s="424" t="s">
        <v>782</v>
      </c>
      <c r="C25" s="425" t="s">
        <v>783</v>
      </c>
      <c r="D25" s="426" t="s">
        <v>784</v>
      </c>
      <c r="E25" s="411">
        <v>365</v>
      </c>
      <c r="F25" s="412" t="s">
        <v>384</v>
      </c>
      <c r="G25" s="944" t="s">
        <v>384</v>
      </c>
      <c r="H25" s="642">
        <v>24.7</v>
      </c>
      <c r="I25" s="260">
        <v>51996</v>
      </c>
    </row>
    <row r="26" spans="2:9" ht="41.25">
      <c r="B26" s="128" t="s">
        <v>785</v>
      </c>
      <c r="C26" s="425" t="s">
        <v>786</v>
      </c>
      <c r="D26" s="426" t="s">
        <v>787</v>
      </c>
      <c r="E26" s="411">
        <v>2033</v>
      </c>
      <c r="F26" s="412">
        <v>4</v>
      </c>
      <c r="G26" s="944">
        <v>800</v>
      </c>
      <c r="H26" s="642">
        <v>133.69999999999999</v>
      </c>
      <c r="I26" s="260">
        <v>51996</v>
      </c>
    </row>
    <row r="27" spans="2:9" ht="40.5">
      <c r="B27" s="131" t="s">
        <v>788</v>
      </c>
      <c r="C27" s="425" t="s">
        <v>789</v>
      </c>
      <c r="D27" s="426" t="s">
        <v>790</v>
      </c>
      <c r="E27" s="411">
        <v>930</v>
      </c>
      <c r="F27" s="412">
        <v>1</v>
      </c>
      <c r="G27" s="944" t="s">
        <v>384</v>
      </c>
      <c r="H27" s="642">
        <v>69</v>
      </c>
      <c r="I27" s="260">
        <v>51996</v>
      </c>
    </row>
    <row r="28" spans="2:9" ht="54">
      <c r="B28" s="128" t="s">
        <v>791</v>
      </c>
      <c r="C28" s="425" t="s">
        <v>780</v>
      </c>
      <c r="D28" s="418" t="s">
        <v>792</v>
      </c>
      <c r="E28" s="411">
        <v>967</v>
      </c>
      <c r="F28" s="412" t="s">
        <v>384</v>
      </c>
      <c r="G28" s="944" t="s">
        <v>384</v>
      </c>
      <c r="H28" s="642">
        <v>44.5</v>
      </c>
      <c r="I28" s="260">
        <v>52353</v>
      </c>
    </row>
    <row r="29" spans="2:9" ht="40.5">
      <c r="B29" s="128" t="s">
        <v>793</v>
      </c>
      <c r="C29" s="425" t="s">
        <v>794</v>
      </c>
      <c r="D29" s="418" t="s">
        <v>795</v>
      </c>
      <c r="E29" s="411">
        <v>656</v>
      </c>
      <c r="F29" s="412" t="s">
        <v>384</v>
      </c>
      <c r="G29" s="944" t="s">
        <v>384</v>
      </c>
      <c r="H29" s="642">
        <v>68.099999999999994</v>
      </c>
      <c r="I29" s="260">
        <v>52845</v>
      </c>
    </row>
    <row r="30" spans="2:9" ht="40.5">
      <c r="B30" s="131" t="s">
        <v>796</v>
      </c>
      <c r="C30" s="421" t="s">
        <v>797</v>
      </c>
      <c r="D30" s="421" t="s">
        <v>798</v>
      </c>
      <c r="E30" s="433">
        <v>887</v>
      </c>
      <c r="F30" s="948">
        <v>1</v>
      </c>
      <c r="G30" s="949">
        <v>3600</v>
      </c>
      <c r="H30" s="645">
        <v>156.4</v>
      </c>
      <c r="I30" s="260">
        <v>52731</v>
      </c>
    </row>
    <row r="31" spans="2:9">
      <c r="B31" s="428" t="s">
        <v>799</v>
      </c>
      <c r="C31" s="434"/>
      <c r="D31" s="434"/>
      <c r="E31" s="947">
        <f>SUM(E24:E30)</f>
        <v>5980</v>
      </c>
      <c r="F31" s="947">
        <f t="shared" ref="F31:G31" si="1">SUM(F24:F30)</f>
        <v>8</v>
      </c>
      <c r="G31" s="947">
        <f t="shared" si="1"/>
        <v>5100</v>
      </c>
      <c r="H31" s="644">
        <f>SUM(H24:H30)</f>
        <v>512.79999999999995</v>
      </c>
      <c r="I31" s="437"/>
    </row>
    <row r="32" spans="2:9">
      <c r="B32" s="428" t="s">
        <v>800</v>
      </c>
      <c r="C32" s="434"/>
      <c r="D32" s="434"/>
      <c r="E32" s="947">
        <f>E23+E31</f>
        <v>9685.2999999999993</v>
      </c>
      <c r="F32" s="947">
        <f t="shared" ref="F32:G32" si="2">F23+F31</f>
        <v>53</v>
      </c>
      <c r="G32" s="947">
        <f t="shared" si="2"/>
        <v>20612</v>
      </c>
      <c r="H32" s="644">
        <f>H23+H31</f>
        <v>1562</v>
      </c>
      <c r="I32" s="437"/>
    </row>
    <row r="33" spans="2:9" ht="144.75" customHeight="1">
      <c r="B33" s="1084" t="s">
        <v>801</v>
      </c>
      <c r="C33" s="1085"/>
      <c r="D33" s="1085"/>
      <c r="E33" s="1085"/>
      <c r="F33" s="1085"/>
      <c r="G33" s="1085"/>
      <c r="H33" s="1085"/>
      <c r="I33" s="1086"/>
    </row>
    <row r="34" spans="2:9">
      <c r="B34" s="59"/>
      <c r="C34" s="60"/>
      <c r="D34" s="60"/>
      <c r="E34" s="60"/>
      <c r="F34" s="60"/>
      <c r="G34" s="60"/>
      <c r="H34" s="60"/>
      <c r="I34" s="438"/>
    </row>
    <row r="35" spans="2:9">
      <c r="B35" s="60"/>
      <c r="C35" s="60"/>
      <c r="D35" s="60"/>
      <c r="E35" s="60"/>
      <c r="F35" s="60"/>
      <c r="G35" s="60"/>
      <c r="H35" s="60"/>
      <c r="I35" s="438"/>
    </row>
    <row r="36" spans="2:9">
      <c r="B36" s="60"/>
      <c r="C36" s="60"/>
      <c r="D36" s="60"/>
      <c r="E36" s="60"/>
      <c r="F36" s="60"/>
      <c r="G36" s="60"/>
      <c r="H36" s="60"/>
      <c r="I36" s="438"/>
    </row>
    <row r="37" spans="2:9">
      <c r="B37" s="60"/>
      <c r="C37" s="60"/>
      <c r="D37" s="60"/>
      <c r="E37" s="60"/>
      <c r="F37" s="60"/>
      <c r="G37" s="60"/>
      <c r="H37" s="60"/>
      <c r="I37" s="438"/>
    </row>
    <row r="38" spans="2:9" ht="56.25" customHeight="1">
      <c r="B38" s="60"/>
      <c r="C38" s="60"/>
      <c r="D38" s="60"/>
      <c r="E38" s="60"/>
      <c r="F38" s="60"/>
      <c r="G38" s="60"/>
      <c r="H38" s="60"/>
      <c r="I38" s="438"/>
    </row>
  </sheetData>
  <sheetProtection algorithmName="SHA-512" hashValue="hmyR9VNHLQNQYDlP4xr2W6Z4+R2pywmQEMhQB7uM9+qy7H5LVdKc9WvMFmtcM1VOLxSDKo875rPKHuFNXwjMAA==" saltValue="bT/AiF7JbDBV9quZavrHIQ==" spinCount="100000" sheet="1" objects="1" scenarios="1"/>
  <mergeCells count="7">
    <mergeCell ref="I6:I7"/>
    <mergeCell ref="B33:I33"/>
    <mergeCell ref="B6:B7"/>
    <mergeCell ref="C6:C7"/>
    <mergeCell ref="D6:D7"/>
    <mergeCell ref="F6:G6"/>
    <mergeCell ref="H6:H7"/>
  </mergeCells>
  <pageMargins left="0.25" right="0.25" top="0.75" bottom="0.75" header="0.3" footer="0.3"/>
  <pageSetup paperSize="9" scale="6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22">
    <pageSetUpPr fitToPage="1"/>
  </sheetPr>
  <dimension ref="B1:M662"/>
  <sheetViews>
    <sheetView showGridLines="0" zoomScaleNormal="100" workbookViewId="0"/>
  </sheetViews>
  <sheetFormatPr defaultColWidth="9.140625" defaultRowHeight="15"/>
  <cols>
    <col min="1" max="1" width="2.140625" style="66" customWidth="1"/>
    <col min="2" max="2" width="23.42578125" style="66" customWidth="1"/>
    <col min="3" max="3" width="20.7109375" style="152" customWidth="1"/>
    <col min="4" max="5" width="20.7109375" style="66" customWidth="1"/>
    <col min="6" max="6" width="18.5703125" style="152" customWidth="1"/>
    <col min="7" max="8" width="20.7109375" style="66" customWidth="1"/>
    <col min="9" max="9" width="4.5703125" style="152" customWidth="1"/>
    <col min="10" max="10" width="9.140625" style="66" customWidth="1"/>
    <col min="11" max="11" width="12.7109375" style="66" customWidth="1"/>
    <col min="12" max="12" width="9.7109375" style="66" customWidth="1"/>
    <col min="13" max="16384" width="9.140625" style="66"/>
  </cols>
  <sheetData>
    <row r="1" spans="2:13">
      <c r="I1" s="66"/>
    </row>
    <row r="2" spans="2:13">
      <c r="I2" s="66"/>
    </row>
    <row r="3" spans="2:13">
      <c r="I3" s="66"/>
    </row>
    <row r="4" spans="2:13" ht="35.25" customHeight="1">
      <c r="I4" s="66"/>
    </row>
    <row r="5" spans="2:13">
      <c r="B5" s="36"/>
      <c r="C5" s="439"/>
      <c r="D5" s="36"/>
      <c r="E5" s="36"/>
      <c r="F5" s="439"/>
      <c r="G5" s="36"/>
      <c r="H5" s="36"/>
      <c r="I5" s="36"/>
      <c r="J5" s="36"/>
      <c r="K5" s="36"/>
      <c r="L5" s="36"/>
    </row>
    <row r="6" spans="2:13" ht="20.100000000000001" customHeight="1">
      <c r="B6" s="201" t="s">
        <v>802</v>
      </c>
      <c r="C6" s="201"/>
      <c r="D6" s="202"/>
      <c r="E6" s="202"/>
      <c r="F6" s="201"/>
      <c r="G6" s="440"/>
      <c r="H6" s="440"/>
      <c r="I6" s="36"/>
      <c r="J6" s="36"/>
      <c r="K6" s="36"/>
    </row>
    <row r="7" spans="2:13">
      <c r="B7" s="441"/>
      <c r="C7" s="442"/>
      <c r="D7" s="441"/>
      <c r="E7" s="442"/>
      <c r="F7" s="442"/>
      <c r="G7" s="36"/>
      <c r="H7" s="36"/>
      <c r="I7" s="36"/>
      <c r="J7" s="36"/>
      <c r="K7" s="36"/>
      <c r="L7" s="36"/>
    </row>
    <row r="8" spans="2:13" ht="28.5">
      <c r="B8" s="443" t="s">
        <v>803</v>
      </c>
      <c r="C8" s="443" t="s">
        <v>648</v>
      </c>
      <c r="D8" s="443" t="s">
        <v>804</v>
      </c>
      <c r="E8" s="443" t="s">
        <v>805</v>
      </c>
      <c r="F8" s="443" t="s">
        <v>806</v>
      </c>
      <c r="G8" s="443" t="s">
        <v>743</v>
      </c>
      <c r="H8" s="443" t="s">
        <v>807</v>
      </c>
      <c r="I8" s="36"/>
      <c r="J8" s="36"/>
      <c r="K8" s="36"/>
      <c r="L8" s="36"/>
    </row>
    <row r="9" spans="2:13">
      <c r="B9" s="1099">
        <v>5101084</v>
      </c>
      <c r="C9" s="1099">
        <v>1068</v>
      </c>
      <c r="D9" s="1102">
        <v>395</v>
      </c>
      <c r="E9" s="335" t="s">
        <v>808</v>
      </c>
      <c r="F9" s="950">
        <v>0</v>
      </c>
      <c r="G9" s="951">
        <v>5</v>
      </c>
      <c r="H9" s="952">
        <v>112871</v>
      </c>
      <c r="I9" s="36"/>
      <c r="J9" s="36"/>
      <c r="K9" s="36"/>
      <c r="L9" s="36"/>
      <c r="M9" s="36"/>
    </row>
    <row r="10" spans="2:13">
      <c r="B10" s="1100"/>
      <c r="C10" s="1100"/>
      <c r="D10" s="1103"/>
      <c r="E10" s="336" t="s">
        <v>809</v>
      </c>
      <c r="F10" s="953">
        <v>236</v>
      </c>
      <c r="G10" s="951">
        <v>1685</v>
      </c>
      <c r="H10" s="952">
        <v>90902</v>
      </c>
      <c r="I10" s="36"/>
      <c r="J10" s="36"/>
      <c r="K10" s="36"/>
      <c r="L10" s="36"/>
      <c r="M10" s="36"/>
    </row>
    <row r="11" spans="2:13">
      <c r="B11" s="1100"/>
      <c r="C11" s="1100"/>
      <c r="D11" s="1103"/>
      <c r="E11" s="336" t="s">
        <v>810</v>
      </c>
      <c r="F11" s="953">
        <v>36</v>
      </c>
      <c r="G11" s="953">
        <v>2477</v>
      </c>
      <c r="H11" s="952">
        <v>778</v>
      </c>
      <c r="I11" s="36"/>
      <c r="J11" s="36"/>
      <c r="K11" s="36"/>
      <c r="L11" s="36"/>
      <c r="M11" s="36"/>
    </row>
    <row r="12" spans="2:13">
      <c r="B12" s="1101"/>
      <c r="C12" s="1101"/>
      <c r="D12" s="1104"/>
      <c r="E12" s="337" t="s">
        <v>811</v>
      </c>
      <c r="F12" s="953">
        <v>122</v>
      </c>
      <c r="G12" s="953">
        <v>7632</v>
      </c>
      <c r="H12" s="952">
        <v>6767</v>
      </c>
      <c r="I12" s="66"/>
    </row>
    <row r="13" spans="2:13">
      <c r="B13" s="651"/>
      <c r="C13" s="651"/>
      <c r="D13" s="651"/>
      <c r="E13" s="338"/>
      <c r="F13" s="954">
        <f>SUM(F9:F12)</f>
        <v>394</v>
      </c>
      <c r="G13" s="954">
        <f>SUM(G9:G12)</f>
        <v>11799</v>
      </c>
      <c r="H13" s="954">
        <f>SUM(H9:H12)</f>
        <v>211318</v>
      </c>
      <c r="I13" s="66"/>
    </row>
    <row r="14" spans="2:13">
      <c r="C14" s="444"/>
      <c r="F14" s="444"/>
      <c r="I14" s="66"/>
    </row>
    <row r="15" spans="2:13" ht="30" customHeight="1">
      <c r="B15" s="203" t="s">
        <v>812</v>
      </c>
      <c r="C15" s="204">
        <v>2018</v>
      </c>
      <c r="D15" s="204">
        <v>2019</v>
      </c>
      <c r="E15" s="203">
        <v>2020</v>
      </c>
      <c r="F15" s="214">
        <v>2021</v>
      </c>
      <c r="G15" s="214">
        <v>2022</v>
      </c>
      <c r="H15" s="590">
        <v>45261</v>
      </c>
      <c r="I15" s="66"/>
    </row>
    <row r="16" spans="2:13" ht="25.5">
      <c r="B16" s="445" t="s">
        <v>813</v>
      </c>
      <c r="C16" s="955">
        <v>4637804</v>
      </c>
      <c r="D16" s="955">
        <v>4713240</v>
      </c>
      <c r="E16" s="955">
        <v>4835852</v>
      </c>
      <c r="F16" s="956">
        <v>4926608</v>
      </c>
      <c r="G16" s="957">
        <v>5011555</v>
      </c>
      <c r="H16" s="783">
        <v>5098006</v>
      </c>
      <c r="I16" s="66"/>
    </row>
    <row r="17" spans="2:12">
      <c r="B17" s="446" t="s">
        <v>814</v>
      </c>
      <c r="C17" s="200">
        <v>5364</v>
      </c>
      <c r="D17" s="200">
        <v>4964</v>
      </c>
      <c r="E17" s="200">
        <v>4641</v>
      </c>
      <c r="F17" s="207">
        <v>4430</v>
      </c>
      <c r="G17" s="958">
        <v>4257</v>
      </c>
      <c r="H17" s="207">
        <v>4203</v>
      </c>
      <c r="I17" s="66"/>
    </row>
    <row r="18" spans="2:12">
      <c r="B18" s="447" t="s">
        <v>815</v>
      </c>
      <c r="C18" s="211">
        <v>864.61670395227441</v>
      </c>
      <c r="D18" s="211">
        <v>949.48428686543116</v>
      </c>
      <c r="E18" s="211">
        <v>1041.9849170437406</v>
      </c>
      <c r="F18" s="212">
        <v>1112.1011286681717</v>
      </c>
      <c r="G18" s="339">
        <f>G16/G17</f>
        <v>1177.2504110876205</v>
      </c>
      <c r="H18" s="339">
        <f>H16/H17</f>
        <v>1212.9445634070901</v>
      </c>
      <c r="I18" s="66"/>
    </row>
    <row r="19" spans="2:12">
      <c r="B19" s="448"/>
      <c r="C19" s="449"/>
      <c r="D19" s="449"/>
      <c r="E19" s="449"/>
      <c r="F19" s="449"/>
      <c r="G19" s="450"/>
      <c r="I19" s="66"/>
    </row>
    <row r="20" spans="2:12" ht="20.100000000000001" customHeight="1">
      <c r="B20" s="201" t="s">
        <v>816</v>
      </c>
      <c r="C20" s="201"/>
      <c r="D20" s="202"/>
      <c r="E20" s="202"/>
      <c r="F20" s="201"/>
      <c r="G20" s="440"/>
      <c r="H20" s="440"/>
      <c r="I20" s="36"/>
      <c r="J20" s="36"/>
      <c r="K20" s="36"/>
    </row>
    <row r="21" spans="2:12">
      <c r="B21" s="451"/>
      <c r="C21" s="451"/>
      <c r="D21" s="451"/>
      <c r="E21" s="452"/>
      <c r="F21" s="453"/>
      <c r="G21" s="36"/>
      <c r="H21" s="36"/>
      <c r="I21" s="36"/>
      <c r="J21" s="36"/>
      <c r="K21" s="36"/>
      <c r="L21" s="36"/>
    </row>
    <row r="22" spans="2:12" ht="25.5" customHeight="1">
      <c r="B22" s="454"/>
      <c r="C22" s="454" t="s">
        <v>817</v>
      </c>
      <c r="D22" s="455" t="s">
        <v>818</v>
      </c>
      <c r="E22" s="443" t="s">
        <v>819</v>
      </c>
      <c r="F22" s="456"/>
      <c r="G22" s="456"/>
      <c r="H22" s="456"/>
      <c r="I22" s="66"/>
    </row>
    <row r="23" spans="2:12">
      <c r="B23" s="457"/>
      <c r="C23" s="497">
        <v>2019</v>
      </c>
      <c r="D23" s="681">
        <v>9.11</v>
      </c>
      <c r="E23" s="681">
        <v>6.02</v>
      </c>
      <c r="F23" s="459"/>
      <c r="G23" s="459"/>
      <c r="H23" s="459"/>
      <c r="I23" s="66"/>
    </row>
    <row r="24" spans="2:12">
      <c r="B24" s="458"/>
      <c r="C24" s="498">
        <v>2020</v>
      </c>
      <c r="D24" s="681">
        <v>7.83</v>
      </c>
      <c r="E24" s="681">
        <v>5.61</v>
      </c>
      <c r="F24" s="461"/>
      <c r="G24" s="461"/>
      <c r="H24" s="461"/>
      <c r="I24" s="66"/>
    </row>
    <row r="25" spans="2:12">
      <c r="B25" s="460"/>
      <c r="C25" s="498">
        <v>2021</v>
      </c>
      <c r="D25" s="681">
        <v>7.2</v>
      </c>
      <c r="E25" s="681">
        <v>4.76</v>
      </c>
      <c r="F25" s="461"/>
      <c r="G25" s="461"/>
      <c r="H25" s="461"/>
      <c r="I25" s="66"/>
    </row>
    <row r="26" spans="2:12">
      <c r="B26" s="458"/>
      <c r="C26" s="498">
        <v>2022</v>
      </c>
      <c r="D26" s="682">
        <v>7.98</v>
      </c>
      <c r="E26" s="682">
        <v>5.29</v>
      </c>
      <c r="F26" s="461"/>
      <c r="G26" s="461"/>
      <c r="H26" s="461"/>
      <c r="I26" s="66"/>
    </row>
    <row r="27" spans="2:12">
      <c r="B27" s="462"/>
      <c r="C27" s="499">
        <v>2023</v>
      </c>
      <c r="D27" s="683">
        <v>7.86</v>
      </c>
      <c r="E27" s="683">
        <v>5.21</v>
      </c>
      <c r="F27" s="463"/>
      <c r="G27" s="463"/>
      <c r="H27" s="463"/>
      <c r="I27" s="66"/>
    </row>
    <row r="28" spans="2:12" ht="45" customHeight="1">
      <c r="B28" s="1107" t="s">
        <v>820</v>
      </c>
      <c r="C28" s="1107"/>
      <c r="D28" s="1107"/>
      <c r="E28" s="1108"/>
      <c r="I28" s="66"/>
    </row>
    <row r="29" spans="2:12">
      <c r="B29" s="1105" t="s">
        <v>821</v>
      </c>
      <c r="C29" s="1008" t="s">
        <v>822</v>
      </c>
      <c r="D29" s="1008"/>
      <c r="E29" s="1008" t="s">
        <v>823</v>
      </c>
      <c r="F29" s="1008"/>
      <c r="G29" s="1008" t="s">
        <v>824</v>
      </c>
      <c r="H29" s="1008"/>
      <c r="I29" s="66"/>
    </row>
    <row r="30" spans="2:12">
      <c r="B30" s="1106"/>
      <c r="C30" s="464" t="s">
        <v>825</v>
      </c>
      <c r="D30" s="464" t="s">
        <v>826</v>
      </c>
      <c r="E30" s="464" t="s">
        <v>827</v>
      </c>
      <c r="F30" s="464" t="s">
        <v>828</v>
      </c>
      <c r="G30" s="464" t="s">
        <v>829</v>
      </c>
      <c r="H30" s="464" t="s">
        <v>830</v>
      </c>
      <c r="I30" s="66"/>
    </row>
    <row r="31" spans="2:12">
      <c r="B31" s="959">
        <v>43800</v>
      </c>
      <c r="C31" s="960">
        <v>6.0499999999999998E-2</v>
      </c>
      <c r="D31" s="960">
        <v>5.9700000000000003E-2</v>
      </c>
      <c r="E31" s="960">
        <v>4.7E-2</v>
      </c>
      <c r="F31" s="960">
        <v>2.7699999999999999E-2</v>
      </c>
      <c r="G31" s="960">
        <v>8.14E-2</v>
      </c>
      <c r="H31" s="960">
        <v>7.2800000000000004E-2</v>
      </c>
      <c r="I31" s="66"/>
    </row>
    <row r="32" spans="2:12">
      <c r="B32" s="959">
        <v>44166</v>
      </c>
      <c r="C32" s="960">
        <v>6.0499999999999998E-2</v>
      </c>
      <c r="D32" s="960">
        <v>6.0299999999999999E-2</v>
      </c>
      <c r="E32" s="960">
        <v>4.7E-2</v>
      </c>
      <c r="F32" s="960">
        <v>3.9199999999999999E-2</v>
      </c>
      <c r="G32" s="960">
        <v>8.14E-2</v>
      </c>
      <c r="H32" s="960">
        <v>7.8E-2</v>
      </c>
      <c r="I32" s="66"/>
    </row>
    <row r="33" spans="2:9">
      <c r="B33" s="959">
        <v>44531</v>
      </c>
      <c r="C33" s="960">
        <v>5.79E-2</v>
      </c>
      <c r="D33" s="960">
        <v>5.8400000000000001E-2</v>
      </c>
      <c r="E33" s="960">
        <v>4.5600000000000002E-2</v>
      </c>
      <c r="F33" s="960">
        <v>4.58E-2</v>
      </c>
      <c r="G33" s="960">
        <v>7.7200000000000005E-2</v>
      </c>
      <c r="H33" s="960">
        <v>7.7299999999999994E-2</v>
      </c>
      <c r="I33" s="66"/>
    </row>
    <row r="34" spans="2:9">
      <c r="B34" s="959">
        <v>44896</v>
      </c>
      <c r="C34" s="960">
        <v>5.79E-2</v>
      </c>
      <c r="D34" s="960">
        <v>5.7200000000000001E-2</v>
      </c>
      <c r="E34" s="960">
        <v>4.4699999999999997E-2</v>
      </c>
      <c r="F34" s="960">
        <v>4.6199999999999998E-2</v>
      </c>
      <c r="G34" s="960">
        <v>7.5999999999999998E-2</v>
      </c>
      <c r="H34" s="960">
        <v>7.6600000000000001E-2</v>
      </c>
      <c r="I34" s="66"/>
    </row>
    <row r="35" spans="2:9">
      <c r="B35" s="959">
        <v>45261</v>
      </c>
      <c r="C35" s="961">
        <v>5.79E-2</v>
      </c>
      <c r="D35" s="961">
        <v>5.8999999999999997E-2</v>
      </c>
      <c r="E35" s="961">
        <v>4.4699999999999997E-2</v>
      </c>
      <c r="F35" s="961">
        <v>4.5400000000000003E-2</v>
      </c>
      <c r="G35" s="961">
        <v>7.7799999999999994E-2</v>
      </c>
      <c r="H35" s="961">
        <v>7.8100000000000003E-2</v>
      </c>
      <c r="I35" s="66"/>
    </row>
    <row r="36" spans="2:9" ht="11.25" customHeight="1">
      <c r="B36" s="1109" t="s">
        <v>831</v>
      </c>
      <c r="C36" s="1109"/>
      <c r="D36" s="1109"/>
      <c r="E36" s="1109"/>
      <c r="F36" s="1109"/>
      <c r="G36" s="1109"/>
      <c r="H36" s="1110"/>
      <c r="I36" s="66"/>
    </row>
    <row r="37" spans="2:9" ht="11.25" customHeight="1">
      <c r="B37" s="1094" t="s">
        <v>832</v>
      </c>
      <c r="C37" s="1095"/>
      <c r="D37" s="1095"/>
      <c r="E37" s="1095"/>
      <c r="F37" s="1095"/>
      <c r="G37" s="1095"/>
      <c r="H37" s="1096"/>
      <c r="I37" s="66"/>
    </row>
    <row r="38" spans="2:9" ht="11.25" customHeight="1">
      <c r="B38" s="1094" t="s">
        <v>833</v>
      </c>
      <c r="C38" s="1095"/>
      <c r="D38" s="1095"/>
      <c r="E38" s="1095"/>
      <c r="F38" s="1095"/>
      <c r="G38" s="1095"/>
      <c r="H38" s="1096"/>
      <c r="I38" s="66"/>
    </row>
    <row r="39" spans="2:9" ht="11.25" customHeight="1">
      <c r="B39" s="1094" t="s">
        <v>834</v>
      </c>
      <c r="C39" s="1094"/>
      <c r="D39" s="1094"/>
      <c r="E39" s="1094"/>
      <c r="F39" s="1094"/>
      <c r="G39" s="1094"/>
      <c r="H39" s="1096"/>
      <c r="I39" s="66"/>
    </row>
    <row r="40" spans="2:9" ht="11.25" customHeight="1">
      <c r="B40" s="1094" t="s">
        <v>835</v>
      </c>
      <c r="C40" s="1094"/>
      <c r="D40" s="1094"/>
      <c r="E40" s="1094"/>
      <c r="F40" s="1094"/>
      <c r="G40" s="1094"/>
      <c r="H40" s="1096"/>
      <c r="I40" s="66"/>
    </row>
    <row r="41" spans="2:9" ht="11.25" customHeight="1">
      <c r="B41" s="1094" t="s">
        <v>836</v>
      </c>
      <c r="C41" s="1095"/>
      <c r="D41" s="1095"/>
      <c r="E41" s="1095"/>
      <c r="F41" s="1095"/>
      <c r="G41" s="1095"/>
      <c r="H41" s="1096"/>
      <c r="I41" s="66"/>
    </row>
    <row r="42" spans="2:9" ht="25.5" customHeight="1">
      <c r="B42" s="1097" t="s">
        <v>837</v>
      </c>
      <c r="C42" s="1097"/>
      <c r="D42" s="1097"/>
      <c r="E42" s="1097"/>
      <c r="F42" s="1097"/>
      <c r="G42" s="1097"/>
      <c r="H42" s="1098"/>
      <c r="I42" s="66"/>
    </row>
    <row r="43" spans="2:9">
      <c r="C43" s="66"/>
      <c r="F43" s="66"/>
      <c r="I43" s="66"/>
    </row>
    <row r="44" spans="2:9">
      <c r="C44" s="66"/>
      <c r="F44" s="66"/>
      <c r="I44" s="66"/>
    </row>
    <row r="45" spans="2:9">
      <c r="C45" s="66"/>
      <c r="F45" s="66"/>
      <c r="I45" s="66"/>
    </row>
    <row r="46" spans="2:9">
      <c r="C46" s="66"/>
      <c r="F46" s="66"/>
      <c r="I46" s="66"/>
    </row>
    <row r="47" spans="2:9">
      <c r="C47" s="66"/>
      <c r="F47" s="66"/>
      <c r="I47" s="66"/>
    </row>
    <row r="48" spans="2:9">
      <c r="C48" s="66"/>
      <c r="F48" s="66"/>
      <c r="I48" s="66"/>
    </row>
    <row r="49" s="66" customFormat="1"/>
    <row r="50" s="66" customFormat="1"/>
    <row r="51" s="66" customFormat="1"/>
    <row r="52" s="66" customFormat="1"/>
    <row r="53" s="66" customFormat="1"/>
    <row r="54" s="66" customFormat="1"/>
    <row r="55" s="66" customFormat="1"/>
    <row r="56" s="66" customFormat="1"/>
    <row r="57" s="66" customFormat="1"/>
    <row r="58" s="66" customFormat="1"/>
    <row r="59" s="66" customFormat="1"/>
    <row r="60" s="66" customFormat="1"/>
    <row r="61" s="66" customFormat="1"/>
    <row r="62" s="66" customFormat="1"/>
    <row r="63" s="66" customFormat="1"/>
    <row r="64" s="66" customFormat="1"/>
    <row r="65" s="66" customFormat="1"/>
    <row r="66" s="66" customFormat="1"/>
    <row r="67" s="66" customFormat="1"/>
    <row r="68" s="66" customFormat="1"/>
    <row r="69" s="66" customFormat="1"/>
    <row r="70" s="66" customFormat="1"/>
    <row r="71" s="66" customFormat="1"/>
    <row r="72" s="66" customFormat="1"/>
    <row r="73" s="66" customFormat="1"/>
    <row r="74" s="66" customFormat="1"/>
    <row r="75" s="66" customFormat="1"/>
    <row r="76" s="66" customFormat="1"/>
    <row r="77" s="66" customFormat="1"/>
    <row r="78" s="66" customFormat="1"/>
    <row r="79" s="66" customFormat="1"/>
    <row r="80" s="66" customFormat="1"/>
    <row r="81" s="66" customFormat="1"/>
    <row r="82" s="66" customFormat="1"/>
    <row r="83" s="66" customFormat="1"/>
    <row r="84" s="66" customFormat="1"/>
    <row r="85" s="66" customFormat="1"/>
    <row r="86" s="66" customFormat="1"/>
    <row r="87" s="66" customFormat="1"/>
    <row r="88" s="66" customFormat="1"/>
    <row r="89" s="66" customFormat="1"/>
    <row r="90" s="66" customFormat="1"/>
    <row r="91" s="66" customFormat="1"/>
    <row r="92" s="66" customFormat="1"/>
    <row r="93" s="66" customFormat="1"/>
    <row r="94" s="66" customFormat="1"/>
    <row r="95" s="66" customFormat="1"/>
    <row r="96" s="66" customFormat="1"/>
    <row r="97" s="66" customFormat="1"/>
    <row r="98" s="66" customFormat="1"/>
    <row r="99" s="66" customFormat="1"/>
    <row r="100" s="66" customFormat="1"/>
    <row r="101" s="66" customFormat="1"/>
    <row r="102" s="66" customFormat="1"/>
    <row r="103" s="66" customFormat="1"/>
    <row r="104" s="66" customFormat="1"/>
    <row r="105" s="66" customFormat="1"/>
    <row r="106" s="66" customFormat="1"/>
    <row r="107" s="66" customFormat="1"/>
    <row r="108" s="66" customFormat="1"/>
    <row r="109" s="66" customFormat="1"/>
    <row r="110" s="66" customFormat="1"/>
    <row r="111" s="66" customFormat="1"/>
    <row r="112" s="66" customFormat="1"/>
    <row r="113" s="66" customFormat="1"/>
    <row r="114" s="66" customFormat="1"/>
    <row r="115" s="66" customFormat="1"/>
    <row r="116" s="66" customFormat="1"/>
    <row r="117" s="66" customFormat="1"/>
    <row r="118" s="66" customFormat="1"/>
    <row r="119" s="66" customFormat="1"/>
    <row r="120" s="66" customFormat="1"/>
    <row r="121" s="66" customFormat="1"/>
    <row r="122" s="66" customFormat="1"/>
    <row r="123" s="66" customFormat="1"/>
    <row r="124" s="66" customFormat="1"/>
    <row r="125" s="66" customFormat="1"/>
    <row r="126" s="66" customFormat="1"/>
    <row r="127" s="66" customFormat="1"/>
    <row r="128" s="66" customFormat="1"/>
    <row r="129" s="66" customFormat="1"/>
    <row r="130" s="66" customFormat="1"/>
    <row r="131" s="66" customFormat="1"/>
    <row r="132" s="66" customFormat="1"/>
    <row r="133" s="66" customFormat="1"/>
    <row r="134" s="66" customFormat="1"/>
    <row r="135" s="66" customFormat="1"/>
    <row r="136" s="66" customFormat="1"/>
    <row r="137" s="66" customFormat="1"/>
    <row r="138" s="66" customFormat="1"/>
    <row r="139" s="66" customFormat="1"/>
    <row r="140" s="66" customFormat="1"/>
    <row r="141" s="66" customFormat="1"/>
    <row r="142" s="66" customFormat="1"/>
    <row r="143" s="66" customFormat="1"/>
    <row r="144" s="66" customFormat="1"/>
    <row r="145" s="66" customFormat="1"/>
    <row r="146" s="66" customFormat="1"/>
    <row r="147" s="66" customFormat="1"/>
    <row r="148" s="66" customFormat="1"/>
    <row r="149" s="66" customFormat="1"/>
    <row r="150" s="66" customFormat="1"/>
    <row r="151" s="66" customFormat="1"/>
    <row r="152" s="66" customFormat="1"/>
    <row r="153" s="66" customFormat="1"/>
    <row r="154" s="66" customFormat="1"/>
    <row r="155" s="66" customFormat="1"/>
    <row r="156" s="66" customFormat="1"/>
    <row r="157" s="66" customFormat="1"/>
    <row r="158" s="66" customFormat="1"/>
    <row r="159" s="66" customFormat="1"/>
    <row r="160" s="66" customFormat="1"/>
    <row r="161" s="66" customFormat="1"/>
    <row r="162" s="66" customFormat="1"/>
    <row r="163" s="66" customFormat="1"/>
    <row r="164" s="66" customFormat="1"/>
    <row r="165" s="66" customFormat="1"/>
    <row r="166" s="66" customFormat="1"/>
    <row r="167" s="66" customFormat="1"/>
    <row r="168" s="66" customFormat="1"/>
    <row r="169" s="66" customFormat="1"/>
    <row r="170" s="66" customFormat="1"/>
    <row r="171" s="66" customFormat="1"/>
    <row r="172" s="66" customFormat="1"/>
    <row r="173" s="66" customFormat="1"/>
    <row r="174" s="66" customFormat="1"/>
    <row r="175" s="66" customFormat="1"/>
    <row r="176" s="66" customFormat="1"/>
    <row r="177" s="66" customFormat="1"/>
    <row r="178" s="66" customFormat="1"/>
    <row r="179" s="66" customFormat="1"/>
    <row r="180" s="66" customFormat="1"/>
    <row r="181" s="66" customFormat="1"/>
    <row r="182" s="66" customFormat="1"/>
    <row r="183" s="66" customFormat="1"/>
    <row r="184" s="66" customFormat="1"/>
    <row r="185" s="66" customFormat="1"/>
    <row r="186" s="66" customFormat="1"/>
    <row r="187" s="66" customFormat="1"/>
    <row r="188" s="66" customFormat="1"/>
    <row r="189" s="66" customFormat="1"/>
    <row r="190" s="66" customFormat="1"/>
    <row r="191" s="66" customFormat="1"/>
    <row r="192" s="66" customFormat="1"/>
    <row r="193" s="66" customFormat="1"/>
    <row r="194" s="66" customFormat="1"/>
    <row r="195" s="66" customFormat="1"/>
    <row r="196" s="66" customFormat="1"/>
    <row r="197" s="66" customFormat="1"/>
    <row r="198" s="66" customFormat="1"/>
    <row r="199" s="66" customFormat="1"/>
    <row r="200" s="66" customFormat="1"/>
    <row r="201" s="66" customFormat="1"/>
    <row r="202" s="66" customFormat="1"/>
    <row r="203" s="66" customFormat="1"/>
    <row r="204" s="66" customFormat="1"/>
    <row r="205" s="66" customFormat="1"/>
    <row r="206" s="66" customFormat="1"/>
    <row r="207" s="66" customFormat="1"/>
    <row r="208" s="66" customFormat="1"/>
    <row r="209" s="66" customFormat="1"/>
    <row r="210" s="66" customFormat="1"/>
    <row r="211" s="66" customFormat="1"/>
    <row r="212" s="66" customFormat="1"/>
    <row r="213" s="66" customFormat="1"/>
    <row r="214" s="66" customFormat="1"/>
    <row r="215" s="66" customFormat="1"/>
    <row r="216" s="66" customFormat="1"/>
    <row r="217" s="66" customFormat="1"/>
    <row r="218" s="66" customFormat="1"/>
    <row r="219" s="66" customFormat="1"/>
    <row r="220" s="66" customFormat="1"/>
    <row r="221" s="66" customFormat="1"/>
    <row r="222" s="66" customFormat="1"/>
    <row r="223" s="66" customFormat="1"/>
    <row r="224" s="66" customFormat="1"/>
    <row r="225" s="66" customFormat="1"/>
    <row r="226" s="66" customFormat="1"/>
    <row r="227" s="66" customFormat="1"/>
    <row r="228" s="66" customFormat="1"/>
    <row r="229" s="66" customFormat="1"/>
    <row r="230" s="66" customFormat="1"/>
    <row r="231" s="66" customFormat="1"/>
    <row r="232" s="66" customFormat="1"/>
    <row r="233" s="66" customFormat="1"/>
    <row r="234" s="66" customFormat="1"/>
    <row r="235" s="66" customFormat="1"/>
    <row r="236" s="66" customFormat="1"/>
    <row r="237" s="66" customFormat="1"/>
    <row r="238" s="66" customFormat="1"/>
    <row r="239" s="66" customFormat="1"/>
    <row r="240" s="66" customFormat="1"/>
    <row r="241" s="66" customFormat="1"/>
    <row r="242" s="66" customFormat="1"/>
    <row r="243" s="66" customFormat="1"/>
    <row r="244" s="66" customFormat="1"/>
    <row r="245" s="66" customFormat="1"/>
    <row r="246" s="66" customFormat="1"/>
    <row r="247" s="66" customFormat="1"/>
    <row r="248" s="66" customFormat="1"/>
    <row r="249" s="66" customFormat="1"/>
    <row r="250" s="66" customFormat="1"/>
    <row r="251" s="66" customFormat="1"/>
    <row r="252" s="66" customFormat="1"/>
    <row r="253" s="66" customFormat="1"/>
    <row r="254" s="66" customFormat="1"/>
    <row r="255" s="66" customFormat="1"/>
    <row r="256" s="66" customFormat="1"/>
    <row r="257" s="66" customFormat="1"/>
    <row r="258" s="66" customFormat="1"/>
    <row r="259" s="66" customFormat="1"/>
    <row r="260" s="66" customFormat="1"/>
    <row r="261" s="66" customFormat="1"/>
    <row r="262" s="66" customFormat="1"/>
    <row r="263" s="66" customFormat="1"/>
    <row r="264" s="66" customFormat="1"/>
    <row r="265" s="66" customFormat="1"/>
    <row r="266" s="66" customFormat="1"/>
    <row r="267" s="66" customFormat="1"/>
    <row r="268" s="66" customFormat="1"/>
    <row r="269" s="66" customFormat="1"/>
    <row r="270" s="66" customFormat="1"/>
    <row r="271" s="66" customFormat="1"/>
    <row r="272" s="66" customFormat="1"/>
    <row r="273" s="66" customFormat="1"/>
    <row r="274" s="66" customFormat="1"/>
    <row r="275" s="66" customFormat="1"/>
    <row r="276" s="66" customFormat="1"/>
    <row r="277" s="66" customFormat="1"/>
    <row r="278" s="66" customFormat="1"/>
    <row r="279" s="66" customFormat="1"/>
    <row r="280" s="66" customFormat="1"/>
    <row r="281" s="66" customFormat="1"/>
    <row r="282" s="66" customFormat="1"/>
    <row r="283" s="66" customFormat="1"/>
    <row r="284" s="66" customFormat="1"/>
    <row r="285" s="66" customFormat="1"/>
    <row r="286" s="66" customFormat="1"/>
    <row r="287" s="66" customFormat="1"/>
    <row r="288" s="66" customFormat="1"/>
    <row r="289" s="66" customFormat="1"/>
    <row r="290" s="66" customFormat="1"/>
    <row r="291" s="66" customFormat="1"/>
    <row r="292" s="66" customFormat="1"/>
    <row r="293" s="66" customFormat="1"/>
    <row r="294" s="66" customFormat="1"/>
    <row r="295" s="66" customFormat="1"/>
    <row r="296" s="66" customFormat="1"/>
    <row r="297" s="66" customFormat="1"/>
    <row r="298" s="66" customFormat="1"/>
    <row r="299" s="66" customFormat="1"/>
    <row r="300" s="66" customFormat="1"/>
    <row r="301" s="66" customFormat="1"/>
    <row r="302" s="66" customFormat="1"/>
    <row r="303" s="66" customFormat="1"/>
    <row r="304" s="66" customFormat="1"/>
    <row r="305" s="66" customFormat="1"/>
    <row r="306" s="66" customFormat="1"/>
    <row r="307" s="66" customFormat="1"/>
    <row r="308" s="66" customFormat="1"/>
    <row r="309" s="66" customFormat="1"/>
    <row r="310" s="66" customFormat="1"/>
    <row r="311" s="66" customFormat="1"/>
    <row r="312" s="66" customFormat="1"/>
    <row r="313" s="66" customFormat="1"/>
    <row r="314" s="66" customFormat="1"/>
    <row r="315" s="66" customFormat="1"/>
    <row r="316" s="66" customFormat="1"/>
    <row r="317" s="66" customFormat="1"/>
    <row r="318" s="66" customFormat="1"/>
    <row r="319" s="66" customFormat="1"/>
    <row r="320" s="66" customFormat="1"/>
    <row r="321" s="66" customFormat="1"/>
    <row r="322" s="66" customFormat="1"/>
    <row r="323" s="66" customFormat="1"/>
    <row r="324" s="66" customFormat="1"/>
    <row r="325" s="66" customFormat="1"/>
    <row r="326" s="66" customFormat="1"/>
    <row r="327" s="66" customFormat="1"/>
    <row r="328" s="66" customFormat="1"/>
    <row r="329" s="66" customFormat="1"/>
    <row r="330" s="66" customFormat="1"/>
    <row r="331" s="66" customFormat="1"/>
    <row r="332" s="66" customFormat="1"/>
    <row r="333" s="66" customFormat="1"/>
    <row r="334" s="66" customFormat="1"/>
    <row r="335" s="66" customFormat="1"/>
    <row r="336" s="66" customFormat="1"/>
    <row r="337" s="66" customFormat="1"/>
    <row r="338" s="66" customFormat="1"/>
    <row r="339" s="66" customFormat="1"/>
    <row r="340" s="66" customFormat="1"/>
    <row r="341" s="66" customFormat="1"/>
    <row r="342" s="66" customFormat="1"/>
    <row r="343" s="66" customFormat="1"/>
    <row r="344" s="66" customFormat="1"/>
    <row r="345" s="66" customFormat="1"/>
    <row r="346" s="66" customFormat="1"/>
    <row r="347" s="66" customFormat="1"/>
    <row r="348" s="66" customFormat="1"/>
    <row r="349" s="66" customFormat="1"/>
    <row r="350" s="66" customFormat="1"/>
    <row r="351" s="66" customFormat="1"/>
    <row r="352" s="66" customFormat="1"/>
    <row r="353" s="66" customFormat="1"/>
    <row r="354" s="66" customFormat="1"/>
    <row r="355" s="66" customFormat="1"/>
    <row r="356" s="66" customFormat="1"/>
    <row r="357" s="66" customFormat="1"/>
    <row r="358" s="66" customFormat="1"/>
    <row r="359" s="66" customFormat="1"/>
    <row r="360" s="66" customFormat="1"/>
    <row r="361" s="66" customFormat="1"/>
    <row r="362" s="66" customFormat="1"/>
    <row r="363" s="66" customFormat="1"/>
    <row r="364" s="66" customFormat="1"/>
    <row r="365" s="66" customFormat="1"/>
    <row r="366" s="66" customFormat="1"/>
    <row r="367" s="66" customFormat="1"/>
    <row r="368" s="66" customFormat="1"/>
    <row r="369" s="66" customFormat="1"/>
    <row r="370" s="66" customFormat="1"/>
    <row r="371" s="66" customFormat="1"/>
    <row r="372" s="66" customFormat="1"/>
    <row r="373" s="66" customFormat="1"/>
    <row r="374" s="66" customFormat="1"/>
    <row r="375" s="66" customFormat="1"/>
    <row r="376" s="66" customFormat="1"/>
    <row r="377" s="66" customFormat="1"/>
    <row r="378" s="66" customFormat="1"/>
    <row r="379" s="66" customFormat="1"/>
    <row r="380" s="66" customFormat="1"/>
    <row r="381" s="66" customFormat="1"/>
    <row r="382" s="66" customFormat="1"/>
    <row r="383" s="66" customFormat="1"/>
    <row r="384" s="66" customFormat="1"/>
    <row r="385" s="66" customFormat="1"/>
    <row r="386" s="66" customFormat="1"/>
    <row r="387" s="66" customFormat="1"/>
    <row r="388" s="66" customFormat="1"/>
    <row r="389" s="66" customFormat="1"/>
    <row r="390" s="66" customFormat="1"/>
    <row r="391" s="66" customFormat="1"/>
    <row r="392" s="66" customFormat="1"/>
    <row r="393" s="66" customFormat="1"/>
    <row r="394" s="66" customFormat="1"/>
    <row r="395" s="66" customFormat="1"/>
    <row r="396" s="66" customFormat="1"/>
    <row r="397" s="66" customFormat="1"/>
    <row r="398" s="66" customFormat="1"/>
    <row r="399" s="66" customFormat="1"/>
    <row r="400" s="66" customFormat="1"/>
    <row r="401" s="66" customFormat="1"/>
    <row r="402" s="66" customFormat="1"/>
    <row r="403" s="66" customFormat="1"/>
    <row r="404" s="66" customFormat="1"/>
    <row r="405" s="66" customFormat="1"/>
    <row r="406" s="66" customFormat="1"/>
    <row r="407" s="66" customFormat="1"/>
    <row r="408" s="66" customFormat="1"/>
    <row r="409" s="66" customFormat="1"/>
    <row r="410" s="66" customFormat="1"/>
    <row r="411" s="66" customFormat="1"/>
    <row r="412" s="66" customFormat="1"/>
    <row r="413" s="66" customFormat="1"/>
    <row r="414" s="66" customFormat="1"/>
    <row r="415" s="66" customFormat="1"/>
    <row r="416" s="66" customFormat="1"/>
    <row r="417" s="66" customFormat="1"/>
    <row r="418" s="66" customFormat="1"/>
    <row r="419" s="66" customFormat="1"/>
    <row r="420" s="66" customFormat="1"/>
    <row r="421" s="66" customFormat="1"/>
    <row r="422" s="66" customFormat="1"/>
    <row r="423" s="66" customFormat="1"/>
    <row r="424" s="66" customFormat="1"/>
    <row r="425" s="66" customFormat="1"/>
    <row r="426" s="66" customFormat="1"/>
    <row r="427" s="66" customFormat="1"/>
    <row r="428" s="66" customFormat="1"/>
    <row r="429" s="66" customFormat="1"/>
    <row r="430" s="66" customFormat="1"/>
    <row r="431" s="66" customFormat="1"/>
    <row r="432" s="66" customFormat="1"/>
    <row r="433" s="66" customFormat="1"/>
    <row r="434" s="66" customFormat="1"/>
    <row r="435" s="66" customFormat="1"/>
    <row r="436" s="66" customFormat="1"/>
    <row r="437" s="66" customFormat="1"/>
    <row r="438" s="66" customFormat="1"/>
    <row r="439" s="66" customFormat="1"/>
    <row r="440" s="66" customFormat="1"/>
    <row r="441" s="66" customFormat="1"/>
    <row r="442" s="66" customFormat="1"/>
    <row r="443" s="66" customFormat="1"/>
    <row r="444" s="66" customFormat="1"/>
    <row r="445" s="66" customFormat="1"/>
    <row r="446" s="66" customFormat="1"/>
    <row r="447" s="66" customFormat="1"/>
    <row r="448" s="66" customFormat="1"/>
    <row r="449" s="66" customFormat="1"/>
    <row r="450" s="66" customFormat="1"/>
    <row r="451" s="66" customFormat="1"/>
    <row r="452" s="66" customFormat="1"/>
    <row r="453" s="66" customFormat="1"/>
    <row r="454" s="66" customFormat="1"/>
    <row r="455" s="66" customFormat="1"/>
    <row r="456" s="66" customFormat="1"/>
    <row r="457" s="66" customFormat="1"/>
    <row r="458" s="66" customFormat="1"/>
    <row r="459" s="66" customFormat="1"/>
    <row r="460" s="66" customFormat="1"/>
    <row r="461" s="66" customFormat="1"/>
    <row r="462" s="66" customFormat="1"/>
    <row r="463" s="66" customFormat="1"/>
    <row r="464" s="66" customFormat="1"/>
    <row r="465" s="66" customFormat="1"/>
    <row r="466" s="66" customFormat="1"/>
    <row r="467" s="66" customFormat="1"/>
    <row r="468" s="66" customFormat="1"/>
    <row r="469" s="66" customFormat="1"/>
    <row r="470" s="66" customFormat="1"/>
    <row r="471" s="66" customFormat="1"/>
    <row r="472" s="66" customFormat="1"/>
    <row r="473" s="66" customFormat="1"/>
    <row r="474" s="66" customFormat="1"/>
    <row r="475" s="66" customFormat="1"/>
    <row r="476" s="66" customFormat="1"/>
    <row r="477" s="66" customFormat="1"/>
    <row r="478" s="66" customFormat="1"/>
    <row r="479" s="66" customFormat="1"/>
    <row r="480" s="66" customFormat="1"/>
    <row r="481" s="66" customFormat="1"/>
    <row r="482" s="66" customFormat="1"/>
    <row r="483" s="66" customFormat="1"/>
    <row r="484" s="66" customFormat="1"/>
    <row r="485" s="66" customFormat="1"/>
    <row r="486" s="66" customFormat="1"/>
    <row r="487" s="66" customFormat="1"/>
    <row r="488" s="66" customFormat="1"/>
    <row r="489" s="66" customFormat="1"/>
    <row r="490" s="66" customFormat="1"/>
    <row r="491" s="66" customFormat="1"/>
    <row r="492" s="66" customFormat="1"/>
    <row r="493" s="66" customFormat="1"/>
    <row r="494" s="66" customFormat="1"/>
    <row r="495" s="66" customFormat="1"/>
    <row r="496" s="66" customFormat="1"/>
    <row r="497" s="66" customFormat="1"/>
    <row r="498" s="66" customFormat="1"/>
    <row r="499" s="66" customFormat="1"/>
    <row r="500" s="66" customFormat="1"/>
    <row r="501" s="66" customFormat="1"/>
    <row r="502" s="66" customFormat="1"/>
    <row r="503" s="66" customFormat="1"/>
    <row r="504" s="66" customFormat="1"/>
    <row r="505" s="66" customFormat="1"/>
    <row r="506" s="66" customFormat="1"/>
    <row r="507" s="66" customFormat="1"/>
    <row r="508" s="66" customFormat="1"/>
    <row r="509" s="66" customFormat="1"/>
    <row r="510" s="66" customFormat="1"/>
    <row r="511" s="66" customFormat="1"/>
    <row r="512" s="66" customFormat="1"/>
    <row r="513" s="66" customFormat="1"/>
    <row r="514" s="66" customFormat="1"/>
    <row r="515" s="66" customFormat="1"/>
    <row r="516" s="66" customFormat="1"/>
    <row r="517" s="66" customFormat="1"/>
    <row r="518" s="66" customFormat="1"/>
    <row r="519" s="66" customFormat="1"/>
    <row r="520" s="66" customFormat="1"/>
    <row r="521" s="66" customFormat="1"/>
    <row r="522" s="66" customFormat="1"/>
    <row r="523" s="66" customFormat="1"/>
    <row r="524" s="66" customFormat="1"/>
    <row r="525" s="66" customFormat="1"/>
    <row r="526" s="66" customFormat="1"/>
    <row r="527" s="66" customFormat="1"/>
    <row r="528" s="66" customFormat="1"/>
    <row r="529" s="66" customFormat="1"/>
    <row r="530" s="66" customFormat="1"/>
    <row r="531" s="66" customFormat="1"/>
    <row r="532" s="66" customFormat="1"/>
    <row r="533" s="66" customFormat="1"/>
    <row r="534" s="66" customFormat="1"/>
    <row r="535" s="66" customFormat="1"/>
    <row r="536" s="66" customFormat="1"/>
    <row r="537" s="66" customFormat="1"/>
    <row r="538" s="66" customFormat="1"/>
    <row r="539" s="66" customFormat="1"/>
    <row r="540" s="66" customFormat="1"/>
    <row r="541" s="66" customFormat="1"/>
    <row r="542" s="66" customFormat="1"/>
    <row r="543" s="66" customFormat="1"/>
    <row r="544" s="66" customFormat="1"/>
    <row r="545" s="66" customFormat="1"/>
    <row r="546" s="66" customFormat="1"/>
    <row r="547" s="66" customFormat="1"/>
    <row r="548" s="66" customFormat="1"/>
    <row r="549" s="66" customFormat="1"/>
    <row r="550" s="66" customFormat="1"/>
    <row r="551" s="66" customFormat="1"/>
    <row r="552" s="66" customFormat="1"/>
    <row r="553" s="66" customFormat="1"/>
    <row r="554" s="66" customFormat="1"/>
    <row r="555" s="66" customFormat="1"/>
    <row r="556" s="66" customFormat="1"/>
    <row r="557" s="66" customFormat="1"/>
    <row r="558" s="66" customFormat="1"/>
    <row r="559" s="66" customFormat="1"/>
    <row r="560" s="66" customFormat="1"/>
    <row r="561" s="66" customFormat="1"/>
    <row r="562" s="66" customFormat="1"/>
    <row r="563" s="66" customFormat="1"/>
    <row r="564" s="66" customFormat="1"/>
    <row r="565" s="66" customFormat="1"/>
    <row r="566" s="66" customFormat="1"/>
    <row r="567" s="66" customFormat="1"/>
    <row r="568" s="66" customFormat="1"/>
    <row r="569" s="66" customFormat="1"/>
    <row r="570" s="66" customFormat="1"/>
    <row r="571" s="66" customFormat="1"/>
    <row r="572" s="66" customFormat="1"/>
    <row r="573" s="66" customFormat="1"/>
    <row r="574" s="66" customFormat="1"/>
    <row r="575" s="66" customFormat="1"/>
    <row r="576" s="66" customFormat="1"/>
    <row r="577" s="66" customFormat="1"/>
    <row r="578" s="66" customFormat="1"/>
    <row r="579" s="66" customFormat="1"/>
    <row r="580" s="66" customFormat="1"/>
    <row r="581" s="66" customFormat="1"/>
    <row r="582" s="66" customFormat="1"/>
    <row r="583" s="66" customFormat="1"/>
    <row r="584" s="66" customFormat="1"/>
    <row r="585" s="66" customFormat="1"/>
    <row r="586" s="66" customFormat="1"/>
    <row r="587" s="66" customFormat="1"/>
    <row r="588" s="66" customFormat="1"/>
    <row r="589" s="66" customFormat="1"/>
    <row r="590" s="66" customFormat="1"/>
    <row r="591" s="66" customFormat="1"/>
    <row r="592" s="66" customFormat="1"/>
    <row r="593" s="66" customFormat="1"/>
    <row r="594" s="66" customFormat="1"/>
    <row r="595" s="66" customFormat="1"/>
    <row r="596" s="66" customFormat="1"/>
    <row r="597" s="66" customFormat="1"/>
    <row r="598" s="66" customFormat="1"/>
    <row r="599" s="66" customFormat="1"/>
    <row r="600" s="66" customFormat="1"/>
    <row r="601" s="66" customFormat="1"/>
    <row r="602" s="66" customFormat="1"/>
    <row r="603" s="66" customFormat="1"/>
    <row r="604" s="66" customFormat="1"/>
    <row r="605" s="66" customFormat="1"/>
    <row r="606" s="66" customFormat="1"/>
    <row r="607" s="66" customFormat="1"/>
    <row r="608" s="66" customFormat="1"/>
    <row r="609" s="66" customFormat="1"/>
    <row r="610" s="66" customFormat="1"/>
    <row r="611" s="66" customFormat="1"/>
    <row r="612" s="66" customFormat="1"/>
    <row r="613" s="66" customFormat="1"/>
    <row r="614" s="66" customFormat="1"/>
    <row r="615" s="66" customFormat="1"/>
    <row r="616" s="66" customFormat="1"/>
    <row r="617" s="66" customFormat="1"/>
    <row r="618" s="66" customFormat="1"/>
    <row r="619" s="66" customFormat="1"/>
    <row r="620" s="66" customFormat="1"/>
    <row r="621" s="66" customFormat="1"/>
    <row r="622" s="66" customFormat="1"/>
    <row r="623" s="66" customFormat="1"/>
    <row r="624" s="66" customFormat="1"/>
    <row r="625" s="66" customFormat="1"/>
    <row r="626" s="66" customFormat="1"/>
    <row r="627" s="66" customFormat="1"/>
    <row r="628" s="66" customFormat="1"/>
    <row r="629" s="66" customFormat="1"/>
    <row r="630" s="66" customFormat="1"/>
    <row r="631" s="66" customFormat="1"/>
    <row r="632" s="66" customFormat="1"/>
    <row r="633" s="66" customFormat="1"/>
    <row r="634" s="66" customFormat="1"/>
    <row r="635" s="66" customFormat="1"/>
    <row r="636" s="66" customFormat="1"/>
    <row r="637" s="66" customFormat="1"/>
    <row r="638" s="66" customFormat="1"/>
    <row r="639" s="66" customFormat="1"/>
    <row r="640" s="66" customFormat="1"/>
    <row r="641" s="66" customFormat="1"/>
    <row r="642" s="66" customFormat="1"/>
    <row r="643" s="66" customFormat="1"/>
    <row r="644" s="66" customFormat="1"/>
    <row r="645" s="66" customFormat="1"/>
    <row r="646" s="66" customFormat="1"/>
    <row r="647" s="66" customFormat="1"/>
    <row r="648" s="66" customFormat="1"/>
    <row r="649" s="66" customFormat="1"/>
    <row r="650" s="66" customFormat="1"/>
    <row r="651" s="66" customFormat="1"/>
    <row r="652" s="66" customFormat="1"/>
    <row r="653" s="66" customFormat="1"/>
    <row r="654" s="66" customFormat="1"/>
    <row r="655" s="66" customFormat="1"/>
    <row r="656" s="66" customFormat="1"/>
    <row r="657" s="66" customFormat="1"/>
    <row r="658" s="66" customFormat="1"/>
    <row r="659" s="66" customFormat="1"/>
    <row r="660" s="66" customFormat="1"/>
    <row r="661" s="66" customFormat="1"/>
    <row r="662" s="66" customFormat="1"/>
  </sheetData>
  <sheetProtection algorithmName="SHA-512" hashValue="iCdF+AbYjhPoCWUwTUAbjDBMWAHeAriuTn3xmXs7R3agoEhtB8VzzfB8smsH7SFUYlllC3Ss3Kgio4aMD+Dtog==" saltValue="1nVqIisvJSk5E7f2Fl9gfg==" spinCount="100000" sheet="1" objects="1" scenarios="1"/>
  <mergeCells count="15">
    <mergeCell ref="B41:H41"/>
    <mergeCell ref="B42:H42"/>
    <mergeCell ref="G29:H29"/>
    <mergeCell ref="B9:B12"/>
    <mergeCell ref="C9:C12"/>
    <mergeCell ref="D9:D12"/>
    <mergeCell ref="B29:B30"/>
    <mergeCell ref="C29:D29"/>
    <mergeCell ref="B28:E28"/>
    <mergeCell ref="E29:F29"/>
    <mergeCell ref="B36:H36"/>
    <mergeCell ref="B37:H37"/>
    <mergeCell ref="B38:H38"/>
    <mergeCell ref="B39:H39"/>
    <mergeCell ref="B40:H40"/>
  </mergeCells>
  <phoneticPr fontId="14" type="noConversion"/>
  <printOptions horizontalCentered="1"/>
  <pageMargins left="0.23622047244094491" right="0.23622047244094491" top="0.74803149606299213" bottom="0.74803149606299213"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4:J50"/>
  <sheetViews>
    <sheetView zoomScaleNormal="100" workbookViewId="0"/>
  </sheetViews>
  <sheetFormatPr defaultColWidth="9.140625" defaultRowHeight="15"/>
  <cols>
    <col min="1" max="1" width="2.85546875" style="1" customWidth="1"/>
    <col min="2" max="2" width="61.7109375" style="1" customWidth="1"/>
    <col min="3" max="4" width="15.28515625" style="1" bestFit="1" customWidth="1"/>
    <col min="5" max="5" width="10.140625" style="1" customWidth="1"/>
    <col min="6" max="6" width="4.7109375" style="1" customWidth="1"/>
    <col min="7" max="7" width="58.140625" style="1" customWidth="1"/>
    <col min="8" max="9" width="15.28515625" style="1" bestFit="1" customWidth="1"/>
    <col min="10" max="10" width="10.140625" style="1" customWidth="1"/>
    <col min="11" max="11" width="2.42578125" style="1" customWidth="1"/>
    <col min="12" max="16384" width="9.140625" style="1"/>
  </cols>
  <sheetData>
    <row r="4" spans="2:10" ht="35.25" customHeight="1"/>
    <row r="6" spans="2:10">
      <c r="B6" s="1004" t="s">
        <v>46</v>
      </c>
      <c r="C6" s="1004"/>
      <c r="D6" s="1004"/>
      <c r="E6" s="1004"/>
      <c r="G6" s="1004" t="s">
        <v>46</v>
      </c>
      <c r="H6" s="1004"/>
      <c r="I6" s="1004"/>
      <c r="J6" s="1004"/>
    </row>
    <row r="7" spans="2:10" ht="30" customHeight="1">
      <c r="B7" s="62" t="s">
        <v>47</v>
      </c>
      <c r="C7" s="63" t="s">
        <v>48</v>
      </c>
      <c r="D7" s="63" t="s">
        <v>49</v>
      </c>
      <c r="E7" s="64" t="s">
        <v>5</v>
      </c>
      <c r="F7" s="65"/>
      <c r="G7" s="62" t="s">
        <v>50</v>
      </c>
      <c r="H7" s="63" t="str">
        <f>C7</f>
        <v>Dec-23</v>
      </c>
      <c r="I7" s="63" t="str">
        <f>D7</f>
        <v>Dec-22</v>
      </c>
      <c r="J7" s="64" t="s">
        <v>5</v>
      </c>
    </row>
    <row r="8" spans="2:10" ht="24" customHeight="1">
      <c r="B8" s="504" t="s">
        <v>51</v>
      </c>
      <c r="C8" s="798">
        <v>13715730</v>
      </c>
      <c r="D8" s="798">
        <v>9327249</v>
      </c>
      <c r="E8" s="799">
        <v>47.050110916948817</v>
      </c>
      <c r="F8" s="66"/>
      <c r="G8" s="504" t="s">
        <v>51</v>
      </c>
      <c r="H8" s="803">
        <v>9309433</v>
      </c>
      <c r="I8" s="803">
        <v>7156597</v>
      </c>
      <c r="J8" s="552">
        <v>30.081839175798208</v>
      </c>
    </row>
    <row r="9" spans="2:10">
      <c r="B9" s="505" t="s">
        <v>52</v>
      </c>
      <c r="C9" s="553">
        <v>5634623</v>
      </c>
      <c r="D9" s="553">
        <v>2678457</v>
      </c>
      <c r="E9" s="800">
        <v>110.36824559811862</v>
      </c>
      <c r="F9" s="66"/>
      <c r="G9" s="96" t="s">
        <v>53</v>
      </c>
      <c r="H9" s="804">
        <v>927538</v>
      </c>
      <c r="I9" s="804">
        <v>252789</v>
      </c>
      <c r="J9" s="800">
        <v>266.92182017413734</v>
      </c>
    </row>
    <row r="10" spans="2:10">
      <c r="B10" s="505" t="s">
        <v>54</v>
      </c>
      <c r="C10" s="554">
        <v>4763</v>
      </c>
      <c r="D10" s="554">
        <v>93</v>
      </c>
      <c r="E10" s="800">
        <v>0</v>
      </c>
      <c r="F10" s="66"/>
      <c r="G10" s="96" t="s">
        <v>55</v>
      </c>
      <c r="H10" s="804">
        <v>2154430</v>
      </c>
      <c r="I10" s="804">
        <v>2090022</v>
      </c>
      <c r="J10" s="800">
        <v>3.0816900491956511</v>
      </c>
    </row>
    <row r="11" spans="2:10">
      <c r="B11" s="505" t="s">
        <v>56</v>
      </c>
      <c r="C11" s="554">
        <v>9</v>
      </c>
      <c r="D11" s="554">
        <v>157</v>
      </c>
      <c r="E11" s="800">
        <v>-94.267515923566876</v>
      </c>
      <c r="F11" s="66"/>
      <c r="G11" s="96" t="s">
        <v>57</v>
      </c>
      <c r="H11" s="804">
        <v>132979</v>
      </c>
      <c r="I11" s="804">
        <v>156191</v>
      </c>
      <c r="J11" s="800">
        <v>-14.861291623717122</v>
      </c>
    </row>
    <row r="12" spans="2:10">
      <c r="B12" s="507" t="s">
        <v>58</v>
      </c>
      <c r="C12" s="554">
        <v>3761170</v>
      </c>
      <c r="D12" s="554">
        <v>3342050</v>
      </c>
      <c r="E12" s="800">
        <v>12.540805792851684</v>
      </c>
      <c r="F12" s="66"/>
      <c r="G12" s="96" t="s">
        <v>59</v>
      </c>
      <c r="H12" s="804">
        <v>346083</v>
      </c>
      <c r="I12" s="804">
        <v>303606</v>
      </c>
      <c r="J12" s="800">
        <v>13.990830220746631</v>
      </c>
    </row>
    <row r="13" spans="2:10">
      <c r="B13" s="505" t="s">
        <v>60</v>
      </c>
      <c r="C13" s="554">
        <v>95569</v>
      </c>
      <c r="D13" s="554">
        <v>138330</v>
      </c>
      <c r="E13" s="800">
        <v>-30.912311140027469</v>
      </c>
      <c r="F13" s="66"/>
      <c r="G13" s="96" t="s">
        <v>61</v>
      </c>
      <c r="H13" s="804">
        <v>675980</v>
      </c>
      <c r="I13" s="804">
        <v>278838</v>
      </c>
      <c r="J13" s="800">
        <v>142.42750270766541</v>
      </c>
    </row>
    <row r="14" spans="2:10">
      <c r="B14" s="507" t="s">
        <v>62</v>
      </c>
      <c r="C14" s="554">
        <v>15473</v>
      </c>
      <c r="D14" s="554">
        <v>190699</v>
      </c>
      <c r="E14" s="800">
        <v>-91.886166157137694</v>
      </c>
      <c r="F14" s="66"/>
      <c r="G14" s="96" t="s">
        <v>63</v>
      </c>
      <c r="H14" s="804">
        <v>1225649</v>
      </c>
      <c r="I14" s="804">
        <v>1346347</v>
      </c>
      <c r="J14" s="800">
        <v>-8.964850814834513</v>
      </c>
    </row>
    <row r="15" spans="2:10">
      <c r="B15" s="507" t="s">
        <v>64</v>
      </c>
      <c r="C15" s="554">
        <v>9354</v>
      </c>
      <c r="D15" s="554">
        <v>8603</v>
      </c>
      <c r="E15" s="800">
        <v>8.7295129605951427</v>
      </c>
      <c r="F15" s="66"/>
      <c r="G15" s="96" t="s">
        <v>65</v>
      </c>
      <c r="H15" s="804">
        <v>464147</v>
      </c>
      <c r="I15" s="804">
        <v>482325</v>
      </c>
      <c r="J15" s="800">
        <v>-3.7688280723578549</v>
      </c>
    </row>
    <row r="16" spans="2:10">
      <c r="B16" s="508" t="s">
        <v>66</v>
      </c>
      <c r="C16" s="554">
        <v>284616</v>
      </c>
      <c r="D16" s="554">
        <v>220660</v>
      </c>
      <c r="E16" s="800">
        <v>28.983957219251334</v>
      </c>
      <c r="F16" s="66"/>
      <c r="G16" s="96" t="s">
        <v>67</v>
      </c>
      <c r="H16" s="804">
        <v>85833</v>
      </c>
      <c r="I16" s="804">
        <v>73814</v>
      </c>
      <c r="J16" s="800">
        <v>16.282818977429759</v>
      </c>
    </row>
    <row r="17" spans="2:10">
      <c r="B17" s="509" t="s">
        <v>68</v>
      </c>
      <c r="C17" s="554">
        <v>949732</v>
      </c>
      <c r="D17" s="554">
        <v>897380</v>
      </c>
      <c r="E17" s="800">
        <v>5.8338719383093096</v>
      </c>
      <c r="F17" s="66"/>
      <c r="G17" s="96" t="s">
        <v>69</v>
      </c>
      <c r="H17" s="804">
        <v>61466</v>
      </c>
      <c r="I17" s="804">
        <v>46488</v>
      </c>
      <c r="J17" s="800">
        <v>32.219067286181378</v>
      </c>
    </row>
    <row r="18" spans="2:10">
      <c r="B18" s="509" t="s">
        <v>70</v>
      </c>
      <c r="C18" s="554">
        <v>174726</v>
      </c>
      <c r="D18" s="554">
        <v>194850</v>
      </c>
      <c r="E18" s="800">
        <v>-10.327944572748271</v>
      </c>
      <c r="F18" s="66"/>
      <c r="G18" s="96" t="s">
        <v>71</v>
      </c>
      <c r="H18" s="804">
        <v>320196</v>
      </c>
      <c r="I18" s="804">
        <v>370244</v>
      </c>
      <c r="J18" s="800">
        <v>-13.517572195633154</v>
      </c>
    </row>
    <row r="19" spans="2:10">
      <c r="B19" s="507" t="s">
        <v>72</v>
      </c>
      <c r="C19" s="554">
        <v>315218</v>
      </c>
      <c r="D19" s="554">
        <v>355065</v>
      </c>
      <c r="E19" s="800">
        <v>-11.222452227057023</v>
      </c>
      <c r="F19" s="66"/>
      <c r="G19" s="96" t="s">
        <v>73</v>
      </c>
      <c r="H19" s="804">
        <v>101976</v>
      </c>
      <c r="I19" s="804">
        <v>105003</v>
      </c>
      <c r="J19" s="800">
        <v>-2.8827747778634949</v>
      </c>
    </row>
    <row r="20" spans="2:10">
      <c r="B20" s="507" t="s">
        <v>74</v>
      </c>
      <c r="C20" s="554">
        <v>943343</v>
      </c>
      <c r="D20" s="554">
        <v>1239694</v>
      </c>
      <c r="E20" s="800">
        <v>-23.905173373429246</v>
      </c>
      <c r="F20" s="66"/>
      <c r="G20" s="96" t="s">
        <v>75</v>
      </c>
      <c r="H20" s="804">
        <v>476103</v>
      </c>
      <c r="I20" s="804">
        <v>433914</v>
      </c>
      <c r="J20" s="800">
        <v>9.7228943984291725</v>
      </c>
    </row>
    <row r="21" spans="2:10">
      <c r="B21" s="507" t="s">
        <v>76</v>
      </c>
      <c r="C21" s="554">
        <v>62869</v>
      </c>
      <c r="D21" s="554">
        <v>60076</v>
      </c>
      <c r="E21" s="800">
        <v>4.6491111259071793</v>
      </c>
      <c r="F21" s="66"/>
      <c r="G21" s="96" t="s">
        <v>77</v>
      </c>
      <c r="H21" s="804">
        <v>49742</v>
      </c>
      <c r="I21" s="804">
        <v>64870</v>
      </c>
      <c r="J21" s="800">
        <v>-23.320487128102364</v>
      </c>
    </row>
    <row r="22" spans="2:10">
      <c r="B22" s="507" t="s">
        <v>78</v>
      </c>
      <c r="C22" s="554">
        <v>1336</v>
      </c>
      <c r="D22" s="554">
        <v>1135</v>
      </c>
      <c r="E22" s="800">
        <v>17.709251101321577</v>
      </c>
      <c r="F22" s="66"/>
      <c r="G22" s="96" t="s">
        <v>79</v>
      </c>
      <c r="H22" s="804">
        <v>859456</v>
      </c>
      <c r="I22" s="804">
        <v>601619</v>
      </c>
      <c r="J22" s="800">
        <v>42.857190348044206</v>
      </c>
    </row>
    <row r="23" spans="2:10">
      <c r="B23" s="507" t="s">
        <v>80</v>
      </c>
      <c r="C23" s="554">
        <v>1462929</v>
      </c>
      <c r="D23" s="554">
        <v>0</v>
      </c>
      <c r="E23" s="800">
        <v>0</v>
      </c>
      <c r="F23" s="66"/>
      <c r="G23" s="96" t="s">
        <v>81</v>
      </c>
      <c r="H23" s="805">
        <v>558591</v>
      </c>
      <c r="I23" s="805">
        <v>550527</v>
      </c>
      <c r="J23" s="800">
        <v>1.4647782942526</v>
      </c>
    </row>
    <row r="24" spans="2:10">
      <c r="B24" s="510" t="s">
        <v>82</v>
      </c>
      <c r="C24" s="555">
        <v>42103344</v>
      </c>
      <c r="D24" s="555">
        <v>40376451</v>
      </c>
      <c r="E24" s="511">
        <v>4.2769806588498716</v>
      </c>
      <c r="F24" s="66"/>
      <c r="G24" s="475" t="s">
        <v>83</v>
      </c>
      <c r="H24" s="805">
        <v>336000</v>
      </c>
      <c r="I24" s="805">
        <v>0</v>
      </c>
      <c r="J24" s="800">
        <v>0</v>
      </c>
    </row>
    <row r="25" spans="2:10">
      <c r="B25" s="510" t="s">
        <v>84</v>
      </c>
      <c r="C25" s="555">
        <v>16343437</v>
      </c>
      <c r="D25" s="555">
        <v>16442145</v>
      </c>
      <c r="E25" s="511">
        <v>-0.60033529688492404</v>
      </c>
      <c r="F25" s="66"/>
      <c r="G25" s="96" t="s">
        <v>85</v>
      </c>
      <c r="H25" s="805">
        <v>533264</v>
      </c>
      <c r="I25" s="474">
        <v>0</v>
      </c>
      <c r="J25" s="800">
        <v>0</v>
      </c>
    </row>
    <row r="26" spans="2:10">
      <c r="B26" s="505" t="s">
        <v>54</v>
      </c>
      <c r="C26" s="554">
        <v>490732</v>
      </c>
      <c r="D26" s="554">
        <v>430963</v>
      </c>
      <c r="E26" s="506">
        <v>13.868707986532481</v>
      </c>
      <c r="F26" s="66"/>
      <c r="G26" s="514" t="s">
        <v>82</v>
      </c>
      <c r="H26" s="806">
        <v>22317974</v>
      </c>
      <c r="I26" s="806">
        <v>21415878</v>
      </c>
      <c r="J26" s="807">
        <v>4.2122765174512189</v>
      </c>
    </row>
    <row r="27" spans="2:10">
      <c r="B27" s="505" t="s">
        <v>86</v>
      </c>
      <c r="C27" s="554">
        <v>31728</v>
      </c>
      <c r="D27" s="554">
        <v>25619</v>
      </c>
      <c r="E27" s="506">
        <v>23.845583356102896</v>
      </c>
      <c r="F27" s="66"/>
      <c r="G27" s="515" t="s">
        <v>55</v>
      </c>
      <c r="H27" s="804">
        <v>131143</v>
      </c>
      <c r="I27" s="804">
        <v>125448</v>
      </c>
      <c r="J27" s="808">
        <v>4.5397296090810446</v>
      </c>
    </row>
    <row r="28" spans="2:10">
      <c r="B28" s="507" t="s">
        <v>58</v>
      </c>
      <c r="C28" s="554">
        <v>105259</v>
      </c>
      <c r="D28" s="554">
        <v>109819</v>
      </c>
      <c r="E28" s="506">
        <v>-4.1522869448820332</v>
      </c>
      <c r="F28" s="66"/>
      <c r="G28" s="515" t="s">
        <v>87</v>
      </c>
      <c r="H28" s="804">
        <v>1686793</v>
      </c>
      <c r="I28" s="804">
        <v>1517682</v>
      </c>
      <c r="J28" s="808">
        <v>11.142716326608614</v>
      </c>
    </row>
    <row r="29" spans="2:10">
      <c r="B29" s="507" t="s">
        <v>88</v>
      </c>
      <c r="C29" s="554">
        <v>634712</v>
      </c>
      <c r="D29" s="554">
        <v>632458</v>
      </c>
      <c r="E29" s="506">
        <v>0.35638730160738596</v>
      </c>
      <c r="F29" s="66"/>
      <c r="G29" s="515" t="s">
        <v>59</v>
      </c>
      <c r="H29" s="804">
        <v>612093</v>
      </c>
      <c r="I29" s="804">
        <v>633491</v>
      </c>
      <c r="J29" s="808">
        <v>-3.377790686844806</v>
      </c>
    </row>
    <row r="30" spans="2:10">
      <c r="B30" s="507" t="s">
        <v>89</v>
      </c>
      <c r="C30" s="554">
        <v>15473</v>
      </c>
      <c r="D30" s="554">
        <v>190699</v>
      </c>
      <c r="E30" s="506">
        <v>-91.886166157137694</v>
      </c>
      <c r="F30" s="66"/>
      <c r="G30" s="96" t="s">
        <v>61</v>
      </c>
      <c r="H30" s="804">
        <v>4667237</v>
      </c>
      <c r="I30" s="804">
        <v>4371525</v>
      </c>
      <c r="J30" s="808">
        <v>6.7645043777629033</v>
      </c>
    </row>
    <row r="31" spans="2:10">
      <c r="B31" s="507" t="s">
        <v>64</v>
      </c>
      <c r="C31" s="554">
        <v>2809901</v>
      </c>
      <c r="D31" s="554">
        <v>2269690</v>
      </c>
      <c r="E31" s="506">
        <v>23.801091779053518</v>
      </c>
      <c r="F31" s="66"/>
      <c r="G31" s="96" t="s">
        <v>63</v>
      </c>
      <c r="H31" s="804">
        <v>8393457</v>
      </c>
      <c r="I31" s="804">
        <v>6457508</v>
      </c>
      <c r="J31" s="808">
        <v>29.979815743162842</v>
      </c>
    </row>
    <row r="32" spans="2:10">
      <c r="B32" s="507" t="s">
        <v>66</v>
      </c>
      <c r="C32" s="554">
        <v>7320445</v>
      </c>
      <c r="D32" s="554">
        <v>7452019</v>
      </c>
      <c r="E32" s="506">
        <v>-1.7656154660904644</v>
      </c>
      <c r="F32" s="66"/>
      <c r="G32" s="515" t="s">
        <v>67</v>
      </c>
      <c r="H32" s="804">
        <v>1398410</v>
      </c>
      <c r="I32" s="804">
        <v>996223</v>
      </c>
      <c r="J32" s="808">
        <v>40.371181954241166</v>
      </c>
    </row>
    <row r="33" spans="2:10">
      <c r="B33" s="507" t="s">
        <v>90</v>
      </c>
      <c r="C33" s="554">
        <v>853340</v>
      </c>
      <c r="D33" s="554">
        <v>931452</v>
      </c>
      <c r="E33" s="506">
        <v>-8.3860467313398921</v>
      </c>
      <c r="F33" s="66"/>
      <c r="G33" s="515" t="s">
        <v>71</v>
      </c>
      <c r="H33" s="804">
        <v>233478</v>
      </c>
      <c r="I33" s="804">
        <v>244514</v>
      </c>
      <c r="J33" s="808">
        <v>-4.5134429930392521</v>
      </c>
    </row>
    <row r="34" spans="2:10">
      <c r="B34" s="507" t="s">
        <v>72</v>
      </c>
      <c r="C34" s="554">
        <v>68003</v>
      </c>
      <c r="D34" s="554">
        <v>127824</v>
      </c>
      <c r="E34" s="506">
        <v>-46.799505570158971</v>
      </c>
      <c r="F34" s="66"/>
      <c r="G34" s="96" t="s">
        <v>91</v>
      </c>
      <c r="H34" s="804">
        <v>791879</v>
      </c>
      <c r="I34" s="804">
        <v>832539</v>
      </c>
      <c r="J34" s="808">
        <v>-4.8838552908632487</v>
      </c>
    </row>
    <row r="35" spans="2:10">
      <c r="B35" s="507" t="s">
        <v>92</v>
      </c>
      <c r="C35" s="554">
        <v>1757688</v>
      </c>
      <c r="D35" s="554">
        <v>1644299</v>
      </c>
      <c r="E35" s="506">
        <v>6.8958869402705902</v>
      </c>
      <c r="F35" s="66"/>
      <c r="G35" s="515" t="s">
        <v>75</v>
      </c>
      <c r="H35" s="804">
        <v>27888</v>
      </c>
      <c r="I35" s="804">
        <v>49341</v>
      </c>
      <c r="J35" s="808">
        <v>-43.479053930808057</v>
      </c>
    </row>
    <row r="36" spans="2:10">
      <c r="B36" s="507" t="s">
        <v>93</v>
      </c>
      <c r="C36" s="554">
        <v>2256156</v>
      </c>
      <c r="D36" s="554">
        <v>2627293</v>
      </c>
      <c r="E36" s="506">
        <v>-14.12621279773516</v>
      </c>
      <c r="F36" s="66"/>
      <c r="G36" s="515" t="s">
        <v>77</v>
      </c>
      <c r="H36" s="804">
        <v>220700</v>
      </c>
      <c r="I36" s="804">
        <v>208886</v>
      </c>
      <c r="J36" s="808">
        <v>5.6557165152284039</v>
      </c>
    </row>
    <row r="37" spans="2:10">
      <c r="B37" s="507" t="s">
        <v>76</v>
      </c>
      <c r="C37" s="554">
        <v>0</v>
      </c>
      <c r="D37" s="554">
        <v>10</v>
      </c>
      <c r="E37" s="506">
        <v>-100</v>
      </c>
      <c r="F37" s="66"/>
      <c r="G37" s="515" t="s">
        <v>79</v>
      </c>
      <c r="H37" s="804">
        <v>579070</v>
      </c>
      <c r="I37" s="804">
        <v>645234</v>
      </c>
      <c r="J37" s="808">
        <v>-10.254264344408382</v>
      </c>
    </row>
    <row r="38" spans="2:10">
      <c r="B38" s="510" t="s">
        <v>94</v>
      </c>
      <c r="C38" s="555">
        <v>3511797</v>
      </c>
      <c r="D38" s="555">
        <v>3325731</v>
      </c>
      <c r="E38" s="371">
        <v>5.5947399233431616</v>
      </c>
      <c r="F38" s="66"/>
      <c r="G38" s="515" t="s">
        <v>81</v>
      </c>
      <c r="H38" s="804">
        <v>173135</v>
      </c>
      <c r="I38" s="804">
        <v>1444631</v>
      </c>
      <c r="J38" s="808">
        <v>-88.015278642089228</v>
      </c>
    </row>
    <row r="39" spans="2:10">
      <c r="B39" s="510" t="s">
        <v>95</v>
      </c>
      <c r="C39" s="555">
        <v>10825421</v>
      </c>
      <c r="D39" s="555">
        <v>10069468</v>
      </c>
      <c r="E39" s="371">
        <v>7.5073777482584036</v>
      </c>
      <c r="F39" s="66"/>
      <c r="G39" s="515" t="s">
        <v>96</v>
      </c>
      <c r="H39" s="804">
        <v>1909775</v>
      </c>
      <c r="I39" s="804">
        <v>1851257</v>
      </c>
      <c r="J39" s="808">
        <v>3.1609873723637438</v>
      </c>
    </row>
    <row r="40" spans="2:10">
      <c r="B40" s="510" t="s">
        <v>97</v>
      </c>
      <c r="C40" s="555">
        <v>11170089</v>
      </c>
      <c r="D40" s="555">
        <v>10277727</v>
      </c>
      <c r="E40" s="371">
        <v>8.682483977245159</v>
      </c>
      <c r="F40" s="66"/>
      <c r="G40" s="475" t="s">
        <v>83</v>
      </c>
      <c r="H40" s="804">
        <v>1492916</v>
      </c>
      <c r="I40" s="804">
        <v>2037599</v>
      </c>
      <c r="J40" s="808">
        <v>-26.731609114452848</v>
      </c>
    </row>
    <row r="41" spans="2:10">
      <c r="B41" s="512" t="s">
        <v>98</v>
      </c>
      <c r="C41" s="556">
        <v>252600</v>
      </c>
      <c r="D41" s="556">
        <v>261380</v>
      </c>
      <c r="E41" s="513">
        <v>-3.3590940393297131</v>
      </c>
      <c r="F41" s="66"/>
      <c r="G41" s="516" t="s">
        <v>99</v>
      </c>
      <c r="H41" s="806">
        <v>24191667.26492</v>
      </c>
      <c r="I41" s="806">
        <v>21131225.124679998</v>
      </c>
      <c r="J41" s="809">
        <v>14.483032205575208</v>
      </c>
    </row>
    <row r="42" spans="2:10">
      <c r="B42" s="67" t="s">
        <v>100</v>
      </c>
      <c r="C42" s="801">
        <v>55819074</v>
      </c>
      <c r="D42" s="801">
        <v>49703700</v>
      </c>
      <c r="E42" s="802">
        <v>12.303659486114714</v>
      </c>
      <c r="F42" s="66"/>
      <c r="G42" s="517" t="s">
        <v>101</v>
      </c>
      <c r="H42" s="804">
        <v>23886153.26492</v>
      </c>
      <c r="I42" s="804">
        <v>20817364.124679998</v>
      </c>
      <c r="J42" s="474">
        <v>14.741487547896636</v>
      </c>
    </row>
    <row r="43" spans="2:10">
      <c r="B43" s="370"/>
      <c r="C43" s="370"/>
      <c r="D43" s="370"/>
      <c r="E43" s="370"/>
      <c r="F43" s="66"/>
      <c r="G43" s="518" t="s">
        <v>102</v>
      </c>
      <c r="H43" s="804">
        <v>12821758.26492</v>
      </c>
      <c r="I43" s="804">
        <v>10800000.124679999</v>
      </c>
      <c r="J43" s="474">
        <v>18.719982563888205</v>
      </c>
    </row>
    <row r="44" spans="2:10">
      <c r="F44" s="66"/>
      <c r="G44" s="518" t="s">
        <v>103</v>
      </c>
      <c r="H44" s="804">
        <v>307050</v>
      </c>
      <c r="I44" s="804">
        <v>593382</v>
      </c>
      <c r="J44" s="474">
        <v>-48.25424431479216</v>
      </c>
    </row>
    <row r="45" spans="2:10">
      <c r="F45" s="66"/>
      <c r="G45" s="518" t="s">
        <v>104</v>
      </c>
      <c r="H45" s="804">
        <v>1625628</v>
      </c>
      <c r="I45" s="804">
        <v>1512687</v>
      </c>
      <c r="J45" s="474">
        <v>7.4662504536629148</v>
      </c>
    </row>
    <row r="46" spans="2:10">
      <c r="F46" s="66"/>
      <c r="G46" s="518" t="s">
        <v>105</v>
      </c>
      <c r="H46" s="805">
        <v>9000506</v>
      </c>
      <c r="I46" s="805">
        <v>7911295</v>
      </c>
      <c r="J46" s="474">
        <v>13.767796549111111</v>
      </c>
    </row>
    <row r="47" spans="2:10">
      <c r="F47" s="66"/>
      <c r="G47" s="518" t="s">
        <v>106</v>
      </c>
      <c r="H47" s="805">
        <v>131211</v>
      </c>
      <c r="I47" s="805">
        <v>0</v>
      </c>
      <c r="J47" s="474">
        <v>0</v>
      </c>
    </row>
    <row r="48" spans="2:10">
      <c r="F48" s="65"/>
      <c r="G48" s="518" t="s">
        <v>107</v>
      </c>
      <c r="H48" s="804">
        <v>0</v>
      </c>
      <c r="I48" s="804">
        <v>0</v>
      </c>
      <c r="J48" s="474">
        <v>0</v>
      </c>
    </row>
    <row r="49" spans="7:10">
      <c r="G49" s="519" t="s">
        <v>108</v>
      </c>
      <c r="H49" s="591">
        <v>305514</v>
      </c>
      <c r="I49" s="591">
        <v>313861</v>
      </c>
      <c r="J49" s="810">
        <v>-2.659457530562892</v>
      </c>
    </row>
    <row r="50" spans="7:10">
      <c r="G50" s="67" t="s">
        <v>100</v>
      </c>
      <c r="H50" s="811">
        <v>55819074.264919996</v>
      </c>
      <c r="I50" s="811">
        <v>49703700.124679998</v>
      </c>
      <c r="J50" s="812">
        <v>12.303659737403439</v>
      </c>
    </row>
  </sheetData>
  <sheetProtection algorithmName="SHA-512" hashValue="5kNDpAUOrsJRWQQE+mptoDoNzrk8piNv6mqxr5fvKQkwIfWPm0vmpn6WMeVIennkxVS0qyQOMJr5qqCdF+rCpA==" saltValue="zQNrstMKHn9SxVCPpJvulw==" spinCount="100000" sheet="1" objects="1" scenarios="1"/>
  <mergeCells count="2">
    <mergeCell ref="B6:E6"/>
    <mergeCell ref="G6:J6"/>
  </mergeCells>
  <conditionalFormatting sqref="C8:D8">
    <cfRule type="expression" dxfId="24" priority="3">
      <formula>"a3=""receita operacional"""</formula>
    </cfRule>
    <cfRule type="cellIs" dxfId="23" priority="4" operator="equal">
      <formula>"RECEITA OPERACIONAL"</formula>
    </cfRule>
  </conditionalFormatting>
  <conditionalFormatting sqref="H8:I8">
    <cfRule type="expression" dxfId="22" priority="1">
      <formula>"a3=""receita operacional"""</formula>
    </cfRule>
    <cfRule type="cellIs" dxfId="21" priority="2" operator="equal">
      <formula>"RECEITA OPERACIONAL"</formula>
    </cfRule>
  </conditionalFormatting>
  <pageMargins left="0.25" right="0.25" top="0.75" bottom="0.75" header="0.3" footer="0.3"/>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B5:D107"/>
  <sheetViews>
    <sheetView zoomScale="70" zoomScaleNormal="70" zoomScaleSheetLayoutView="80" workbookViewId="0">
      <selection activeCell="G30" sqref="G30"/>
    </sheetView>
  </sheetViews>
  <sheetFormatPr defaultColWidth="9.140625" defaultRowHeight="15"/>
  <cols>
    <col min="1" max="1" width="2.42578125" style="66" customWidth="1"/>
    <col min="2" max="2" width="137.5703125" style="66" customWidth="1"/>
    <col min="3" max="4" width="16.7109375" style="66" customWidth="1"/>
    <col min="5" max="5" width="1.5703125" style="66" customWidth="1"/>
    <col min="6" max="6" width="9.140625" style="66" customWidth="1"/>
    <col min="7" max="16384" width="9.140625" style="66"/>
  </cols>
  <sheetData>
    <row r="5" spans="2:4" ht="23.25" customHeight="1"/>
    <row r="6" spans="2:4">
      <c r="C6" s="697"/>
      <c r="D6" s="118" t="s">
        <v>46</v>
      </c>
    </row>
    <row r="7" spans="2:4">
      <c r="B7" s="698"/>
      <c r="C7" s="699">
        <v>45291</v>
      </c>
      <c r="D7" s="699">
        <v>44926</v>
      </c>
    </row>
    <row r="8" spans="2:4">
      <c r="B8" s="1005" t="s">
        <v>109</v>
      </c>
      <c r="C8" s="1005"/>
      <c r="D8" s="1005"/>
    </row>
    <row r="9" spans="2:4" ht="7.5" customHeight="1">
      <c r="B9" s="700"/>
      <c r="C9" s="701"/>
      <c r="D9" s="701"/>
    </row>
    <row r="10" spans="2:4">
      <c r="B10" s="702" t="s">
        <v>110</v>
      </c>
      <c r="C10" s="813">
        <v>2135667</v>
      </c>
      <c r="D10" s="813">
        <v>1223987</v>
      </c>
    </row>
    <row r="11" spans="2:4" ht="7.5" customHeight="1">
      <c r="B11" s="703"/>
      <c r="C11" s="814"/>
      <c r="D11" s="814"/>
    </row>
    <row r="12" spans="2:4">
      <c r="B12" s="702" t="s">
        <v>111</v>
      </c>
      <c r="C12" s="813">
        <v>4775315</v>
      </c>
      <c r="D12" s="813">
        <v>3210369</v>
      </c>
    </row>
    <row r="13" spans="2:4">
      <c r="B13" s="704" t="s">
        <v>112</v>
      </c>
      <c r="C13" s="815">
        <v>1951552</v>
      </c>
      <c r="D13" s="815">
        <v>1298681</v>
      </c>
    </row>
    <row r="14" spans="2:4">
      <c r="B14" s="704" t="s">
        <v>113</v>
      </c>
      <c r="C14" s="815">
        <v>-114370</v>
      </c>
      <c r="D14" s="815">
        <v>-118439</v>
      </c>
    </row>
    <row r="15" spans="2:4">
      <c r="B15" s="704" t="s">
        <v>114</v>
      </c>
      <c r="C15" s="815">
        <v>-730094</v>
      </c>
      <c r="D15" s="815">
        <v>-769248</v>
      </c>
    </row>
    <row r="16" spans="2:4">
      <c r="B16" s="706" t="s">
        <v>115</v>
      </c>
      <c r="C16" s="815">
        <v>0</v>
      </c>
      <c r="D16" s="815">
        <v>1821933</v>
      </c>
    </row>
    <row r="17" spans="2:4">
      <c r="B17" s="706" t="s">
        <v>72</v>
      </c>
      <c r="C17" s="815">
        <v>371104</v>
      </c>
      <c r="D17" s="815">
        <v>368035</v>
      </c>
    </row>
    <row r="18" spans="2:4">
      <c r="B18" s="706" t="s">
        <v>87</v>
      </c>
      <c r="C18" s="815">
        <v>-17047</v>
      </c>
      <c r="D18" s="815">
        <v>-649134</v>
      </c>
    </row>
    <row r="19" spans="2:4">
      <c r="B19" s="706" t="s">
        <v>116</v>
      </c>
      <c r="C19" s="815">
        <v>-307809</v>
      </c>
      <c r="D19" s="815">
        <v>-478577</v>
      </c>
    </row>
    <row r="20" spans="2:4">
      <c r="B20" s="706" t="s">
        <v>117</v>
      </c>
      <c r="C20" s="815">
        <v>267741</v>
      </c>
      <c r="D20" s="815">
        <v>266273</v>
      </c>
    </row>
    <row r="21" spans="2:4">
      <c r="B21" s="706" t="s">
        <v>118</v>
      </c>
      <c r="C21" s="815">
        <v>165459</v>
      </c>
      <c r="D21" s="815">
        <v>155705</v>
      </c>
    </row>
    <row r="22" spans="2:4">
      <c r="B22" s="706" t="s">
        <v>119</v>
      </c>
      <c r="C22" s="815">
        <v>-62167</v>
      </c>
      <c r="D22" s="815">
        <v>-79169</v>
      </c>
    </row>
    <row r="23" spans="2:4">
      <c r="B23" s="706" t="s">
        <v>120</v>
      </c>
      <c r="C23" s="815">
        <v>-1070196</v>
      </c>
      <c r="D23" s="815">
        <v>-1847863</v>
      </c>
    </row>
    <row r="24" spans="2:4">
      <c r="B24" s="706" t="s">
        <v>22</v>
      </c>
      <c r="C24" s="815">
        <v>1382040</v>
      </c>
      <c r="D24" s="815">
        <v>1233097</v>
      </c>
    </row>
    <row r="25" spans="2:4">
      <c r="B25" s="707" t="s">
        <v>121</v>
      </c>
      <c r="C25" s="815">
        <v>610057</v>
      </c>
      <c r="D25" s="815">
        <v>0</v>
      </c>
    </row>
    <row r="26" spans="2:4">
      <c r="B26" s="706" t="s">
        <v>122</v>
      </c>
      <c r="C26" s="815">
        <v>92235</v>
      </c>
      <c r="D26" s="815">
        <v>717531</v>
      </c>
    </row>
    <row r="27" spans="2:4">
      <c r="B27" s="707" t="s">
        <v>123</v>
      </c>
      <c r="C27" s="815">
        <v>0</v>
      </c>
      <c r="D27" s="815">
        <v>0</v>
      </c>
    </row>
    <row r="28" spans="2:4">
      <c r="B28" s="706" t="s">
        <v>124</v>
      </c>
      <c r="C28" s="815">
        <v>-722</v>
      </c>
      <c r="D28" s="815">
        <v>-721</v>
      </c>
    </row>
    <row r="29" spans="2:4">
      <c r="B29" s="704" t="s">
        <v>125</v>
      </c>
      <c r="C29" s="815">
        <v>-5045</v>
      </c>
      <c r="D29" s="815">
        <v>-32748</v>
      </c>
    </row>
    <row r="30" spans="2:4">
      <c r="B30" s="706" t="s">
        <v>126</v>
      </c>
      <c r="C30" s="815">
        <v>0</v>
      </c>
      <c r="D30" s="815">
        <v>2907</v>
      </c>
    </row>
    <row r="31" spans="2:4">
      <c r="B31" s="706" t="s">
        <v>127</v>
      </c>
      <c r="C31" s="815">
        <v>270</v>
      </c>
      <c r="D31" s="815">
        <v>26533</v>
      </c>
    </row>
    <row r="32" spans="2:4">
      <c r="B32" s="704" t="s">
        <v>128</v>
      </c>
      <c r="C32" s="815">
        <v>16728</v>
      </c>
      <c r="D32" s="815">
        <v>8829</v>
      </c>
    </row>
    <row r="33" spans="2:4">
      <c r="B33" s="704" t="s">
        <v>129</v>
      </c>
      <c r="C33" s="815">
        <v>10458</v>
      </c>
      <c r="D33" s="815">
        <v>7850</v>
      </c>
    </row>
    <row r="34" spans="2:4">
      <c r="B34" s="706" t="s">
        <v>130</v>
      </c>
      <c r="C34" s="815">
        <v>78728</v>
      </c>
      <c r="D34" s="815">
        <v>55053</v>
      </c>
    </row>
    <row r="35" spans="2:4">
      <c r="B35" s="706" t="s">
        <v>131</v>
      </c>
      <c r="C35" s="815">
        <v>726</v>
      </c>
      <c r="D35" s="815">
        <v>-146</v>
      </c>
    </row>
    <row r="36" spans="2:4" ht="7.5" customHeight="1">
      <c r="B36" s="708"/>
      <c r="C36" s="815"/>
      <c r="D36" s="815"/>
    </row>
    <row r="37" spans="2:4">
      <c r="B37" s="702" t="s">
        <v>132</v>
      </c>
      <c r="C37" s="813">
        <v>98706</v>
      </c>
      <c r="D37" s="813">
        <v>2335113</v>
      </c>
    </row>
    <row r="38" spans="2:4">
      <c r="B38" s="706" t="s">
        <v>133</v>
      </c>
      <c r="C38" s="816">
        <v>188437</v>
      </c>
      <c r="D38" s="816">
        <v>1482232</v>
      </c>
    </row>
    <row r="39" spans="2:4">
      <c r="B39" s="706" t="s">
        <v>134</v>
      </c>
      <c r="C39" s="815">
        <v>174826</v>
      </c>
      <c r="D39" s="815">
        <v>67732</v>
      </c>
    </row>
    <row r="40" spans="2:4">
      <c r="B40" s="706" t="s">
        <v>88</v>
      </c>
      <c r="C40" s="815">
        <v>33298</v>
      </c>
      <c r="D40" s="815">
        <v>1521</v>
      </c>
    </row>
    <row r="41" spans="2:4">
      <c r="B41" s="706" t="s">
        <v>62</v>
      </c>
      <c r="C41" s="815">
        <v>36964</v>
      </c>
      <c r="D41" s="815">
        <v>966466</v>
      </c>
    </row>
    <row r="42" spans="2:4">
      <c r="B42" s="706" t="s">
        <v>135</v>
      </c>
      <c r="C42" s="815">
        <v>-11555</v>
      </c>
      <c r="D42" s="815">
        <v>69208</v>
      </c>
    </row>
    <row r="43" spans="2:4">
      <c r="B43" s="706" t="s">
        <v>70</v>
      </c>
      <c r="C43" s="815">
        <v>18741</v>
      </c>
      <c r="D43" s="815">
        <v>7326</v>
      </c>
    </row>
    <row r="44" spans="2:4">
      <c r="B44" s="704" t="s">
        <v>136</v>
      </c>
      <c r="C44" s="815">
        <v>-201003</v>
      </c>
      <c r="D44" s="815">
        <v>-488495</v>
      </c>
    </row>
    <row r="45" spans="2:4">
      <c r="B45" s="706" t="s">
        <v>137</v>
      </c>
      <c r="C45" s="815">
        <v>-138520</v>
      </c>
      <c r="D45" s="815">
        <v>236843</v>
      </c>
    </row>
    <row r="46" spans="2:4">
      <c r="B46" s="706" t="s">
        <v>76</v>
      </c>
      <c r="C46" s="815">
        <v>-2281</v>
      </c>
      <c r="D46" s="815">
        <v>-6585</v>
      </c>
    </row>
    <row r="47" spans="2:4">
      <c r="B47" s="706" t="s">
        <v>78</v>
      </c>
      <c r="C47" s="815">
        <v>-201</v>
      </c>
      <c r="D47" s="815">
        <v>-1135</v>
      </c>
    </row>
    <row r="48" spans="2:4" ht="7.5" customHeight="1">
      <c r="B48" s="705"/>
      <c r="C48" s="817"/>
      <c r="D48" s="817"/>
    </row>
    <row r="49" spans="2:4">
      <c r="B49" s="702" t="s">
        <v>138</v>
      </c>
      <c r="C49" s="813">
        <v>486682</v>
      </c>
      <c r="D49" s="813">
        <v>-449170</v>
      </c>
    </row>
    <row r="50" spans="2:4">
      <c r="B50" s="706" t="s">
        <v>53</v>
      </c>
      <c r="C50" s="816">
        <v>297343</v>
      </c>
      <c r="D50" s="816">
        <v>-191643</v>
      </c>
    </row>
    <row r="51" spans="2:4">
      <c r="B51" s="706" t="s">
        <v>55</v>
      </c>
      <c r="C51" s="815">
        <v>19506</v>
      </c>
      <c r="D51" s="815">
        <v>-347157</v>
      </c>
    </row>
    <row r="52" spans="2:4">
      <c r="B52" s="706" t="s">
        <v>139</v>
      </c>
      <c r="C52" s="815">
        <v>974083</v>
      </c>
      <c r="D52" s="815">
        <v>884140</v>
      </c>
    </row>
    <row r="53" spans="2:4">
      <c r="B53" s="706" t="s">
        <v>140</v>
      </c>
      <c r="C53" s="815">
        <v>-224809</v>
      </c>
      <c r="D53" s="815">
        <v>-200697</v>
      </c>
    </row>
    <row r="54" spans="2:4">
      <c r="B54" s="704" t="s">
        <v>141</v>
      </c>
      <c r="C54" s="815">
        <v>14978</v>
      </c>
      <c r="D54" s="815">
        <v>-151898</v>
      </c>
    </row>
    <row r="55" spans="2:4">
      <c r="B55" s="706" t="s">
        <v>142</v>
      </c>
      <c r="C55" s="815">
        <v>-255295</v>
      </c>
      <c r="D55" s="815">
        <v>-202073</v>
      </c>
    </row>
    <row r="56" spans="2:4">
      <c r="B56" s="706" t="s">
        <v>143</v>
      </c>
      <c r="C56" s="815">
        <v>-115736</v>
      </c>
      <c r="D56" s="815">
        <v>-106370</v>
      </c>
    </row>
    <row r="57" spans="2:4">
      <c r="B57" s="706" t="s">
        <v>79</v>
      </c>
      <c r="C57" s="815">
        <v>149450</v>
      </c>
      <c r="D57" s="815">
        <v>106269</v>
      </c>
    </row>
    <row r="58" spans="2:4">
      <c r="B58" s="706" t="s">
        <v>144</v>
      </c>
      <c r="C58" s="815">
        <v>-372838</v>
      </c>
      <c r="D58" s="815">
        <v>-239741</v>
      </c>
    </row>
    <row r="59" spans="2:4" ht="7.5" customHeight="1">
      <c r="B59" s="706"/>
      <c r="C59" s="817"/>
      <c r="D59" s="817"/>
    </row>
    <row r="60" spans="2:4">
      <c r="B60" s="702" t="s">
        <v>145</v>
      </c>
      <c r="C60" s="813">
        <v>5360703</v>
      </c>
      <c r="D60" s="813">
        <v>5096312</v>
      </c>
    </row>
    <row r="61" spans="2:4" ht="7.5" customHeight="1">
      <c r="B61" s="706"/>
      <c r="C61" s="816"/>
      <c r="D61" s="816"/>
    </row>
    <row r="62" spans="2:4">
      <c r="B62" s="706" t="s">
        <v>146</v>
      </c>
      <c r="C62" s="815">
        <v>-294676</v>
      </c>
      <c r="D62" s="815">
        <v>-124381</v>
      </c>
    </row>
    <row r="63" spans="2:4">
      <c r="B63" s="706" t="s">
        <v>147</v>
      </c>
      <c r="C63" s="815">
        <v>-521134</v>
      </c>
      <c r="D63" s="815">
        <v>-337455</v>
      </c>
    </row>
    <row r="64" spans="2:4">
      <c r="B64" s="706" t="s">
        <v>148</v>
      </c>
      <c r="C64" s="815">
        <v>-1127607</v>
      </c>
      <c r="D64" s="815">
        <v>-890123</v>
      </c>
    </row>
    <row r="65" spans="2:4">
      <c r="B65" s="704" t="s">
        <v>149</v>
      </c>
      <c r="C65" s="815">
        <v>-24284</v>
      </c>
      <c r="D65" s="815">
        <v>-19531</v>
      </c>
    </row>
    <row r="66" spans="2:4" ht="7.5" customHeight="1">
      <c r="B66" s="705"/>
      <c r="C66" s="818"/>
      <c r="D66" s="818"/>
    </row>
    <row r="67" spans="2:4">
      <c r="B67" s="706" t="s">
        <v>150</v>
      </c>
      <c r="C67" s="815">
        <v>3393002</v>
      </c>
      <c r="D67" s="815">
        <v>3724822</v>
      </c>
    </row>
    <row r="68" spans="2:4">
      <c r="B68" s="709" t="s">
        <v>151</v>
      </c>
      <c r="C68" s="819">
        <v>125474</v>
      </c>
      <c r="D68" s="819">
        <v>177827</v>
      </c>
    </row>
    <row r="69" spans="2:4">
      <c r="B69" s="702" t="s">
        <v>152</v>
      </c>
      <c r="C69" s="813">
        <v>3518476</v>
      </c>
      <c r="D69" s="813">
        <v>3902649</v>
      </c>
    </row>
    <row r="70" spans="2:4" ht="7.5" customHeight="1">
      <c r="B70" s="710"/>
      <c r="C70" s="711"/>
      <c r="D70" s="710"/>
    </row>
    <row r="71" spans="2:4">
      <c r="B71" s="1005" t="s">
        <v>153</v>
      </c>
      <c r="C71" s="1005"/>
      <c r="D71" s="1005"/>
    </row>
    <row r="72" spans="2:4">
      <c r="B72" s="706" t="s">
        <v>154</v>
      </c>
      <c r="C72" s="816">
        <v>-44061</v>
      </c>
      <c r="D72" s="816">
        <v>44190</v>
      </c>
    </row>
    <row r="73" spans="2:4">
      <c r="B73" s="704" t="s">
        <v>155</v>
      </c>
      <c r="C73" s="815">
        <v>-1973215</v>
      </c>
      <c r="D73" s="815">
        <v>-1909603</v>
      </c>
    </row>
    <row r="74" spans="2:4">
      <c r="B74" s="706" t="s">
        <v>156</v>
      </c>
      <c r="C74" s="815">
        <v>-911450</v>
      </c>
      <c r="D74" s="815">
        <v>-18031</v>
      </c>
    </row>
    <row r="75" spans="2:4">
      <c r="B75" s="706" t="s">
        <v>157</v>
      </c>
      <c r="C75" s="815">
        <v>58132</v>
      </c>
      <c r="D75" s="815">
        <v>0</v>
      </c>
    </row>
    <row r="76" spans="2:4">
      <c r="B76" s="704" t="s">
        <v>158</v>
      </c>
      <c r="C76" s="815">
        <v>-10780</v>
      </c>
      <c r="D76" s="815">
        <v>-4829</v>
      </c>
    </row>
    <row r="77" spans="2:4">
      <c r="B77" s="706" t="s">
        <v>159</v>
      </c>
      <c r="C77" s="815">
        <v>0</v>
      </c>
      <c r="D77" s="815">
        <v>61536</v>
      </c>
    </row>
    <row r="78" spans="2:4">
      <c r="B78" s="704" t="s">
        <v>160</v>
      </c>
      <c r="C78" s="815">
        <v>-204805</v>
      </c>
      <c r="D78" s="815">
        <v>-381938</v>
      </c>
    </row>
    <row r="79" spans="2:4">
      <c r="B79" s="704" t="s">
        <v>161</v>
      </c>
      <c r="C79" s="815">
        <v>-13388</v>
      </c>
      <c r="D79" s="815">
        <v>-8319</v>
      </c>
    </row>
    <row r="80" spans="2:4" ht="7.5" customHeight="1">
      <c r="B80" s="705"/>
      <c r="C80" s="818"/>
      <c r="D80" s="818"/>
    </row>
    <row r="81" spans="2:4">
      <c r="B81" s="706" t="s">
        <v>162</v>
      </c>
      <c r="C81" s="815">
        <v>-3099567</v>
      </c>
      <c r="D81" s="815">
        <v>-2216994</v>
      </c>
    </row>
    <row r="82" spans="2:4">
      <c r="B82" s="709" t="s">
        <v>163</v>
      </c>
      <c r="C82" s="819">
        <v>-35524</v>
      </c>
      <c r="D82" s="819">
        <v>-558002</v>
      </c>
    </row>
    <row r="83" spans="2:4">
      <c r="B83" s="702" t="s">
        <v>164</v>
      </c>
      <c r="C83" s="813">
        <v>-3135091</v>
      </c>
      <c r="D83" s="813">
        <v>-2774996</v>
      </c>
    </row>
    <row r="84" spans="2:4" ht="7.5" customHeight="1">
      <c r="B84" s="705"/>
      <c r="C84" s="813"/>
      <c r="D84" s="813"/>
    </row>
    <row r="85" spans="2:4">
      <c r="B85" s="1005" t="s">
        <v>165</v>
      </c>
      <c r="C85" s="1005"/>
      <c r="D85" s="1005"/>
    </row>
    <row r="86" spans="2:4">
      <c r="B86" s="704" t="s">
        <v>166</v>
      </c>
      <c r="C86" s="815">
        <v>45325</v>
      </c>
      <c r="D86" s="815">
        <v>1891954</v>
      </c>
    </row>
    <row r="87" spans="2:4">
      <c r="B87" s="706" t="s">
        <v>167</v>
      </c>
      <c r="C87" s="820">
        <v>-6886</v>
      </c>
      <c r="D87" s="820">
        <v>-19781</v>
      </c>
    </row>
    <row r="88" spans="2:4">
      <c r="B88" s="704" t="s">
        <v>168</v>
      </c>
      <c r="C88" s="820">
        <v>2900000</v>
      </c>
      <c r="D88" s="820">
        <v>1500000</v>
      </c>
    </row>
    <row r="89" spans="2:4">
      <c r="B89" s="704" t="s">
        <v>169</v>
      </c>
      <c r="C89" s="815">
        <v>-60677</v>
      </c>
      <c r="D89" s="815">
        <v>-14445</v>
      </c>
    </row>
    <row r="90" spans="2:4">
      <c r="B90" s="706" t="s">
        <v>170</v>
      </c>
      <c r="C90" s="815">
        <v>-260971</v>
      </c>
      <c r="D90" s="815">
        <v>-1000319</v>
      </c>
    </row>
    <row r="91" spans="2:4">
      <c r="B91" s="706" t="s">
        <v>171</v>
      </c>
      <c r="C91" s="815">
        <v>-1193910</v>
      </c>
      <c r="D91" s="815">
        <v>-2051481</v>
      </c>
    </row>
    <row r="92" spans="2:4">
      <c r="B92" s="704" t="s">
        <v>172</v>
      </c>
      <c r="C92" s="815">
        <v>-69293</v>
      </c>
      <c r="D92" s="815">
        <v>-57212</v>
      </c>
    </row>
    <row r="93" spans="2:4">
      <c r="B93" s="706" t="s">
        <v>173</v>
      </c>
      <c r="C93" s="815">
        <v>2031619</v>
      </c>
      <c r="D93" s="815">
        <v>0</v>
      </c>
    </row>
    <row r="94" spans="2:4">
      <c r="B94" s="706" t="s">
        <v>174</v>
      </c>
      <c r="C94" s="815">
        <v>-14941</v>
      </c>
      <c r="D94" s="815">
        <v>0</v>
      </c>
    </row>
    <row r="95" spans="2:4">
      <c r="B95" s="706" t="s">
        <v>175</v>
      </c>
      <c r="C95" s="815">
        <v>-750371</v>
      </c>
      <c r="D95" s="815">
        <v>-2167769</v>
      </c>
    </row>
    <row r="96" spans="2:4" ht="7.5" customHeight="1">
      <c r="B96" s="712"/>
      <c r="C96" s="815"/>
      <c r="D96" s="815"/>
    </row>
    <row r="97" spans="2:4">
      <c r="B97" s="706" t="s">
        <v>176</v>
      </c>
      <c r="C97" s="815">
        <v>2619895</v>
      </c>
      <c r="D97" s="815">
        <v>-1919053</v>
      </c>
    </row>
    <row r="98" spans="2:4">
      <c r="B98" s="709" t="s">
        <v>177</v>
      </c>
      <c r="C98" s="819">
        <v>76677</v>
      </c>
      <c r="D98" s="819">
        <v>-2988</v>
      </c>
    </row>
    <row r="99" spans="2:4">
      <c r="B99" s="702" t="s">
        <v>178</v>
      </c>
      <c r="C99" s="813">
        <v>2696572</v>
      </c>
      <c r="D99" s="813">
        <v>-1922041</v>
      </c>
    </row>
    <row r="100" spans="2:4" ht="7.5" customHeight="1">
      <c r="B100" s="705"/>
      <c r="C100" s="705"/>
      <c r="D100" s="705"/>
    </row>
    <row r="101" spans="2:4">
      <c r="B101" s="702" t="s">
        <v>179</v>
      </c>
      <c r="C101" s="813">
        <v>3079957</v>
      </c>
      <c r="D101" s="813">
        <v>-794388</v>
      </c>
    </row>
    <row r="102" spans="2:4" ht="7.5" customHeight="1">
      <c r="B102" s="705"/>
      <c r="C102" s="820"/>
      <c r="D102" s="815"/>
    </row>
    <row r="103" spans="2:4">
      <c r="B103" s="706" t="s">
        <v>180</v>
      </c>
      <c r="C103" s="815">
        <v>2678457</v>
      </c>
      <c r="D103" s="815">
        <v>3472845</v>
      </c>
    </row>
    <row r="104" spans="2:4">
      <c r="B104" s="706" t="s">
        <v>181</v>
      </c>
      <c r="C104" s="815">
        <v>5634623</v>
      </c>
      <c r="D104" s="815">
        <v>2552407</v>
      </c>
    </row>
    <row r="105" spans="2:4">
      <c r="B105" s="706" t="s">
        <v>182</v>
      </c>
      <c r="C105" s="815">
        <v>123971</v>
      </c>
      <c r="D105" s="815">
        <v>126050</v>
      </c>
    </row>
    <row r="106" spans="2:4" ht="7.5" customHeight="1">
      <c r="B106" s="712"/>
      <c r="C106" s="821"/>
      <c r="D106" s="821"/>
    </row>
    <row r="107" spans="2:4">
      <c r="B107" s="702" t="s">
        <v>183</v>
      </c>
      <c r="C107" s="813">
        <v>3079957</v>
      </c>
      <c r="D107" s="813">
        <v>-794388</v>
      </c>
    </row>
  </sheetData>
  <sheetProtection algorithmName="SHA-512" hashValue="aPaIk6YuMpIQi56zEPorQRlRPPTrif7wXiEssZJ+FXP5DDOus5EMzpV5QYDfWr4Ywu90yPgPv0QkLZkq6yXRmA==" saltValue="jkRtQHR0jBfWtpyFZ4Shdw==" spinCount="100000" sheet="1" objects="1" scenarios="1"/>
  <mergeCells count="3">
    <mergeCell ref="B8:D8"/>
    <mergeCell ref="B71:D71"/>
    <mergeCell ref="B85:D85"/>
  </mergeCells>
  <printOptions horizontalCentered="1"/>
  <pageMargins left="0.23622047244094491" right="0.23622047244094491" top="0.74803149606299213" bottom="0.74803149606299213" header="0.31496062992125984" footer="0.31496062992125984"/>
  <pageSetup paperSize="8"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4:P50"/>
  <sheetViews>
    <sheetView zoomScale="70" zoomScaleNormal="70" workbookViewId="0">
      <selection activeCell="K16" sqref="K16"/>
    </sheetView>
  </sheetViews>
  <sheetFormatPr defaultColWidth="9.140625" defaultRowHeight="15"/>
  <cols>
    <col min="1" max="1" width="2.85546875" style="1" customWidth="1"/>
    <col min="2" max="2" width="76.7109375" style="1" customWidth="1"/>
    <col min="3" max="4" width="12.85546875" style="1" customWidth="1"/>
    <col min="5" max="5" width="10.7109375" style="1" customWidth="1"/>
    <col min="6" max="7" width="12.85546875" style="1" customWidth="1"/>
    <col min="8" max="8" width="10.7109375" style="1" customWidth="1"/>
    <col min="9" max="9" width="2.42578125" style="1" customWidth="1"/>
    <col min="10" max="16384" width="9.140625" style="1"/>
  </cols>
  <sheetData>
    <row r="4" spans="2:16" ht="35.25" customHeight="1"/>
    <row r="5" spans="2:16">
      <c r="E5" s="53"/>
    </row>
    <row r="6" spans="2:16">
      <c r="B6" s="1006"/>
      <c r="C6" s="1006"/>
      <c r="D6" s="1006"/>
      <c r="G6" s="572"/>
      <c r="H6" s="572" t="s">
        <v>46</v>
      </c>
    </row>
    <row r="7" spans="2:16" ht="31.5" customHeight="1">
      <c r="B7" s="367"/>
      <c r="C7" s="573" t="s">
        <v>3</v>
      </c>
      <c r="D7" s="573" t="s">
        <v>4</v>
      </c>
      <c r="E7" s="574" t="s">
        <v>5</v>
      </c>
      <c r="F7" s="573">
        <v>2023</v>
      </c>
      <c r="G7" s="573">
        <v>2022</v>
      </c>
      <c r="H7" s="574" t="s">
        <v>5</v>
      </c>
      <c r="K7" s="575"/>
      <c r="L7" s="575"/>
      <c r="M7" s="576"/>
      <c r="N7" s="575"/>
      <c r="O7" s="575"/>
      <c r="P7" s="576"/>
    </row>
    <row r="8" spans="2:16" ht="15" customHeight="1">
      <c r="B8" s="719" t="s">
        <v>184</v>
      </c>
      <c r="C8" s="822">
        <v>1540.5480113799999</v>
      </c>
      <c r="D8" s="822">
        <v>965.96100469999794</v>
      </c>
      <c r="E8" s="726">
        <v>59.483457808781168</v>
      </c>
      <c r="F8" s="822">
        <v>5076.7534320799996</v>
      </c>
      <c r="G8" s="822">
        <v>4181.8689945800006</v>
      </c>
      <c r="H8" s="726">
        <v>21.399150443493873</v>
      </c>
    </row>
    <row r="9" spans="2:16" ht="15" customHeight="1">
      <c r="B9" s="721" t="s">
        <v>185</v>
      </c>
      <c r="C9" s="823">
        <v>-11.4</v>
      </c>
      <c r="D9" s="823">
        <v>-36.887</v>
      </c>
      <c r="E9" s="658">
        <v>-69.094803047143984</v>
      </c>
      <c r="F9" s="823">
        <v>-5</v>
      </c>
      <c r="G9" s="823">
        <v>-32.700000000000003</v>
      </c>
      <c r="H9" s="658">
        <v>-84.709480122324152</v>
      </c>
    </row>
    <row r="10" spans="2:16" ht="15" customHeight="1">
      <c r="B10" s="721" t="s">
        <v>186</v>
      </c>
      <c r="C10" s="823">
        <v>-123.7</v>
      </c>
      <c r="D10" s="823">
        <v>-34.768000000000001</v>
      </c>
      <c r="E10" s="658">
        <v>255.78693051081456</v>
      </c>
      <c r="F10" s="823">
        <v>-177.7</v>
      </c>
      <c r="G10" s="823">
        <v>7.4</v>
      </c>
      <c r="H10" s="658">
        <v>0</v>
      </c>
    </row>
    <row r="11" spans="2:16" ht="15" customHeight="1">
      <c r="B11" s="721" t="s">
        <v>187</v>
      </c>
      <c r="C11" s="824">
        <v>0</v>
      </c>
      <c r="D11" s="823">
        <v>0</v>
      </c>
      <c r="E11" s="658">
        <v>0</v>
      </c>
      <c r="F11" s="824">
        <v>0</v>
      </c>
      <c r="G11" s="823">
        <v>-43.4</v>
      </c>
      <c r="H11" s="658">
        <v>0</v>
      </c>
    </row>
    <row r="12" spans="2:16" ht="15" customHeight="1">
      <c r="B12" s="721" t="s">
        <v>188</v>
      </c>
      <c r="C12" s="824">
        <v>0</v>
      </c>
      <c r="D12" s="824">
        <v>0</v>
      </c>
      <c r="E12" s="658">
        <v>0</v>
      </c>
      <c r="F12" s="824">
        <v>0</v>
      </c>
      <c r="G12" s="823">
        <v>-58.1</v>
      </c>
      <c r="H12" s="658">
        <v>0</v>
      </c>
    </row>
    <row r="13" spans="2:16" ht="15" customHeight="1">
      <c r="B13" s="722" t="s">
        <v>189</v>
      </c>
      <c r="C13" s="824">
        <v>0</v>
      </c>
      <c r="D13" s="824">
        <v>0</v>
      </c>
      <c r="E13" s="658">
        <v>0</v>
      </c>
      <c r="F13" s="823">
        <v>138.19999999999999</v>
      </c>
      <c r="G13" s="824">
        <v>0</v>
      </c>
      <c r="H13" s="658">
        <v>0</v>
      </c>
    </row>
    <row r="14" spans="2:16" ht="15" customHeight="1">
      <c r="B14" s="721" t="s">
        <v>190</v>
      </c>
      <c r="C14" s="825">
        <v>0</v>
      </c>
      <c r="D14" s="823">
        <v>0</v>
      </c>
      <c r="E14" s="658">
        <v>0</v>
      </c>
      <c r="F14" s="825">
        <v>0</v>
      </c>
      <c r="G14" s="823">
        <v>810.6</v>
      </c>
      <c r="H14" s="658">
        <v>0</v>
      </c>
    </row>
    <row r="15" spans="2:16" ht="15" customHeight="1">
      <c r="B15" s="721" t="s">
        <v>191</v>
      </c>
      <c r="C15" s="823">
        <v>0</v>
      </c>
      <c r="D15" s="824">
        <v>0</v>
      </c>
      <c r="E15" s="658">
        <v>0</v>
      </c>
      <c r="F15" s="823">
        <v>610.1</v>
      </c>
      <c r="G15" s="823">
        <v>-7.9</v>
      </c>
      <c r="H15" s="658">
        <v>0</v>
      </c>
    </row>
    <row r="16" spans="2:16" ht="15" customHeight="1">
      <c r="B16" s="721" t="s">
        <v>192</v>
      </c>
      <c r="C16" s="823">
        <v>26.4</v>
      </c>
      <c r="D16" s="824">
        <v>0</v>
      </c>
      <c r="E16" s="658">
        <v>0</v>
      </c>
      <c r="F16" s="823">
        <v>0</v>
      </c>
      <c r="G16" s="824">
        <v>0</v>
      </c>
      <c r="H16" s="658">
        <v>0</v>
      </c>
    </row>
    <row r="17" spans="2:8" ht="15" customHeight="1">
      <c r="B17" s="721" t="s">
        <v>193</v>
      </c>
      <c r="C17" s="823">
        <v>51.1</v>
      </c>
      <c r="D17" s="823">
        <v>452.70600000000002</v>
      </c>
      <c r="E17" s="658">
        <v>-88.712321020706597</v>
      </c>
      <c r="F17" s="823">
        <v>51.1</v>
      </c>
      <c r="G17" s="823">
        <v>452.7</v>
      </c>
      <c r="H17" s="658">
        <v>-88.712171415948745</v>
      </c>
    </row>
    <row r="18" spans="2:8" ht="15" customHeight="1">
      <c r="B18" s="721" t="s">
        <v>194</v>
      </c>
      <c r="C18" s="826">
        <v>0</v>
      </c>
      <c r="D18" s="826">
        <v>0</v>
      </c>
      <c r="E18" s="658">
        <v>0</v>
      </c>
      <c r="F18" s="826">
        <v>0</v>
      </c>
      <c r="G18" s="823">
        <v>33.299999999999997</v>
      </c>
      <c r="H18" s="658">
        <v>0</v>
      </c>
    </row>
    <row r="19" spans="2:8" ht="15" customHeight="1">
      <c r="B19" s="719" t="s">
        <v>195</v>
      </c>
      <c r="C19" s="822">
        <v>1482.94801138</v>
      </c>
      <c r="D19" s="822">
        <v>1347.012004699998</v>
      </c>
      <c r="E19" s="726">
        <v>10.091670022664513</v>
      </c>
      <c r="F19" s="822">
        <v>5693.4534320799994</v>
      </c>
      <c r="G19" s="822">
        <v>5343.7689945800003</v>
      </c>
      <c r="H19" s="726">
        <v>6.543779079048373</v>
      </c>
    </row>
    <row r="20" spans="2:8" ht="15" customHeight="1">
      <c r="B20" s="723" t="s">
        <v>196</v>
      </c>
      <c r="C20" s="823">
        <v>10.6</v>
      </c>
      <c r="D20" s="823">
        <v>80.599999999999994</v>
      </c>
      <c r="E20" s="658">
        <v>-86.848635235732004</v>
      </c>
      <c r="F20" s="823">
        <v>137</v>
      </c>
      <c r="G20" s="823">
        <v>179.84299999999999</v>
      </c>
      <c r="H20" s="824">
        <v>-23.822445132699077</v>
      </c>
    </row>
    <row r="21" spans="2:8" ht="15" customHeight="1">
      <c r="B21" s="720" t="s">
        <v>197</v>
      </c>
      <c r="C21" s="822">
        <v>1493.5480113799999</v>
      </c>
      <c r="D21" s="822">
        <v>1427.6120046999979</v>
      </c>
      <c r="E21" s="726">
        <v>4.6186223191544196</v>
      </c>
      <c r="F21" s="822">
        <v>5830.4534320799994</v>
      </c>
      <c r="G21" s="822">
        <v>5523.6119945800001</v>
      </c>
      <c r="H21" s="726">
        <v>5.5550867403627358</v>
      </c>
    </row>
    <row r="22" spans="2:8" ht="15" customHeight="1">
      <c r="B22" s="723" t="s">
        <v>198</v>
      </c>
      <c r="C22" s="823">
        <v>-63.1</v>
      </c>
      <c r="D22" s="823">
        <v>-148.5</v>
      </c>
      <c r="E22" s="658">
        <v>-57.508417508417509</v>
      </c>
      <c r="F22" s="823">
        <v>-307.8</v>
      </c>
      <c r="G22" s="823">
        <v>-478.57707098000003</v>
      </c>
      <c r="H22" s="824">
        <v>-35.684340378090717</v>
      </c>
    </row>
    <row r="23" spans="2:8" ht="15" customHeight="1">
      <c r="B23" s="720" t="s">
        <v>199</v>
      </c>
      <c r="C23" s="822">
        <v>1430.44801138</v>
      </c>
      <c r="D23" s="822">
        <v>1279.1120046999979</v>
      </c>
      <c r="E23" s="726">
        <v>11.831333466024052</v>
      </c>
      <c r="F23" s="822">
        <v>5522.6534320799992</v>
      </c>
      <c r="G23" s="822">
        <v>5045.0349236000002</v>
      </c>
      <c r="H23" s="726">
        <v>9.46710014326686</v>
      </c>
    </row>
    <row r="24" spans="2:8">
      <c r="B24" s="724"/>
      <c r="C24" s="541"/>
      <c r="D24" s="542"/>
      <c r="E24" s="541"/>
      <c r="F24" s="543"/>
      <c r="G24" s="543"/>
      <c r="H24" s="544"/>
    </row>
    <row r="25" spans="2:8">
      <c r="B25" s="540"/>
      <c r="C25" s="541"/>
      <c r="D25" s="542"/>
      <c r="E25" s="541"/>
      <c r="F25" s="543"/>
      <c r="G25" s="543"/>
      <c r="H25" s="268" t="s">
        <v>46</v>
      </c>
    </row>
    <row r="26" spans="2:8" ht="30" customHeight="1">
      <c r="B26" s="68"/>
      <c r="C26" s="573" t="s">
        <v>3</v>
      </c>
      <c r="D26" s="573" t="s">
        <v>4</v>
      </c>
      <c r="E26" s="574" t="s">
        <v>5</v>
      </c>
      <c r="F26" s="573">
        <v>2023</v>
      </c>
      <c r="G26" s="573">
        <v>2022</v>
      </c>
      <c r="H26" s="574" t="s">
        <v>5</v>
      </c>
    </row>
    <row r="27" spans="2:8" ht="20.100000000000001" customHeight="1">
      <c r="B27" s="69" t="s">
        <v>200</v>
      </c>
      <c r="C27" s="73">
        <v>272666</v>
      </c>
      <c r="D27" s="73">
        <v>232808</v>
      </c>
      <c r="E27" s="74">
        <v>17.12054568571526</v>
      </c>
      <c r="F27" s="73">
        <v>1069116</v>
      </c>
      <c r="G27" s="73">
        <v>956413</v>
      </c>
      <c r="H27" s="74">
        <v>11.783925981767297</v>
      </c>
    </row>
    <row r="28" spans="2:8" ht="14.45" customHeight="1">
      <c r="B28" s="71" t="s">
        <v>201</v>
      </c>
      <c r="C28" s="655">
        <v>173232</v>
      </c>
      <c r="D28" s="655">
        <v>108872</v>
      </c>
      <c r="E28" s="656">
        <v>59.11529135131164</v>
      </c>
      <c r="F28" s="655">
        <v>540672</v>
      </c>
      <c r="G28" s="655">
        <v>406270</v>
      </c>
      <c r="H28" s="656">
        <v>33.08194058138676</v>
      </c>
    </row>
    <row r="29" spans="2:8" ht="14.45" customHeight="1">
      <c r="B29" s="71" t="s">
        <v>202</v>
      </c>
      <c r="C29" s="657">
        <v>44007</v>
      </c>
      <c r="D29" s="657">
        <v>47301</v>
      </c>
      <c r="E29" s="658">
        <v>-6.9639119680344974</v>
      </c>
      <c r="F29" s="657">
        <v>200341</v>
      </c>
      <c r="G29" s="657">
        <v>265818</v>
      </c>
      <c r="H29" s="658">
        <v>-24.632267190333234</v>
      </c>
    </row>
    <row r="30" spans="2:8" ht="13.5" customHeight="1">
      <c r="B30" s="71" t="s">
        <v>203</v>
      </c>
      <c r="C30" s="657">
        <v>0</v>
      </c>
      <c r="D30" s="657">
        <v>-157</v>
      </c>
      <c r="E30" s="658">
        <v>0</v>
      </c>
      <c r="F30" s="657">
        <v>69059</v>
      </c>
      <c r="G30" s="657">
        <v>2720</v>
      </c>
      <c r="H30" s="658">
        <v>0</v>
      </c>
    </row>
    <row r="31" spans="2:8" ht="14.45" customHeight="1">
      <c r="B31" s="71" t="s">
        <v>204</v>
      </c>
      <c r="C31" s="657">
        <v>7040</v>
      </c>
      <c r="D31" s="657">
        <v>48769</v>
      </c>
      <c r="E31" s="658">
        <v>-85.564600463409136</v>
      </c>
      <c r="F31" s="657">
        <v>62795</v>
      </c>
      <c r="G31" s="657">
        <v>146753</v>
      </c>
      <c r="H31" s="658">
        <v>-57.210414778573515</v>
      </c>
    </row>
    <row r="32" spans="2:8" ht="14.45" customHeight="1">
      <c r="B32" s="71" t="s">
        <v>205</v>
      </c>
      <c r="C32" s="657">
        <v>3047</v>
      </c>
      <c r="D32" s="657">
        <v>2572</v>
      </c>
      <c r="E32" s="658">
        <v>18.468118195956464</v>
      </c>
      <c r="F32" s="657">
        <v>17073</v>
      </c>
      <c r="G32" s="657">
        <v>43946</v>
      </c>
      <c r="H32" s="658">
        <v>-61.150047785919085</v>
      </c>
    </row>
    <row r="33" spans="2:8" ht="14.45" customHeight="1">
      <c r="B33" s="71" t="s">
        <v>206</v>
      </c>
      <c r="C33" s="657">
        <v>38964</v>
      </c>
      <c r="D33" s="657">
        <v>14026</v>
      </c>
      <c r="E33" s="658">
        <v>177.79837444745473</v>
      </c>
      <c r="F33" s="657">
        <v>89938</v>
      </c>
      <c r="G33" s="657">
        <v>63810</v>
      </c>
      <c r="H33" s="658">
        <v>40.946560100297759</v>
      </c>
    </row>
    <row r="34" spans="2:8" ht="14.45" customHeight="1">
      <c r="B34" s="71" t="s">
        <v>207</v>
      </c>
      <c r="C34" s="657">
        <v>13700</v>
      </c>
      <c r="D34" s="657">
        <v>11218</v>
      </c>
      <c r="E34" s="658">
        <v>22.125155999286861</v>
      </c>
      <c r="F34" s="657">
        <v>55092</v>
      </c>
      <c r="G34" s="657">
        <v>42846</v>
      </c>
      <c r="H34" s="658">
        <v>28.581431172104743</v>
      </c>
    </row>
    <row r="35" spans="2:8" ht="14.45" customHeight="1">
      <c r="B35" s="71" t="s">
        <v>208</v>
      </c>
      <c r="C35" s="657">
        <v>4325</v>
      </c>
      <c r="D35" s="657">
        <v>10122</v>
      </c>
      <c r="E35" s="658">
        <v>-57.271290258842122</v>
      </c>
      <c r="F35" s="657">
        <v>75660</v>
      </c>
      <c r="G35" s="657">
        <v>25748</v>
      </c>
      <c r="H35" s="658">
        <v>193.84806586919373</v>
      </c>
    </row>
    <row r="36" spans="2:8" ht="14.45" customHeight="1">
      <c r="B36" s="520" t="s">
        <v>209</v>
      </c>
      <c r="C36" s="657">
        <v>-11649</v>
      </c>
      <c r="D36" s="657">
        <v>-9915</v>
      </c>
      <c r="E36" s="658">
        <v>17.488653555219358</v>
      </c>
      <c r="F36" s="657">
        <v>-41514</v>
      </c>
      <c r="G36" s="657">
        <v>-41498</v>
      </c>
      <c r="H36" s="658">
        <v>3.8556074991569211E-2</v>
      </c>
    </row>
    <row r="37" spans="2:8" ht="20.100000000000001" customHeight="1">
      <c r="B37" s="72" t="s">
        <v>210</v>
      </c>
      <c r="C37" s="73">
        <v>578367</v>
      </c>
      <c r="D37" s="73">
        <v>512554</v>
      </c>
      <c r="E37" s="74">
        <v>12.840208056126778</v>
      </c>
      <c r="F37" s="73">
        <v>2274106</v>
      </c>
      <c r="G37" s="73">
        <v>1950927</v>
      </c>
      <c r="H37" s="74">
        <v>16.565407111593622</v>
      </c>
    </row>
    <row r="38" spans="2:8" ht="14.45" customHeight="1">
      <c r="B38" s="70" t="s">
        <v>211</v>
      </c>
      <c r="C38" s="655">
        <v>408512</v>
      </c>
      <c r="D38" s="655">
        <v>372461</v>
      </c>
      <c r="E38" s="656">
        <v>9.6791341912307658</v>
      </c>
      <c r="F38" s="655">
        <v>1763555</v>
      </c>
      <c r="G38" s="655">
        <v>1479057</v>
      </c>
      <c r="H38" s="656">
        <v>19.235093711736596</v>
      </c>
    </row>
    <row r="39" spans="2:8" ht="14.45" customHeight="1">
      <c r="B39" s="71" t="s">
        <v>212</v>
      </c>
      <c r="C39" s="657">
        <v>38990</v>
      </c>
      <c r="D39" s="657">
        <v>13936</v>
      </c>
      <c r="E39" s="658">
        <v>179.77898966704936</v>
      </c>
      <c r="F39" s="657">
        <v>140214</v>
      </c>
      <c r="G39" s="657">
        <v>142673</v>
      </c>
      <c r="H39" s="658">
        <v>-1.723521619367363</v>
      </c>
    </row>
    <row r="40" spans="2:8" ht="14.45" customHeight="1">
      <c r="B40" s="71" t="s">
        <v>205</v>
      </c>
      <c r="C40" s="657">
        <v>2820</v>
      </c>
      <c r="D40" s="657">
        <v>1160</v>
      </c>
      <c r="E40" s="658">
        <v>143.10344827586206</v>
      </c>
      <c r="F40" s="657">
        <v>10605</v>
      </c>
      <c r="G40" s="657">
        <v>27584</v>
      </c>
      <c r="H40" s="658">
        <v>-61.553799303944309</v>
      </c>
    </row>
    <row r="41" spans="2:8" ht="14.45" customHeight="1">
      <c r="B41" s="71" t="s">
        <v>213</v>
      </c>
      <c r="C41" s="657">
        <v>30497</v>
      </c>
      <c r="D41" s="657">
        <v>83532</v>
      </c>
      <c r="E41" s="658">
        <v>-63.490638318249296</v>
      </c>
      <c r="F41" s="657">
        <v>101251</v>
      </c>
      <c r="G41" s="657">
        <v>107720</v>
      </c>
      <c r="H41" s="658">
        <v>-6.0053843297437792</v>
      </c>
    </row>
    <row r="42" spans="2:8" ht="14.45" customHeight="1">
      <c r="B42" s="71" t="s">
        <v>204</v>
      </c>
      <c r="C42" s="657">
        <v>768</v>
      </c>
      <c r="D42" s="657">
        <v>1529</v>
      </c>
      <c r="E42" s="658">
        <v>-49.771092217135383</v>
      </c>
      <c r="F42" s="657">
        <v>4542</v>
      </c>
      <c r="G42" s="657">
        <v>11208</v>
      </c>
      <c r="H42" s="658">
        <v>-59.475374732334039</v>
      </c>
    </row>
    <row r="43" spans="2:8" ht="14.45" customHeight="1">
      <c r="B43" s="71" t="s">
        <v>214</v>
      </c>
      <c r="C43" s="657">
        <v>0</v>
      </c>
      <c r="D43" s="657">
        <v>-2907</v>
      </c>
      <c r="E43" s="658">
        <v>0</v>
      </c>
      <c r="F43" s="657">
        <v>0</v>
      </c>
      <c r="G43" s="657">
        <v>0</v>
      </c>
      <c r="H43" s="658">
        <v>0</v>
      </c>
    </row>
    <row r="44" spans="2:8" ht="14.45" customHeight="1">
      <c r="B44" s="71" t="s">
        <v>215</v>
      </c>
      <c r="C44" s="657">
        <v>5854</v>
      </c>
      <c r="D44" s="657">
        <v>10231</v>
      </c>
      <c r="E44" s="658">
        <v>-42.781741765223337</v>
      </c>
      <c r="F44" s="657">
        <v>26009</v>
      </c>
      <c r="G44" s="657">
        <v>33810</v>
      </c>
      <c r="H44" s="658">
        <v>-23.073055309080161</v>
      </c>
    </row>
    <row r="45" spans="2:8" ht="14.45" customHeight="1">
      <c r="B45" s="71" t="s">
        <v>216</v>
      </c>
      <c r="C45" s="657">
        <v>8563</v>
      </c>
      <c r="D45" s="657">
        <v>10753</v>
      </c>
      <c r="E45" s="658">
        <v>-20.366409374128146</v>
      </c>
      <c r="F45" s="657">
        <v>39569</v>
      </c>
      <c r="G45" s="657">
        <v>38111</v>
      </c>
      <c r="H45" s="658">
        <v>3.8256671302248746</v>
      </c>
    </row>
    <row r="46" spans="2:8" ht="14.45" customHeight="1">
      <c r="B46" s="71" t="s">
        <v>217</v>
      </c>
      <c r="C46" s="657">
        <v>7033</v>
      </c>
      <c r="D46" s="657">
        <v>5283</v>
      </c>
      <c r="E46" s="658">
        <v>33.125118303993936</v>
      </c>
      <c r="F46" s="657">
        <v>24292</v>
      </c>
      <c r="G46" s="657">
        <v>19441</v>
      </c>
      <c r="H46" s="658">
        <v>24.952420142996768</v>
      </c>
    </row>
    <row r="47" spans="2:8" ht="14.45" customHeight="1">
      <c r="B47" s="592" t="s">
        <v>218</v>
      </c>
      <c r="C47" s="657">
        <v>74147</v>
      </c>
      <c r="D47" s="657">
        <v>3340</v>
      </c>
      <c r="E47" s="658">
        <v>0</v>
      </c>
      <c r="F47" s="657">
        <v>150140</v>
      </c>
      <c r="G47" s="657">
        <v>33981</v>
      </c>
      <c r="H47" s="658">
        <v>0</v>
      </c>
    </row>
    <row r="48" spans="2:8" ht="14.45" customHeight="1">
      <c r="B48" s="520" t="s">
        <v>219</v>
      </c>
      <c r="C48" s="657">
        <v>1183</v>
      </c>
      <c r="D48" s="657">
        <v>13236</v>
      </c>
      <c r="E48" s="658">
        <v>-91.062254457540035</v>
      </c>
      <c r="F48" s="657">
        <v>13929</v>
      </c>
      <c r="G48" s="657">
        <v>57342</v>
      </c>
      <c r="H48" s="658">
        <v>-75.708904467929258</v>
      </c>
    </row>
    <row r="49" spans="2:8" ht="14.45" customHeight="1">
      <c r="B49" s="75" t="s">
        <v>220</v>
      </c>
      <c r="C49" s="73">
        <v>0</v>
      </c>
      <c r="D49" s="73">
        <v>0</v>
      </c>
      <c r="E49" s="74">
        <v>0</v>
      </c>
      <c r="F49" s="73">
        <v>0</v>
      </c>
      <c r="G49" s="73">
        <v>1011370</v>
      </c>
      <c r="H49" s="74">
        <v>0</v>
      </c>
    </row>
    <row r="50" spans="2:8" ht="19.5" customHeight="1">
      <c r="B50" s="75" t="s">
        <v>221</v>
      </c>
      <c r="C50" s="73">
        <v>-305701</v>
      </c>
      <c r="D50" s="73">
        <v>-279746</v>
      </c>
      <c r="E50" s="74">
        <v>9.2780593824397748</v>
      </c>
      <c r="F50" s="73">
        <v>-1204990</v>
      </c>
      <c r="G50" s="73">
        <v>-2005884</v>
      </c>
      <c r="H50" s="74">
        <v>-39.927234077344451</v>
      </c>
    </row>
  </sheetData>
  <sheetProtection algorithmName="SHA-512" hashValue="uEPbuaYEUVOrxMZhHFNcWiQzyd3AE5AQVXZHnuhlnbdqZUiEi8MHwZF3OcNfrHqPmCk7p1F7fwVIr6NE1aQZ0g==" saltValue="SPUAcahly8AoulnZ1iiyHQ==" spinCount="100000" sheet="1" objects="1" scenarios="1"/>
  <mergeCells count="1">
    <mergeCell ref="B6:D6"/>
  </mergeCells>
  <pageMargins left="0.25" right="0.25" top="0.75" bottom="0.75" header="0.3" footer="0.3"/>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4:J41"/>
  <sheetViews>
    <sheetView zoomScaleNormal="100" workbookViewId="0"/>
  </sheetViews>
  <sheetFormatPr defaultColWidth="9.140625" defaultRowHeight="15"/>
  <cols>
    <col min="1" max="1" width="3.5703125" style="1" customWidth="1"/>
    <col min="2" max="2" width="36.85546875" style="1" customWidth="1"/>
    <col min="3" max="3" width="14.85546875" style="1" customWidth="1"/>
    <col min="4" max="5" width="15.140625" style="1" customWidth="1"/>
    <col min="6" max="6" width="14.42578125" style="1" customWidth="1"/>
    <col min="7" max="9" width="15.28515625" style="1" customWidth="1"/>
    <col min="10" max="10" width="14" style="1" customWidth="1"/>
    <col min="11" max="11" width="2.85546875" style="1" customWidth="1"/>
    <col min="12" max="12" width="15.28515625" style="1" customWidth="1"/>
    <col min="13" max="13" width="14" style="1" customWidth="1"/>
    <col min="14" max="16384" width="9.140625" style="1"/>
  </cols>
  <sheetData>
    <row r="4" spans="2:10" ht="35.25" customHeight="1"/>
    <row r="6" spans="2:10">
      <c r="B6" s="36"/>
      <c r="C6" s="37"/>
      <c r="D6" s="37"/>
      <c r="J6" s="268" t="s">
        <v>46</v>
      </c>
    </row>
    <row r="7" spans="2:10" ht="31.5" customHeight="1">
      <c r="B7" s="473" t="s">
        <v>222</v>
      </c>
      <c r="C7" s="473"/>
      <c r="D7" s="331"/>
      <c r="E7" s="573" t="s">
        <v>3</v>
      </c>
      <c r="F7" s="573" t="s">
        <v>4</v>
      </c>
      <c r="G7" s="574" t="s">
        <v>5</v>
      </c>
      <c r="H7" s="573">
        <v>2023</v>
      </c>
      <c r="I7" s="573">
        <v>2022</v>
      </c>
      <c r="J7" s="574" t="s">
        <v>5</v>
      </c>
    </row>
    <row r="8" spans="2:10">
      <c r="B8" s="32" t="s">
        <v>223</v>
      </c>
      <c r="C8" s="76"/>
      <c r="D8" s="76"/>
      <c r="E8" s="76">
        <v>57819</v>
      </c>
      <c r="F8" s="76">
        <v>142219</v>
      </c>
      <c r="G8" s="725">
        <f>(E8/F8-1)*100</f>
        <v>-59.345094537298102</v>
      </c>
      <c r="H8" s="76">
        <v>285808</v>
      </c>
      <c r="I8" s="76">
        <v>452562</v>
      </c>
      <c r="J8" s="725">
        <f>(H8/I8-1)*100</f>
        <v>-36.846664103481949</v>
      </c>
    </row>
    <row r="9" spans="2:10">
      <c r="B9" s="521" t="s">
        <v>224</v>
      </c>
      <c r="C9" s="522"/>
      <c r="D9" s="522"/>
      <c r="E9" s="522">
        <v>2112</v>
      </c>
      <c r="F9" s="522">
        <v>1940</v>
      </c>
      <c r="G9" s="523">
        <f t="shared" ref="G9:G22" si="0">(E9/F9-1)*100</f>
        <v>8.8659793814432888</v>
      </c>
      <c r="H9" s="522">
        <v>1508</v>
      </c>
      <c r="I9" s="522">
        <v>2157</v>
      </c>
      <c r="J9" s="523">
        <f t="shared" ref="J9:J22" si="1">(H9/I9-1)*100</f>
        <v>-30.088085303662492</v>
      </c>
    </row>
    <row r="10" spans="2:10">
      <c r="B10" s="524" t="s">
        <v>225</v>
      </c>
      <c r="C10" s="525"/>
      <c r="D10" s="525"/>
      <c r="E10" s="525">
        <v>2854</v>
      </c>
      <c r="F10" s="525">
        <v>6568</v>
      </c>
      <c r="G10" s="526">
        <f t="shared" si="0"/>
        <v>-56.546894031668707</v>
      </c>
      <c r="H10" s="525">
        <v>12263</v>
      </c>
      <c r="I10" s="525">
        <v>23806</v>
      </c>
      <c r="J10" s="526">
        <f t="shared" si="1"/>
        <v>-48.487776190876254</v>
      </c>
    </row>
    <row r="11" spans="2:10">
      <c r="B11" s="524" t="s">
        <v>226</v>
      </c>
      <c r="C11" s="525"/>
      <c r="D11" s="525"/>
      <c r="E11" s="525">
        <v>4873</v>
      </c>
      <c r="F11" s="525">
        <v>4942</v>
      </c>
      <c r="G11" s="526">
        <f t="shared" si="0"/>
        <v>-1.3961958721165568</v>
      </c>
      <c r="H11" s="525">
        <v>24218</v>
      </c>
      <c r="I11" s="525">
        <v>32824</v>
      </c>
      <c r="J11" s="526">
        <f t="shared" si="1"/>
        <v>-26.21862052156958</v>
      </c>
    </row>
    <row r="12" spans="2:10">
      <c r="B12" s="524" t="s">
        <v>227</v>
      </c>
      <c r="C12" s="525"/>
      <c r="D12" s="525"/>
      <c r="E12" s="525">
        <v>12728</v>
      </c>
      <c r="F12" s="525">
        <v>42756</v>
      </c>
      <c r="G12" s="526">
        <f t="shared" si="0"/>
        <v>-70.231078679015809</v>
      </c>
      <c r="H12" s="525">
        <v>77493</v>
      </c>
      <c r="I12" s="525">
        <v>162298</v>
      </c>
      <c r="J12" s="526">
        <f t="shared" si="1"/>
        <v>-52.252646366560285</v>
      </c>
    </row>
    <row r="13" spans="2:10">
      <c r="B13" s="524" t="s">
        <v>228</v>
      </c>
      <c r="C13" s="525"/>
      <c r="D13" s="525"/>
      <c r="E13" s="525">
        <v>4933</v>
      </c>
      <c r="F13" s="525">
        <v>30551</v>
      </c>
      <c r="G13" s="526">
        <f t="shared" si="0"/>
        <v>-83.853229026873095</v>
      </c>
      <c r="H13" s="525">
        <v>30871</v>
      </c>
      <c r="I13" s="525">
        <v>82251</v>
      </c>
      <c r="J13" s="526">
        <f t="shared" si="1"/>
        <v>-62.467325625220361</v>
      </c>
    </row>
    <row r="14" spans="2:10">
      <c r="B14" s="524" t="s">
        <v>229</v>
      </c>
      <c r="C14" s="525"/>
      <c r="D14" s="525"/>
      <c r="E14" s="525">
        <v>6617</v>
      </c>
      <c r="F14" s="525">
        <v>26565</v>
      </c>
      <c r="G14" s="526">
        <f t="shared" si="0"/>
        <v>-75.091285526068134</v>
      </c>
      <c r="H14" s="525">
        <v>36269</v>
      </c>
      <c r="I14" s="525">
        <v>47623</v>
      </c>
      <c r="J14" s="526">
        <f t="shared" si="1"/>
        <v>-23.841421162043552</v>
      </c>
    </row>
    <row r="15" spans="2:10">
      <c r="B15" s="524" t="s">
        <v>230</v>
      </c>
      <c r="C15" s="525"/>
      <c r="D15" s="525"/>
      <c r="E15" s="525">
        <v>12861</v>
      </c>
      <c r="F15" s="525">
        <v>15495</v>
      </c>
      <c r="G15" s="526">
        <f t="shared" si="0"/>
        <v>-16.999031945788968</v>
      </c>
      <c r="H15" s="525">
        <v>58262</v>
      </c>
      <c r="I15" s="525">
        <v>56140</v>
      </c>
      <c r="J15" s="526">
        <f t="shared" si="1"/>
        <v>3.7798361239757661</v>
      </c>
    </row>
    <row r="16" spans="2:10">
      <c r="B16" s="524" t="s">
        <v>231</v>
      </c>
      <c r="C16" s="525"/>
      <c r="D16" s="525"/>
      <c r="E16" s="525">
        <v>10799</v>
      </c>
      <c r="F16" s="525">
        <v>13494</v>
      </c>
      <c r="G16" s="526">
        <f t="shared" si="0"/>
        <v>-19.971839336001185</v>
      </c>
      <c r="H16" s="525">
        <v>44563</v>
      </c>
      <c r="I16" s="525">
        <v>45293</v>
      </c>
      <c r="J16" s="526">
        <f t="shared" si="1"/>
        <v>-1.6117280816020152</v>
      </c>
    </row>
    <row r="17" spans="2:10">
      <c r="B17" s="527" t="s">
        <v>232</v>
      </c>
      <c r="C17" s="528"/>
      <c r="D17" s="528"/>
      <c r="E17" s="528">
        <v>42</v>
      </c>
      <c r="F17" s="528">
        <v>-92</v>
      </c>
      <c r="G17" s="529">
        <v>0</v>
      </c>
      <c r="H17" s="528">
        <v>361</v>
      </c>
      <c r="I17" s="528">
        <v>170</v>
      </c>
      <c r="J17" s="529">
        <f t="shared" si="1"/>
        <v>112.35294117647059</v>
      </c>
    </row>
    <row r="18" spans="2:10">
      <c r="B18" s="32" t="s">
        <v>233</v>
      </c>
      <c r="C18" s="76"/>
      <c r="D18" s="76"/>
      <c r="E18" s="76">
        <v>5315</v>
      </c>
      <c r="F18" s="76">
        <v>6243</v>
      </c>
      <c r="G18" s="726">
        <f t="shared" si="0"/>
        <v>-14.864648406214965</v>
      </c>
      <c r="H18" s="76">
        <v>22001</v>
      </c>
      <c r="I18" s="76">
        <v>26015</v>
      </c>
      <c r="J18" s="726">
        <f t="shared" si="1"/>
        <v>-15.429559869306164</v>
      </c>
    </row>
    <row r="19" spans="2:10">
      <c r="B19" s="521" t="s">
        <v>234</v>
      </c>
      <c r="C19" s="522"/>
      <c r="D19" s="522"/>
      <c r="E19" s="533">
        <v>1162</v>
      </c>
      <c r="F19" s="533">
        <v>734</v>
      </c>
      <c r="G19" s="535">
        <f t="shared" si="0"/>
        <v>58.310626702997268</v>
      </c>
      <c r="H19" s="533">
        <v>5353</v>
      </c>
      <c r="I19" s="534">
        <v>5648</v>
      </c>
      <c r="J19" s="535">
        <f t="shared" si="1"/>
        <v>-5.2230878186968805</v>
      </c>
    </row>
    <row r="20" spans="2:10">
      <c r="B20" s="524" t="s">
        <v>235</v>
      </c>
      <c r="C20" s="525"/>
      <c r="D20" s="525"/>
      <c r="E20" s="533">
        <v>4155</v>
      </c>
      <c r="F20" s="533">
        <v>5510</v>
      </c>
      <c r="G20" s="535">
        <f t="shared" si="0"/>
        <v>-24.591651542649728</v>
      </c>
      <c r="H20" s="533">
        <v>16651</v>
      </c>
      <c r="I20" s="533">
        <v>20370</v>
      </c>
      <c r="J20" s="535">
        <f t="shared" si="1"/>
        <v>-18.257241040746198</v>
      </c>
    </row>
    <row r="21" spans="2:10" ht="15.75">
      <c r="B21" s="530" t="s">
        <v>236</v>
      </c>
      <c r="C21" s="531"/>
      <c r="D21" s="531"/>
      <c r="E21" s="533">
        <v>-2</v>
      </c>
      <c r="F21" s="533">
        <v>-1</v>
      </c>
      <c r="G21" s="535">
        <v>0</v>
      </c>
      <c r="H21" s="533">
        <v>-3</v>
      </c>
      <c r="I21" s="533">
        <v>-3</v>
      </c>
      <c r="J21" s="535">
        <f t="shared" si="1"/>
        <v>0</v>
      </c>
    </row>
    <row r="22" spans="2:10">
      <c r="B22" s="38" t="s">
        <v>237</v>
      </c>
      <c r="C22" s="77"/>
      <c r="D22" s="77"/>
      <c r="E22" s="372">
        <v>63134</v>
      </c>
      <c r="F22" s="77">
        <v>148462</v>
      </c>
      <c r="G22" s="366">
        <f t="shared" si="0"/>
        <v>-57.474639975212519</v>
      </c>
      <c r="H22" s="77">
        <v>307809</v>
      </c>
      <c r="I22" s="77">
        <v>478577</v>
      </c>
      <c r="J22" s="366">
        <f t="shared" si="1"/>
        <v>-35.682450264011855</v>
      </c>
    </row>
    <row r="23" spans="2:10">
      <c r="B23" s="1007" t="s">
        <v>238</v>
      </c>
      <c r="C23" s="1007"/>
      <c r="D23" s="1007"/>
      <c r="E23" s="1007"/>
    </row>
    <row r="24" spans="2:10">
      <c r="B24" s="551"/>
      <c r="C24" s="551"/>
      <c r="D24" s="551"/>
      <c r="E24" s="551"/>
    </row>
    <row r="25" spans="2:10" ht="28.5" customHeight="1">
      <c r="J25" s="268" t="s">
        <v>46</v>
      </c>
    </row>
    <row r="26" spans="2:10" ht="28.5" customHeight="1">
      <c r="B26" s="231" t="s">
        <v>239</v>
      </c>
      <c r="C26" s="548"/>
      <c r="D26" s="548"/>
      <c r="E26" s="548"/>
      <c r="F26" s="72"/>
      <c r="G26" s="1008" t="s">
        <v>240</v>
      </c>
      <c r="H26" s="1008"/>
      <c r="I26" s="1008" t="s">
        <v>241</v>
      </c>
      <c r="J26" s="1008"/>
    </row>
    <row r="27" spans="2:10">
      <c r="B27" s="532" t="s">
        <v>242</v>
      </c>
      <c r="C27" s="374"/>
      <c r="D27" s="374"/>
      <c r="E27" s="374"/>
      <c r="F27" s="374"/>
      <c r="G27" s="374"/>
      <c r="H27" s="373">
        <v>170927</v>
      </c>
      <c r="I27" s="374"/>
      <c r="J27" s="373">
        <v>47069</v>
      </c>
    </row>
    <row r="28" spans="2:10">
      <c r="B28" s="263" t="s">
        <v>243</v>
      </c>
      <c r="C28" s="549"/>
      <c r="D28" s="549"/>
      <c r="E28" s="549"/>
      <c r="F28" s="375"/>
      <c r="G28" s="375"/>
      <c r="H28" s="375">
        <v>133787</v>
      </c>
      <c r="I28" s="375"/>
      <c r="J28" s="375">
        <v>45047</v>
      </c>
    </row>
    <row r="29" spans="2:10">
      <c r="B29" s="263" t="s">
        <v>244</v>
      </c>
      <c r="C29" s="549"/>
      <c r="D29" s="549"/>
      <c r="E29" s="549"/>
      <c r="F29" s="375"/>
      <c r="G29" s="375"/>
      <c r="H29" s="375">
        <v>66166</v>
      </c>
      <c r="I29" s="375"/>
      <c r="J29" s="375">
        <v>60593</v>
      </c>
    </row>
    <row r="30" spans="2:10">
      <c r="B30" s="263" t="s">
        <v>245</v>
      </c>
      <c r="C30" s="549"/>
      <c r="D30" s="549"/>
      <c r="E30" s="549"/>
      <c r="F30" s="375"/>
      <c r="G30" s="375"/>
      <c r="H30" s="375">
        <v>23243</v>
      </c>
      <c r="I30" s="375"/>
      <c r="J30" s="375">
        <v>46547</v>
      </c>
    </row>
    <row r="31" spans="2:10">
      <c r="B31" s="263" t="s">
        <v>246</v>
      </c>
      <c r="C31" s="549"/>
      <c r="D31" s="549"/>
      <c r="E31" s="549"/>
      <c r="F31" s="376"/>
      <c r="G31" s="376"/>
      <c r="H31" s="376">
        <v>23.03</v>
      </c>
      <c r="I31" s="376"/>
      <c r="J31" s="376">
        <v>35.770000000000003</v>
      </c>
    </row>
    <row r="32" spans="2:10">
      <c r="B32" s="330" t="s">
        <v>247</v>
      </c>
      <c r="C32" s="550"/>
      <c r="D32" s="550"/>
      <c r="E32" s="550"/>
      <c r="F32" s="377"/>
      <c r="G32" s="377"/>
      <c r="H32" s="377">
        <v>30812</v>
      </c>
      <c r="I32" s="377"/>
      <c r="J32" s="377">
        <v>16113</v>
      </c>
    </row>
    <row r="33" spans="2:10" ht="28.5" customHeight="1">
      <c r="B33" s="278"/>
      <c r="C33" s="368"/>
      <c r="D33" s="368"/>
      <c r="E33" s="368"/>
      <c r="F33" s="368"/>
      <c r="G33" s="369"/>
      <c r="H33" s="368"/>
      <c r="I33" s="368"/>
      <c r="J33" s="268" t="s">
        <v>46</v>
      </c>
    </row>
    <row r="34" spans="2:10" ht="36" customHeight="1">
      <c r="B34" s="231" t="s">
        <v>248</v>
      </c>
      <c r="C34" s="231" t="s">
        <v>249</v>
      </c>
      <c r="D34" s="231" t="s">
        <v>250</v>
      </c>
      <c r="E34" s="231" t="s">
        <v>251</v>
      </c>
      <c r="F34" s="72" t="s">
        <v>252</v>
      </c>
      <c r="G34" s="72" t="s">
        <v>253</v>
      </c>
      <c r="H34" s="72" t="s">
        <v>254</v>
      </c>
      <c r="I34" s="72" t="s">
        <v>255</v>
      </c>
      <c r="J34" s="72" t="s">
        <v>256</v>
      </c>
    </row>
    <row r="35" spans="2:10">
      <c r="B35" s="532" t="s">
        <v>242</v>
      </c>
      <c r="C35" s="727">
        <v>239779</v>
      </c>
      <c r="D35" s="727">
        <v>335003</v>
      </c>
      <c r="E35" s="727">
        <v>585668</v>
      </c>
      <c r="F35" s="727">
        <v>2984765</v>
      </c>
      <c r="G35" s="727">
        <v>1611484</v>
      </c>
      <c r="H35" s="727">
        <v>2047430</v>
      </c>
      <c r="I35" s="727">
        <v>3768174</v>
      </c>
      <c r="J35" s="727">
        <v>1799642</v>
      </c>
    </row>
    <row r="36" spans="2:10">
      <c r="B36" s="263" t="s">
        <v>243</v>
      </c>
      <c r="C36" s="728">
        <v>239762</v>
      </c>
      <c r="D36" s="728">
        <v>271578</v>
      </c>
      <c r="E36" s="728">
        <v>432775</v>
      </c>
      <c r="F36" s="728">
        <v>2030613</v>
      </c>
      <c r="G36" s="728">
        <v>1004252</v>
      </c>
      <c r="H36" s="728">
        <v>1191925</v>
      </c>
      <c r="I36" s="728">
        <v>1470430</v>
      </c>
      <c r="J36" s="728">
        <v>955738</v>
      </c>
    </row>
    <row r="37" spans="2:10">
      <c r="B37" s="263" t="s">
        <v>244</v>
      </c>
      <c r="C37" s="729">
        <v>0</v>
      </c>
      <c r="D37" s="728">
        <v>36562</v>
      </c>
      <c r="E37" s="728">
        <v>63370</v>
      </c>
      <c r="F37" s="728">
        <v>313948</v>
      </c>
      <c r="G37" s="728">
        <v>165557</v>
      </c>
      <c r="H37" s="728">
        <v>282153</v>
      </c>
      <c r="I37" s="728">
        <v>393463</v>
      </c>
      <c r="J37" s="728">
        <v>177852</v>
      </c>
    </row>
    <row r="38" spans="2:10">
      <c r="B38" s="263" t="s">
        <v>245</v>
      </c>
      <c r="C38" s="728">
        <v>3075</v>
      </c>
      <c r="D38" s="728">
        <v>25025</v>
      </c>
      <c r="E38" s="728">
        <v>49420</v>
      </c>
      <c r="F38" s="728">
        <v>158149</v>
      </c>
      <c r="G38" s="728">
        <v>63003</v>
      </c>
      <c r="H38" s="728">
        <v>148036</v>
      </c>
      <c r="I38" s="728">
        <v>116292</v>
      </c>
      <c r="J38" s="728">
        <v>90945</v>
      </c>
    </row>
    <row r="39" spans="2:10">
      <c r="B39" s="263" t="s">
        <v>246</v>
      </c>
      <c r="C39" s="730">
        <v>49</v>
      </c>
      <c r="D39" s="730">
        <v>49</v>
      </c>
      <c r="E39" s="730">
        <v>49</v>
      </c>
      <c r="F39" s="730">
        <v>49</v>
      </c>
      <c r="G39" s="730">
        <v>49</v>
      </c>
      <c r="H39" s="730">
        <v>24.5</v>
      </c>
      <c r="I39" s="730">
        <v>50.1</v>
      </c>
      <c r="J39" s="730">
        <v>49</v>
      </c>
    </row>
    <row r="40" spans="2:10">
      <c r="B40" s="330" t="s">
        <v>247</v>
      </c>
      <c r="C40" s="731">
        <v>117484</v>
      </c>
      <c r="D40" s="731">
        <v>133074</v>
      </c>
      <c r="E40" s="731">
        <v>212060</v>
      </c>
      <c r="F40" s="731">
        <v>994999</v>
      </c>
      <c r="G40" s="731">
        <v>492083</v>
      </c>
      <c r="H40" s="731">
        <v>292022</v>
      </c>
      <c r="I40" s="731">
        <v>736685</v>
      </c>
      <c r="J40" s="731">
        <v>468311</v>
      </c>
    </row>
    <row r="41" spans="2:10">
      <c r="B41" s="1" t="s">
        <v>257</v>
      </c>
    </row>
  </sheetData>
  <sheetProtection algorithmName="SHA-512" hashValue="7gJ0y2QQJtDVGSyrocdROG8uy6fCo6usVBfQVU7PRv84pQNXnX3WIzUzmTqG1lzFplv+eaxAnE5YpDSc+TG4gA==" saltValue="o/BPlUg0uGNDZopkOC56GA==" spinCount="100000" sheet="1" objects="1" scenarios="1"/>
  <mergeCells count="3">
    <mergeCell ref="B23:E23"/>
    <mergeCell ref="G26:H26"/>
    <mergeCell ref="I26:J26"/>
  </mergeCells>
  <printOptions horizontalCentered="1"/>
  <pageMargins left="0.23622047244094491" right="0.23622047244094491" top="0.74803149606299213" bottom="0.74803149606299213" header="0.31496062992125984" footer="0.31496062992125984"/>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5">
    <pageSetUpPr fitToPage="1"/>
  </sheetPr>
  <dimension ref="B4:L36"/>
  <sheetViews>
    <sheetView zoomScaleNormal="100" workbookViewId="0">
      <selection activeCell="C13" sqref="C13"/>
    </sheetView>
  </sheetViews>
  <sheetFormatPr defaultColWidth="9.140625" defaultRowHeight="15"/>
  <cols>
    <col min="1" max="1" width="2.5703125" style="1" customWidth="1"/>
    <col min="2" max="2" width="34.140625" style="1" customWidth="1"/>
    <col min="3" max="3" width="15.5703125" style="1" customWidth="1"/>
    <col min="4" max="11" width="12.7109375" style="1" customWidth="1"/>
    <col min="12" max="12" width="2.7109375" style="1" customWidth="1"/>
    <col min="13" max="16384" width="9.140625" style="1"/>
  </cols>
  <sheetData>
    <row r="4" spans="2:12" ht="35.25" customHeight="1"/>
    <row r="6" spans="2:12">
      <c r="K6" s="557"/>
    </row>
    <row r="7" spans="2:12" ht="33" customHeight="1">
      <c r="B7" s="1009" t="s">
        <v>258</v>
      </c>
      <c r="C7" s="1009"/>
      <c r="D7" s="1009"/>
      <c r="E7" s="1009"/>
      <c r="F7" s="1009"/>
      <c r="G7" s="1009"/>
      <c r="H7" s="1009"/>
      <c r="I7" s="1009"/>
      <c r="J7" s="1009"/>
      <c r="K7" s="1009"/>
    </row>
    <row r="8" spans="2:12">
      <c r="B8" s="65"/>
      <c r="C8" s="65"/>
      <c r="D8" s="65"/>
      <c r="E8" s="65"/>
      <c r="F8" s="65"/>
      <c r="G8" s="65"/>
      <c r="H8" s="65"/>
      <c r="I8" s="65"/>
      <c r="J8" s="65"/>
      <c r="K8" s="558" t="s">
        <v>259</v>
      </c>
      <c r="L8" s="558"/>
    </row>
    <row r="9" spans="2:12">
      <c r="B9" s="559" t="s">
        <v>260</v>
      </c>
      <c r="C9" s="559" t="s">
        <v>261</v>
      </c>
      <c r="D9" s="559" t="s">
        <v>262</v>
      </c>
      <c r="E9" s="559" t="s">
        <v>263</v>
      </c>
      <c r="F9" s="559" t="s">
        <v>262</v>
      </c>
      <c r="G9" s="559" t="s">
        <v>264</v>
      </c>
      <c r="H9" s="559" t="s">
        <v>262</v>
      </c>
      <c r="I9" s="559" t="s">
        <v>265</v>
      </c>
      <c r="J9" s="559" t="s">
        <v>100</v>
      </c>
      <c r="K9" s="559" t="s">
        <v>262</v>
      </c>
      <c r="L9" s="560"/>
    </row>
    <row r="10" spans="2:12">
      <c r="B10" s="561" t="s">
        <v>266</v>
      </c>
      <c r="C10" s="827">
        <v>358563</v>
      </c>
      <c r="D10" s="828">
        <v>0.27600000000000002</v>
      </c>
      <c r="E10" s="827">
        <v>0</v>
      </c>
      <c r="F10" s="829">
        <v>0</v>
      </c>
      <c r="G10" s="827">
        <v>116081</v>
      </c>
      <c r="H10" s="830">
        <v>6.9000000000000006E-2</v>
      </c>
      <c r="I10" s="827" t="s">
        <v>267</v>
      </c>
      <c r="J10" s="827">
        <v>474644</v>
      </c>
      <c r="K10" s="830">
        <f>J10/$J$17</f>
        <v>0.15912646128985755</v>
      </c>
      <c r="L10" s="562"/>
    </row>
    <row r="11" spans="2:12">
      <c r="B11" s="563" t="s">
        <v>268</v>
      </c>
      <c r="C11" s="831">
        <v>131161</v>
      </c>
      <c r="D11" s="832">
        <v>0.10100000000000001</v>
      </c>
      <c r="E11" s="831">
        <v>0</v>
      </c>
      <c r="F11" s="833">
        <v>0</v>
      </c>
      <c r="G11" s="831">
        <v>524646</v>
      </c>
      <c r="H11" s="834">
        <v>0.312</v>
      </c>
      <c r="I11" s="831">
        <v>0</v>
      </c>
      <c r="J11" s="831">
        <v>655807</v>
      </c>
      <c r="K11" s="834">
        <f t="shared" ref="K11:K16" si="0">J11/$J$17</f>
        <v>0.21986214341510188</v>
      </c>
      <c r="L11" s="562"/>
    </row>
    <row r="12" spans="2:12">
      <c r="B12" s="563" t="s">
        <v>269</v>
      </c>
      <c r="C12" s="835">
        <v>807456</v>
      </c>
      <c r="D12" s="834">
        <v>0.621</v>
      </c>
      <c r="E12" s="835">
        <v>686</v>
      </c>
      <c r="F12" s="834">
        <v>0.219</v>
      </c>
      <c r="G12" s="835">
        <v>1037615</v>
      </c>
      <c r="H12" s="834">
        <v>0.61799999999999999</v>
      </c>
      <c r="I12" s="835">
        <v>0</v>
      </c>
      <c r="J12" s="835">
        <v>1845757</v>
      </c>
      <c r="K12" s="834">
        <f t="shared" si="0"/>
        <v>0.6187980461377024</v>
      </c>
      <c r="L12" s="562"/>
    </row>
    <row r="13" spans="2:12">
      <c r="B13" s="564" t="s">
        <v>270</v>
      </c>
      <c r="C13" s="836">
        <v>782255</v>
      </c>
      <c r="D13" s="837">
        <v>0.60199999999999998</v>
      </c>
      <c r="E13" s="836">
        <v>686</v>
      </c>
      <c r="F13" s="837">
        <v>0.219</v>
      </c>
      <c r="G13" s="836">
        <v>935818</v>
      </c>
      <c r="H13" s="837">
        <v>0.55700000000000005</v>
      </c>
      <c r="I13" s="836">
        <v>0</v>
      </c>
      <c r="J13" s="836">
        <v>1718759</v>
      </c>
      <c r="K13" s="837">
        <f t="shared" si="0"/>
        <v>0.57622141537677563</v>
      </c>
      <c r="L13" s="562"/>
    </row>
    <row r="14" spans="2:12">
      <c r="B14" s="564" t="s">
        <v>271</v>
      </c>
      <c r="C14" s="838">
        <v>24993</v>
      </c>
      <c r="D14" s="839">
        <v>1.9E-2</v>
      </c>
      <c r="E14" s="838">
        <v>0</v>
      </c>
      <c r="F14" s="833">
        <v>0</v>
      </c>
      <c r="G14" s="838">
        <v>99992</v>
      </c>
      <c r="H14" s="837">
        <v>0.06</v>
      </c>
      <c r="I14" s="838">
        <v>0</v>
      </c>
      <c r="J14" s="836">
        <v>124985</v>
      </c>
      <c r="K14" s="837">
        <f t="shared" si="0"/>
        <v>4.1901763773086451E-2</v>
      </c>
      <c r="L14" s="562"/>
    </row>
    <row r="15" spans="2:12">
      <c r="B15" s="564" t="s">
        <v>272</v>
      </c>
      <c r="C15" s="838">
        <v>208</v>
      </c>
      <c r="D15" s="839">
        <v>0</v>
      </c>
      <c r="E15" s="838">
        <v>0</v>
      </c>
      <c r="F15" s="833">
        <v>0</v>
      </c>
      <c r="G15" s="838">
        <v>1805</v>
      </c>
      <c r="H15" s="837">
        <v>1E-3</v>
      </c>
      <c r="I15" s="838">
        <v>0</v>
      </c>
      <c r="J15" s="836">
        <v>2013</v>
      </c>
      <c r="K15" s="837">
        <f t="shared" si="0"/>
        <v>6.7486698784032504E-4</v>
      </c>
      <c r="L15" s="562"/>
    </row>
    <row r="16" spans="2:12">
      <c r="B16" s="565" t="s">
        <v>273</v>
      </c>
      <c r="C16" s="840">
        <v>3167</v>
      </c>
      <c r="D16" s="841">
        <v>2E-3</v>
      </c>
      <c r="E16" s="840">
        <v>2442</v>
      </c>
      <c r="F16" s="841">
        <v>0.78100000000000003</v>
      </c>
      <c r="G16" s="840">
        <v>993</v>
      </c>
      <c r="H16" s="841">
        <v>1E-3</v>
      </c>
      <c r="I16" s="840">
        <v>0</v>
      </c>
      <c r="J16" s="840">
        <v>6602</v>
      </c>
      <c r="K16" s="841">
        <f t="shared" si="0"/>
        <v>2.2133491573382148E-3</v>
      </c>
      <c r="L16" s="562"/>
    </row>
    <row r="17" spans="2:12">
      <c r="B17" s="566" t="s">
        <v>100</v>
      </c>
      <c r="C17" s="842">
        <v>1300347</v>
      </c>
      <c r="D17" s="843">
        <v>1</v>
      </c>
      <c r="E17" s="842">
        <v>3128</v>
      </c>
      <c r="F17" s="843">
        <v>1</v>
      </c>
      <c r="G17" s="842">
        <v>1679335</v>
      </c>
      <c r="H17" s="843">
        <v>1</v>
      </c>
      <c r="I17" s="842" t="s">
        <v>267</v>
      </c>
      <c r="J17" s="842">
        <v>2982810</v>
      </c>
      <c r="K17" s="843">
        <v>1</v>
      </c>
      <c r="L17" s="567"/>
    </row>
    <row r="18" spans="2:12">
      <c r="B18" s="844" t="s">
        <v>274</v>
      </c>
      <c r="C18" s="568"/>
      <c r="D18" s="569"/>
      <c r="E18" s="568"/>
      <c r="F18" s="569"/>
      <c r="G18" s="568"/>
      <c r="H18" s="568"/>
      <c r="I18" s="569"/>
      <c r="J18" s="568"/>
      <c r="K18" s="569"/>
      <c r="L18" s="567"/>
    </row>
    <row r="19" spans="2:12">
      <c r="B19" s="844" t="s">
        <v>275</v>
      </c>
      <c r="J19" s="65"/>
      <c r="K19" s="558"/>
    </row>
    <row r="36" spans="2:11">
      <c r="B36" s="548"/>
      <c r="C36" s="548"/>
      <c r="D36" s="548"/>
      <c r="E36" s="548"/>
      <c r="F36" s="548"/>
      <c r="G36" s="548"/>
      <c r="H36" s="548"/>
      <c r="I36" s="548"/>
      <c r="J36" s="548"/>
      <c r="K36" s="548"/>
    </row>
  </sheetData>
  <sheetProtection algorithmName="SHA-512" hashValue="dG60t77Gl/o2uOttSoqoJlW++6xAe3lT1UcSV4crOea5aGXrzGaq4lSOUBDxK4y5oOX2gNF8UFlfySQ2UPTz2g==" saltValue="0N09kcBf4L5Cyxk8syyDRQ==" spinCount="100000" sheet="1" objects="1" scenarios="1"/>
  <mergeCells count="1">
    <mergeCell ref="B7:K7"/>
  </mergeCells>
  <printOptions horizontalCentered="1"/>
  <pageMargins left="0.23622047244094491" right="0.23622047244094491" top="0.74803149606299213" bottom="0.74803149606299213" header="0.31496062992125984" footer="0.31496062992125984"/>
  <pageSetup paperSize="8"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pageSetUpPr fitToPage="1"/>
  </sheetPr>
  <dimension ref="B4:W42"/>
  <sheetViews>
    <sheetView zoomScale="80" zoomScaleNormal="80" workbookViewId="0">
      <selection activeCell="K13" sqref="K13"/>
    </sheetView>
  </sheetViews>
  <sheetFormatPr defaultColWidth="9.140625" defaultRowHeight="15"/>
  <cols>
    <col min="1" max="1" width="2.42578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2.7109375" style="1" customWidth="1"/>
    <col min="10" max="16384" width="9.140625" style="1"/>
  </cols>
  <sheetData>
    <row r="4" spans="2:23" ht="35.25" customHeight="1"/>
    <row r="6" spans="2:23" ht="15" customHeight="1">
      <c r="B6" s="1010"/>
      <c r="C6" s="1011"/>
      <c r="D6" s="1011"/>
      <c r="E6" s="33"/>
      <c r="H6" s="33" t="s">
        <v>46</v>
      </c>
    </row>
    <row r="7" spans="2:23" ht="30" customHeight="1">
      <c r="B7" s="35" t="s">
        <v>2</v>
      </c>
      <c r="C7" s="573" t="s">
        <v>3</v>
      </c>
      <c r="D7" s="573" t="s">
        <v>4</v>
      </c>
      <c r="E7" s="574" t="s">
        <v>5</v>
      </c>
      <c r="F7" s="573">
        <v>2023</v>
      </c>
      <c r="G7" s="573">
        <v>2022</v>
      </c>
      <c r="H7" s="574" t="s">
        <v>5</v>
      </c>
    </row>
    <row r="8" spans="2:23">
      <c r="B8" s="78" t="s">
        <v>6</v>
      </c>
      <c r="C8" s="845">
        <v>1215688</v>
      </c>
      <c r="D8" s="845">
        <v>1233631</v>
      </c>
      <c r="E8" s="79">
        <v>-1.4544867954842222</v>
      </c>
      <c r="F8" s="845">
        <v>5117723</v>
      </c>
      <c r="G8" s="845">
        <v>4941152</v>
      </c>
      <c r="H8" s="79">
        <v>3.5734784115121432</v>
      </c>
      <c r="Q8" s="476"/>
      <c r="R8" s="476"/>
      <c r="S8" s="476"/>
      <c r="T8" s="476"/>
      <c r="U8" s="476"/>
      <c r="V8" s="476"/>
      <c r="W8" s="476"/>
    </row>
    <row r="9" spans="2:23">
      <c r="B9" s="80" t="s">
        <v>7</v>
      </c>
      <c r="C9" s="846">
        <v>0</v>
      </c>
      <c r="D9" s="846">
        <v>0</v>
      </c>
      <c r="E9" s="847">
        <v>0</v>
      </c>
      <c r="F9" s="846">
        <v>0</v>
      </c>
      <c r="G9" s="846">
        <v>103</v>
      </c>
      <c r="H9" s="847">
        <v>0</v>
      </c>
      <c r="Q9" s="476"/>
      <c r="R9" s="476"/>
      <c r="S9" s="476"/>
      <c r="T9" s="476"/>
      <c r="U9" s="476"/>
      <c r="V9" s="476"/>
      <c r="W9" s="476"/>
    </row>
    <row r="10" spans="2:23">
      <c r="B10" s="80" t="s">
        <v>8</v>
      </c>
      <c r="C10" s="846">
        <v>967208</v>
      </c>
      <c r="D10" s="846">
        <v>964636</v>
      </c>
      <c r="E10" s="847">
        <v>0.26662907044729955</v>
      </c>
      <c r="F10" s="846">
        <v>4022079</v>
      </c>
      <c r="G10" s="846">
        <v>3784322</v>
      </c>
      <c r="H10" s="847">
        <v>6.2826841901931108</v>
      </c>
      <c r="Q10" s="476"/>
      <c r="R10" s="476"/>
      <c r="S10" s="476"/>
      <c r="T10" s="476"/>
      <c r="U10" s="476"/>
      <c r="V10" s="476"/>
      <c r="W10" s="476"/>
    </row>
    <row r="11" spans="2:23">
      <c r="B11" s="81" t="s">
        <v>276</v>
      </c>
      <c r="C11" s="846">
        <v>222697</v>
      </c>
      <c r="D11" s="846">
        <v>238580</v>
      </c>
      <c r="E11" s="847">
        <v>-6.6573057255427948</v>
      </c>
      <c r="F11" s="846">
        <v>966844</v>
      </c>
      <c r="G11" s="846">
        <v>991174</v>
      </c>
      <c r="H11" s="847">
        <v>-2.4546648721616937</v>
      </c>
      <c r="Q11" s="476"/>
      <c r="R11" s="476"/>
      <c r="S11" s="476"/>
      <c r="T11" s="476"/>
      <c r="U11" s="476"/>
      <c r="V11" s="476"/>
      <c r="W11" s="476"/>
    </row>
    <row r="12" spans="2:23">
      <c r="B12" s="81" t="s">
        <v>10</v>
      </c>
      <c r="C12" s="846">
        <v>19080</v>
      </c>
      <c r="D12" s="846">
        <v>17773</v>
      </c>
      <c r="E12" s="847">
        <v>7.3538513475496448</v>
      </c>
      <c r="F12" s="846">
        <v>99248</v>
      </c>
      <c r="G12" s="846">
        <v>116112</v>
      </c>
      <c r="H12" s="847">
        <v>-14.523907950943915</v>
      </c>
      <c r="Q12" s="476"/>
      <c r="R12" s="476"/>
      <c r="S12" s="476"/>
      <c r="T12" s="476"/>
      <c r="U12" s="476"/>
      <c r="V12" s="476"/>
      <c r="W12" s="476"/>
    </row>
    <row r="13" spans="2:23">
      <c r="B13" s="81" t="s">
        <v>13</v>
      </c>
      <c r="C13" s="846">
        <v>6703</v>
      </c>
      <c r="D13" s="846">
        <v>12642</v>
      </c>
      <c r="E13" s="847">
        <v>-46.978326214206611</v>
      </c>
      <c r="F13" s="846">
        <v>29552</v>
      </c>
      <c r="G13" s="846">
        <v>49441</v>
      </c>
      <c r="H13" s="847">
        <v>-40.227746202544445</v>
      </c>
      <c r="Q13" s="476"/>
      <c r="R13" s="476"/>
      <c r="S13" s="476"/>
      <c r="T13" s="476"/>
      <c r="U13" s="476"/>
      <c r="V13" s="476"/>
      <c r="W13" s="476"/>
    </row>
    <row r="14" spans="2:23">
      <c r="B14" s="82" t="s">
        <v>14</v>
      </c>
      <c r="C14" s="848">
        <v>-493088</v>
      </c>
      <c r="D14" s="848">
        <v>-659147</v>
      </c>
      <c r="E14" s="849">
        <v>-25.193014608274023</v>
      </c>
      <c r="F14" s="848">
        <v>-2771944</v>
      </c>
      <c r="G14" s="848">
        <v>-2626709</v>
      </c>
      <c r="H14" s="849">
        <v>5.5291621569043325</v>
      </c>
      <c r="Q14" s="476"/>
      <c r="R14" s="476"/>
      <c r="S14" s="476"/>
      <c r="T14" s="476"/>
      <c r="U14" s="476"/>
      <c r="V14" s="476"/>
      <c r="W14" s="476"/>
    </row>
    <row r="15" spans="2:23">
      <c r="B15" s="80" t="s">
        <v>15</v>
      </c>
      <c r="C15" s="846">
        <v>-45326</v>
      </c>
      <c r="D15" s="846">
        <v>-93582</v>
      </c>
      <c r="E15" s="847">
        <v>-51.565471992477185</v>
      </c>
      <c r="F15" s="846">
        <v>-216565</v>
      </c>
      <c r="G15" s="846">
        <v>-377716</v>
      </c>
      <c r="H15" s="847">
        <v>-42.66459456311091</v>
      </c>
      <c r="Q15" s="476"/>
      <c r="R15" s="476"/>
      <c r="S15" s="476"/>
      <c r="T15" s="476"/>
      <c r="U15" s="476"/>
      <c r="V15" s="476"/>
      <c r="W15" s="476"/>
    </row>
    <row r="16" spans="2:23">
      <c r="B16" s="80" t="s">
        <v>277</v>
      </c>
      <c r="C16" s="846">
        <v>-147082</v>
      </c>
      <c r="D16" s="846">
        <v>-141459</v>
      </c>
      <c r="E16" s="847">
        <v>3.9750033578634048</v>
      </c>
      <c r="F16" s="846">
        <v>-589428</v>
      </c>
      <c r="G16" s="846">
        <v>-533591</v>
      </c>
      <c r="H16" s="847">
        <v>10.464381895496743</v>
      </c>
      <c r="Q16" s="476"/>
      <c r="R16" s="476"/>
      <c r="S16" s="476"/>
      <c r="T16" s="476"/>
      <c r="U16" s="476"/>
      <c r="V16" s="476"/>
      <c r="W16" s="476"/>
    </row>
    <row r="17" spans="2:23">
      <c r="B17" s="81" t="s">
        <v>17</v>
      </c>
      <c r="C17" s="846">
        <v>-102810</v>
      </c>
      <c r="D17" s="846">
        <v>-81054</v>
      </c>
      <c r="E17" s="847">
        <v>26.841365015915319</v>
      </c>
      <c r="F17" s="846">
        <v>-604808</v>
      </c>
      <c r="G17" s="846">
        <v>-319740</v>
      </c>
      <c r="H17" s="847">
        <v>89.15618940389065</v>
      </c>
      <c r="Q17" s="476"/>
      <c r="R17" s="476"/>
      <c r="S17" s="476"/>
      <c r="T17" s="476"/>
      <c r="U17" s="476"/>
      <c r="V17" s="476"/>
      <c r="W17" s="476"/>
    </row>
    <row r="18" spans="2:23">
      <c r="B18" s="81" t="s">
        <v>18</v>
      </c>
      <c r="C18" s="846">
        <v>-20605</v>
      </c>
      <c r="D18" s="846">
        <v>-19732</v>
      </c>
      <c r="E18" s="847">
        <v>4.4242854246908658</v>
      </c>
      <c r="F18" s="846">
        <v>-81704</v>
      </c>
      <c r="G18" s="846">
        <v>-79056</v>
      </c>
      <c r="H18" s="847">
        <v>3.3495243877757597</v>
      </c>
      <c r="Q18" s="476"/>
      <c r="R18" s="476"/>
      <c r="S18" s="476"/>
      <c r="T18" s="476"/>
      <c r="U18" s="476"/>
      <c r="V18" s="476"/>
      <c r="W18" s="476"/>
    </row>
    <row r="19" spans="2:23">
      <c r="B19" s="81" t="s">
        <v>19</v>
      </c>
      <c r="C19" s="846">
        <v>-11454</v>
      </c>
      <c r="D19" s="846">
        <v>-4719</v>
      </c>
      <c r="E19" s="847">
        <v>142.72091544818818</v>
      </c>
      <c r="F19" s="846">
        <v>-26246</v>
      </c>
      <c r="G19" s="846">
        <v>-17640</v>
      </c>
      <c r="H19" s="847">
        <v>48.78684807256235</v>
      </c>
      <c r="Q19" s="476"/>
      <c r="R19" s="476"/>
      <c r="S19" s="476"/>
      <c r="T19" s="476"/>
      <c r="U19" s="476"/>
      <c r="V19" s="476"/>
      <c r="W19" s="476"/>
    </row>
    <row r="20" spans="2:23">
      <c r="B20" s="80" t="s">
        <v>20</v>
      </c>
      <c r="C20" s="846">
        <v>0</v>
      </c>
      <c r="D20" s="846">
        <v>-6398</v>
      </c>
      <c r="E20" s="847">
        <v>0</v>
      </c>
      <c r="F20" s="846">
        <v>-17654</v>
      </c>
      <c r="G20" s="846">
        <v>-9349</v>
      </c>
      <c r="H20" s="847">
        <v>88.833030270617172</v>
      </c>
      <c r="Q20" s="476"/>
      <c r="R20" s="476"/>
      <c r="S20" s="476"/>
      <c r="T20" s="476"/>
      <c r="U20" s="476"/>
      <c r="V20" s="476"/>
      <c r="W20" s="476"/>
    </row>
    <row r="21" spans="2:23">
      <c r="B21" s="80" t="s">
        <v>21</v>
      </c>
      <c r="C21" s="846">
        <v>-68661</v>
      </c>
      <c r="D21" s="846">
        <v>-56126</v>
      </c>
      <c r="E21" s="847">
        <v>22.333677796386709</v>
      </c>
      <c r="F21" s="846">
        <v>-269711</v>
      </c>
      <c r="G21" s="846">
        <v>-207486</v>
      </c>
      <c r="H21" s="847">
        <v>29.989975227244248</v>
      </c>
      <c r="Q21" s="476"/>
      <c r="R21" s="476"/>
      <c r="S21" s="476"/>
      <c r="T21" s="476"/>
      <c r="U21" s="476"/>
      <c r="V21" s="476"/>
      <c r="W21" s="476"/>
    </row>
    <row r="22" spans="2:23">
      <c r="B22" s="80" t="s">
        <v>22</v>
      </c>
      <c r="C22" s="846">
        <v>-209179</v>
      </c>
      <c r="D22" s="846">
        <v>-189560</v>
      </c>
      <c r="E22" s="847">
        <v>10.349757332770636</v>
      </c>
      <c r="F22" s="846">
        <v>-820188</v>
      </c>
      <c r="G22" s="846">
        <v>-743375</v>
      </c>
      <c r="H22" s="847">
        <v>10.333008239448471</v>
      </c>
      <c r="Q22" s="476"/>
      <c r="R22" s="476"/>
      <c r="S22" s="476"/>
      <c r="T22" s="476"/>
      <c r="U22" s="476"/>
      <c r="V22" s="476"/>
      <c r="W22" s="476"/>
    </row>
    <row r="23" spans="2:23">
      <c r="B23" s="80" t="s">
        <v>23</v>
      </c>
      <c r="C23" s="846">
        <v>214454</v>
      </c>
      <c r="D23" s="850">
        <v>29335</v>
      </c>
      <c r="E23" s="847">
        <v>0</v>
      </c>
      <c r="F23" s="846">
        <v>159214</v>
      </c>
      <c r="G23" s="846">
        <v>11461</v>
      </c>
      <c r="H23" s="847">
        <v>0</v>
      </c>
      <c r="Q23" s="476"/>
      <c r="R23" s="476"/>
      <c r="S23" s="476"/>
      <c r="T23" s="476"/>
      <c r="U23" s="476"/>
      <c r="V23" s="476"/>
      <c r="W23" s="476"/>
    </row>
    <row r="24" spans="2:23">
      <c r="B24" s="80" t="s">
        <v>24</v>
      </c>
      <c r="C24" s="846">
        <v>-16646</v>
      </c>
      <c r="D24" s="850">
        <v>-9314</v>
      </c>
      <c r="E24" s="847">
        <v>78.720206141292664</v>
      </c>
      <c r="F24" s="846">
        <v>-85181</v>
      </c>
      <c r="G24" s="846">
        <v>-89166</v>
      </c>
      <c r="H24" s="847">
        <v>-4.4691922930264916</v>
      </c>
      <c r="Q24" s="476"/>
      <c r="R24" s="476"/>
      <c r="S24" s="476"/>
      <c r="T24" s="476"/>
      <c r="U24" s="476"/>
      <c r="V24" s="476"/>
      <c r="W24" s="476"/>
    </row>
    <row r="25" spans="2:23">
      <c r="B25" s="80" t="s">
        <v>25</v>
      </c>
      <c r="C25" s="846">
        <v>-26405</v>
      </c>
      <c r="D25" s="850">
        <v>0</v>
      </c>
      <c r="E25" s="847">
        <v>0</v>
      </c>
      <c r="F25" s="846">
        <v>0</v>
      </c>
      <c r="G25" s="846">
        <v>0</v>
      </c>
      <c r="H25" s="847">
        <v>0</v>
      </c>
      <c r="Q25" s="476"/>
      <c r="R25" s="476"/>
      <c r="S25" s="476"/>
      <c r="T25" s="476"/>
      <c r="U25" s="476"/>
      <c r="V25" s="476"/>
      <c r="W25" s="476"/>
    </row>
    <row r="26" spans="2:23">
      <c r="B26" s="80" t="s">
        <v>26</v>
      </c>
      <c r="C26" s="846">
        <v>-59374</v>
      </c>
      <c r="D26" s="850">
        <v>-86538</v>
      </c>
      <c r="E26" s="847">
        <v>-0.31389678522729902</v>
      </c>
      <c r="F26" s="846">
        <v>-219673</v>
      </c>
      <c r="G26" s="846">
        <v>-261051</v>
      </c>
      <c r="H26" s="847">
        <v>-0.1585054261427844</v>
      </c>
      <c r="Q26" s="476"/>
      <c r="R26" s="476"/>
      <c r="S26" s="476"/>
      <c r="T26" s="476"/>
      <c r="U26" s="476"/>
      <c r="V26" s="476"/>
      <c r="W26" s="476"/>
    </row>
    <row r="27" spans="2:23">
      <c r="B27" s="82" t="s">
        <v>28</v>
      </c>
      <c r="C27" s="851">
        <v>59820</v>
      </c>
      <c r="D27" s="851">
        <v>145882</v>
      </c>
      <c r="E27" s="849">
        <v>-58.994255631263627</v>
      </c>
      <c r="F27" s="851">
        <v>300589</v>
      </c>
      <c r="G27" s="851">
        <v>470606</v>
      </c>
      <c r="H27" s="849">
        <v>-36.127248696361711</v>
      </c>
      <c r="Q27" s="476"/>
      <c r="R27" s="476"/>
      <c r="S27" s="476"/>
      <c r="T27" s="476"/>
      <c r="U27" s="476"/>
      <c r="V27" s="476"/>
      <c r="W27" s="476"/>
    </row>
    <row r="28" spans="2:23">
      <c r="B28" s="82" t="s">
        <v>29</v>
      </c>
      <c r="C28" s="848">
        <v>782420</v>
      </c>
      <c r="D28" s="848">
        <v>720366</v>
      </c>
      <c r="E28" s="849">
        <v>8.6142322097378266</v>
      </c>
      <c r="F28" s="848">
        <v>2646368</v>
      </c>
      <c r="G28" s="848">
        <v>2785049</v>
      </c>
      <c r="H28" s="849">
        <v>-4.9794815100201113</v>
      </c>
      <c r="Q28" s="476"/>
      <c r="R28" s="476"/>
      <c r="S28" s="476"/>
      <c r="T28" s="476"/>
      <c r="U28" s="476"/>
      <c r="V28" s="476"/>
      <c r="W28" s="476"/>
    </row>
    <row r="29" spans="2:23">
      <c r="B29" s="83" t="s">
        <v>30</v>
      </c>
      <c r="C29" s="851">
        <v>-163680</v>
      </c>
      <c r="D29" s="851">
        <v>-160462</v>
      </c>
      <c r="E29" s="849">
        <v>2.005459236454743</v>
      </c>
      <c r="F29" s="851">
        <v>-747409</v>
      </c>
      <c r="G29" s="851">
        <v>-636045</v>
      </c>
      <c r="H29" s="849">
        <v>17.50882406119063</v>
      </c>
      <c r="Q29" s="476"/>
      <c r="R29" s="476"/>
      <c r="S29" s="476"/>
      <c r="T29" s="476"/>
      <c r="U29" s="476"/>
      <c r="V29" s="476"/>
      <c r="W29" s="476"/>
    </row>
    <row r="30" spans="2:23">
      <c r="B30" s="80" t="s">
        <v>31</v>
      </c>
      <c r="C30" s="846">
        <v>78511</v>
      </c>
      <c r="D30" s="846">
        <v>71561</v>
      </c>
      <c r="E30" s="847">
        <v>9.7119939631922456</v>
      </c>
      <c r="F30" s="846">
        <v>334020</v>
      </c>
      <c r="G30" s="846">
        <v>257977</v>
      </c>
      <c r="H30" s="847">
        <v>29.476658771906017</v>
      </c>
      <c r="Q30" s="476"/>
      <c r="R30" s="476"/>
      <c r="S30" s="476"/>
      <c r="T30" s="476"/>
      <c r="U30" s="476"/>
      <c r="V30" s="476"/>
      <c r="W30" s="476"/>
    </row>
    <row r="31" spans="2:23">
      <c r="B31" s="80" t="s">
        <v>32</v>
      </c>
      <c r="C31" s="846">
        <v>-242191</v>
      </c>
      <c r="D31" s="846">
        <v>-232023</v>
      </c>
      <c r="E31" s="847">
        <v>4.3823241661387069</v>
      </c>
      <c r="F31" s="846">
        <v>-1081429</v>
      </c>
      <c r="G31" s="846">
        <v>-894022</v>
      </c>
      <c r="H31" s="847">
        <v>20.962235828648513</v>
      </c>
      <c r="Q31" s="476"/>
      <c r="R31" s="476"/>
      <c r="S31" s="476"/>
      <c r="T31" s="476"/>
      <c r="U31" s="476"/>
      <c r="V31" s="476"/>
      <c r="W31" s="476"/>
    </row>
    <row r="32" spans="2:23">
      <c r="B32" s="83" t="s">
        <v>34</v>
      </c>
      <c r="C32" s="848">
        <v>618740</v>
      </c>
      <c r="D32" s="848">
        <v>559904</v>
      </c>
      <c r="E32" s="849">
        <v>10.508229982282668</v>
      </c>
      <c r="F32" s="848">
        <v>1898959</v>
      </c>
      <c r="G32" s="848">
        <v>2149004</v>
      </c>
      <c r="H32" s="849">
        <v>-11.635390162140224</v>
      </c>
      <c r="Q32" s="476"/>
      <c r="R32" s="476"/>
      <c r="S32" s="476"/>
      <c r="T32" s="476"/>
      <c r="U32" s="476"/>
      <c r="V32" s="476"/>
      <c r="W32" s="476"/>
    </row>
    <row r="33" spans="2:23">
      <c r="B33" s="82" t="s">
        <v>35</v>
      </c>
      <c r="C33" s="848">
        <v>-101978</v>
      </c>
      <c r="D33" s="848">
        <v>121019</v>
      </c>
      <c r="E33" s="849"/>
      <c r="F33" s="848">
        <v>-264614</v>
      </c>
      <c r="G33" s="848">
        <v>-295404</v>
      </c>
      <c r="H33" s="849">
        <v>-10.423013906379063</v>
      </c>
      <c r="Q33" s="476"/>
      <c r="R33" s="476"/>
      <c r="S33" s="476"/>
      <c r="T33" s="476"/>
      <c r="U33" s="476"/>
      <c r="V33" s="476"/>
      <c r="W33" s="476"/>
    </row>
    <row r="34" spans="2:23">
      <c r="B34" s="81" t="s">
        <v>36</v>
      </c>
      <c r="C34" s="846">
        <v>-58592</v>
      </c>
      <c r="D34" s="846">
        <v>109503</v>
      </c>
      <c r="E34" s="847"/>
      <c r="F34" s="846">
        <v>-247136</v>
      </c>
      <c r="G34" s="846">
        <v>-212852</v>
      </c>
      <c r="H34" s="847">
        <v>16.106966342810971</v>
      </c>
      <c r="Q34" s="476"/>
      <c r="R34" s="476"/>
      <c r="S34" s="476"/>
      <c r="T34" s="476"/>
      <c r="U34" s="476"/>
      <c r="V34" s="476"/>
      <c r="W34" s="476"/>
    </row>
    <row r="35" spans="2:23">
      <c r="B35" s="81" t="s">
        <v>37</v>
      </c>
      <c r="C35" s="846">
        <v>-43386</v>
      </c>
      <c r="D35" s="846">
        <v>11516</v>
      </c>
      <c r="E35" s="847"/>
      <c r="F35" s="846">
        <v>-17478</v>
      </c>
      <c r="G35" s="846">
        <v>-82552</v>
      </c>
      <c r="H35" s="847">
        <v>-78.827890299447617</v>
      </c>
      <c r="Q35" s="476"/>
      <c r="R35" s="476"/>
      <c r="S35" s="476"/>
      <c r="T35" s="476"/>
      <c r="U35" s="476"/>
      <c r="V35" s="476"/>
      <c r="W35" s="476"/>
    </row>
    <row r="36" spans="2:23">
      <c r="B36" s="82" t="s">
        <v>38</v>
      </c>
      <c r="C36" s="852">
        <v>516762</v>
      </c>
      <c r="D36" s="852">
        <v>680923</v>
      </c>
      <c r="E36" s="853">
        <v>-24.108599650768149</v>
      </c>
      <c r="F36" s="852">
        <v>1634345</v>
      </c>
      <c r="G36" s="852">
        <v>1853600</v>
      </c>
      <c r="H36" s="853">
        <v>-11.828603798014669</v>
      </c>
      <c r="Q36" s="476"/>
      <c r="R36" s="476"/>
      <c r="S36" s="476"/>
      <c r="T36" s="476"/>
      <c r="U36" s="476"/>
      <c r="V36" s="476"/>
      <c r="W36" s="476"/>
    </row>
    <row r="37" spans="2:23">
      <c r="B37" s="82" t="s">
        <v>39</v>
      </c>
      <c r="C37" s="852">
        <v>282281</v>
      </c>
      <c r="D37" s="852">
        <v>-179713</v>
      </c>
      <c r="E37" s="853"/>
      <c r="F37" s="852">
        <v>66176</v>
      </c>
      <c r="G37" s="852">
        <v>-254141</v>
      </c>
      <c r="H37" s="853"/>
      <c r="Q37" s="476"/>
      <c r="R37" s="476"/>
      <c r="S37" s="476"/>
      <c r="T37" s="476"/>
      <c r="U37" s="476"/>
      <c r="V37" s="476"/>
      <c r="W37" s="476"/>
    </row>
    <row r="38" spans="2:23">
      <c r="B38" s="82" t="s">
        <v>278</v>
      </c>
      <c r="C38" s="854">
        <v>799043</v>
      </c>
      <c r="D38" s="854">
        <v>501210</v>
      </c>
      <c r="E38" s="855">
        <v>59.422796831667355</v>
      </c>
      <c r="F38" s="854">
        <v>1700521</v>
      </c>
      <c r="G38" s="854">
        <v>1599459</v>
      </c>
      <c r="H38" s="855">
        <v>6.3185114466829173</v>
      </c>
      <c r="Q38" s="476"/>
      <c r="R38" s="476"/>
      <c r="S38" s="476"/>
      <c r="T38" s="476"/>
      <c r="U38" s="476"/>
      <c r="V38" s="476"/>
      <c r="W38" s="476"/>
    </row>
    <row r="39" spans="2:23">
      <c r="B39" s="501" t="s">
        <v>279</v>
      </c>
      <c r="C39" s="856">
        <v>523341</v>
      </c>
      <c r="D39" s="856">
        <v>680186</v>
      </c>
      <c r="E39" s="857">
        <v>-23.059133825159584</v>
      </c>
      <c r="F39" s="856">
        <v>1651036</v>
      </c>
      <c r="G39" s="856">
        <v>1866955</v>
      </c>
      <c r="H39" s="857">
        <v>-11.565302859469028</v>
      </c>
      <c r="Q39" s="476"/>
      <c r="R39" s="476"/>
      <c r="S39" s="476"/>
      <c r="T39" s="476"/>
      <c r="U39" s="476"/>
      <c r="V39" s="476"/>
      <c r="W39" s="476"/>
    </row>
    <row r="40" spans="2:23">
      <c r="B40" s="501" t="s">
        <v>42</v>
      </c>
      <c r="C40" s="856">
        <v>167900</v>
      </c>
      <c r="D40" s="856">
        <v>-108992</v>
      </c>
      <c r="E40" s="857"/>
      <c r="F40" s="856">
        <v>30134</v>
      </c>
      <c r="G40" s="856">
        <v>-162903</v>
      </c>
      <c r="H40" s="857"/>
      <c r="Q40" s="476"/>
      <c r="R40" s="476"/>
      <c r="S40" s="476"/>
      <c r="T40" s="476"/>
      <c r="U40" s="476"/>
      <c r="V40" s="476"/>
      <c r="W40" s="476"/>
    </row>
    <row r="41" spans="2:23">
      <c r="B41" s="503" t="s">
        <v>280</v>
      </c>
      <c r="C41" s="856">
        <v>107802</v>
      </c>
      <c r="D41" s="858">
        <v>-69984</v>
      </c>
      <c r="E41" s="857"/>
      <c r="F41" s="858">
        <v>19351</v>
      </c>
      <c r="G41" s="858">
        <v>-104593</v>
      </c>
      <c r="H41" s="857"/>
      <c r="Q41" s="476"/>
      <c r="R41" s="476"/>
      <c r="S41" s="476"/>
      <c r="T41" s="476"/>
      <c r="U41" s="476"/>
      <c r="V41" s="476"/>
      <c r="W41" s="476"/>
    </row>
    <row r="42" spans="2:23" ht="20.100000000000001" customHeight="1">
      <c r="B42" s="84" t="s">
        <v>281</v>
      </c>
      <c r="C42" s="34">
        <v>991599</v>
      </c>
      <c r="D42" s="34">
        <v>909926</v>
      </c>
      <c r="E42" s="859">
        <v>8.9757848440422663</v>
      </c>
      <c r="F42" s="34">
        <v>3466556</v>
      </c>
      <c r="G42" s="34">
        <v>3528424</v>
      </c>
      <c r="H42" s="859">
        <v>3.5368030405995343</v>
      </c>
      <c r="Q42" s="476"/>
      <c r="R42" s="476"/>
      <c r="S42" s="476"/>
      <c r="T42" s="476"/>
      <c r="U42" s="476"/>
      <c r="V42" s="476"/>
      <c r="W42" s="476"/>
    </row>
  </sheetData>
  <sheetProtection algorithmName="SHA-512" hashValue="zlV3BONjlOl8Mqry+W2zSNja0EjX2/B53OHms9tZ88j7CjmZO1g6f/IGYTqtt3vh3SdyQIl1SHPCr1gQYPlyaQ==" saltValue="iWa1v9qRwPqRhn8EzWtNrw==" spinCount="100000" sheet="1" objects="1" scenarios="1"/>
  <mergeCells count="1">
    <mergeCell ref="B6:D6"/>
  </mergeCells>
  <conditionalFormatting sqref="E41 H41">
    <cfRule type="cellIs" dxfId="20" priority="1" operator="lessThan">
      <formula>-100</formula>
    </cfRule>
    <cfRule type="cellIs" dxfId="19" priority="2" operator="greaterThan">
      <formula>1000</formula>
    </cfRule>
    <cfRule type="cellIs" dxfId="18" priority="3" operator="equal">
      <formula>"RECEITA OPERACIONAL"</formula>
    </cfRule>
  </conditionalFormatting>
  <pageMargins left="0.511811024" right="0.511811024" top="0.78740157499999996" bottom="0.78740157499999996" header="0.31496062000000002" footer="0.31496062000000002"/>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8">
    <pageSetUpPr fitToPage="1"/>
  </sheetPr>
  <dimension ref="B4:H38"/>
  <sheetViews>
    <sheetView zoomScaleNormal="100" workbookViewId="0"/>
  </sheetViews>
  <sheetFormatPr defaultColWidth="9.140625" defaultRowHeight="15"/>
  <cols>
    <col min="1" max="1" width="3.285156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3.42578125" style="1" customWidth="1"/>
    <col min="10" max="16384" width="9.140625" style="1"/>
  </cols>
  <sheetData>
    <row r="4" spans="2:8" ht="35.25" customHeight="1"/>
    <row r="6" spans="2:8" ht="15" customHeight="1">
      <c r="B6" s="1010"/>
      <c r="C6" s="1011"/>
      <c r="D6" s="1011"/>
      <c r="E6" s="33"/>
      <c r="H6" s="33" t="s">
        <v>46</v>
      </c>
    </row>
    <row r="7" spans="2:8" ht="30" customHeight="1">
      <c r="B7" s="578" t="s">
        <v>2</v>
      </c>
      <c r="C7" s="579" t="s">
        <v>3</v>
      </c>
      <c r="D7" s="579" t="s">
        <v>4</v>
      </c>
      <c r="E7" s="580" t="s">
        <v>5</v>
      </c>
      <c r="F7" s="579">
        <v>2023</v>
      </c>
      <c r="G7" s="579">
        <v>2022</v>
      </c>
      <c r="H7" s="580" t="s">
        <v>5</v>
      </c>
    </row>
    <row r="8" spans="2:8">
      <c r="B8" s="577" t="s">
        <v>6</v>
      </c>
      <c r="C8" s="860">
        <v>4016174</v>
      </c>
      <c r="D8" s="860">
        <v>3587443</v>
      </c>
      <c r="E8" s="861">
        <v>12</v>
      </c>
      <c r="F8" s="860">
        <v>15085707</v>
      </c>
      <c r="G8" s="860">
        <v>13903300</v>
      </c>
      <c r="H8" s="861">
        <v>8.5</v>
      </c>
    </row>
    <row r="9" spans="2:8">
      <c r="B9" s="85" t="s">
        <v>7</v>
      </c>
      <c r="C9" s="846">
        <v>1613874</v>
      </c>
      <c r="D9" s="846">
        <v>1208415</v>
      </c>
      <c r="E9" s="862">
        <v>33.6</v>
      </c>
      <c r="F9" s="846">
        <v>5663429</v>
      </c>
      <c r="G9" s="846">
        <v>5236339</v>
      </c>
      <c r="H9" s="863">
        <v>8.1999999999999993</v>
      </c>
    </row>
    <row r="10" spans="2:8">
      <c r="B10" s="85" t="s">
        <v>8</v>
      </c>
      <c r="C10" s="846">
        <v>24369</v>
      </c>
      <c r="D10" s="846">
        <v>63535</v>
      </c>
      <c r="E10" s="862">
        <v>-61.6</v>
      </c>
      <c r="F10" s="846">
        <v>164825</v>
      </c>
      <c r="G10" s="846">
        <v>266991</v>
      </c>
      <c r="H10" s="863">
        <v>-38.299999999999997</v>
      </c>
    </row>
    <row r="11" spans="2:8">
      <c r="B11" s="86" t="s">
        <v>282</v>
      </c>
      <c r="C11" s="846">
        <v>1550506</v>
      </c>
      <c r="D11" s="846">
        <v>1155062</v>
      </c>
      <c r="E11" s="862">
        <v>34.200000000000003</v>
      </c>
      <c r="F11" s="846">
        <v>5468715</v>
      </c>
      <c r="G11" s="846">
        <v>4221011</v>
      </c>
      <c r="H11" s="863">
        <v>29.6</v>
      </c>
    </row>
    <row r="12" spans="2:8">
      <c r="B12" s="87" t="s">
        <v>10</v>
      </c>
      <c r="C12" s="846">
        <v>568580</v>
      </c>
      <c r="D12" s="846">
        <v>554567</v>
      </c>
      <c r="E12" s="862">
        <v>2.5</v>
      </c>
      <c r="F12" s="846">
        <v>2234539</v>
      </c>
      <c r="G12" s="846">
        <v>2048022</v>
      </c>
      <c r="H12" s="863">
        <v>9.1</v>
      </c>
    </row>
    <row r="13" spans="2:8">
      <c r="B13" s="87" t="s">
        <v>11</v>
      </c>
      <c r="C13" s="846">
        <v>20269</v>
      </c>
      <c r="D13" s="846">
        <v>34124</v>
      </c>
      <c r="E13" s="862">
        <v>-40.6</v>
      </c>
      <c r="F13" s="846">
        <v>62167</v>
      </c>
      <c r="G13" s="846">
        <v>79169</v>
      </c>
      <c r="H13" s="863">
        <v>-21.5</v>
      </c>
    </row>
    <row r="14" spans="2:8">
      <c r="B14" s="87" t="s">
        <v>283</v>
      </c>
      <c r="C14" s="846">
        <v>91494</v>
      </c>
      <c r="D14" s="846">
        <v>467880</v>
      </c>
      <c r="E14" s="862">
        <v>-80.400000000000006</v>
      </c>
      <c r="F14" s="846">
        <v>971203</v>
      </c>
      <c r="G14" s="846">
        <v>1676936</v>
      </c>
      <c r="H14" s="863">
        <v>-42.1</v>
      </c>
    </row>
    <row r="15" spans="2:8">
      <c r="B15" s="87" t="s">
        <v>13</v>
      </c>
      <c r="C15" s="846">
        <v>147082</v>
      </c>
      <c r="D15" s="846">
        <v>103860</v>
      </c>
      <c r="E15" s="862">
        <v>41.6</v>
      </c>
      <c r="F15" s="846">
        <v>520829</v>
      </c>
      <c r="G15" s="846">
        <v>374832</v>
      </c>
      <c r="H15" s="863">
        <v>38.9</v>
      </c>
    </row>
    <row r="16" spans="2:8">
      <c r="B16" s="88" t="s">
        <v>14</v>
      </c>
      <c r="C16" s="848">
        <v>-3552826</v>
      </c>
      <c r="D16" s="848">
        <v>-3265136</v>
      </c>
      <c r="E16" s="864">
        <v>8.8000000000000007</v>
      </c>
      <c r="F16" s="848">
        <v>-13983117</v>
      </c>
      <c r="G16" s="848">
        <v>-13418798</v>
      </c>
      <c r="H16" s="865">
        <v>4.2</v>
      </c>
    </row>
    <row r="17" spans="2:8">
      <c r="B17" s="85" t="s">
        <v>15</v>
      </c>
      <c r="C17" s="846">
        <v>-1585200</v>
      </c>
      <c r="D17" s="846">
        <v>-1546763</v>
      </c>
      <c r="E17" s="862">
        <v>2.5</v>
      </c>
      <c r="F17" s="846">
        <v>-6074752</v>
      </c>
      <c r="G17" s="846">
        <v>-5980124</v>
      </c>
      <c r="H17" s="863">
        <v>1.6</v>
      </c>
    </row>
    <row r="18" spans="2:8">
      <c r="B18" s="85" t="s">
        <v>284</v>
      </c>
      <c r="C18" s="846">
        <v>-743458</v>
      </c>
      <c r="D18" s="846">
        <v>-579074</v>
      </c>
      <c r="E18" s="862">
        <v>28.4</v>
      </c>
      <c r="F18" s="846">
        <v>-2715273</v>
      </c>
      <c r="G18" s="846">
        <v>-2313203</v>
      </c>
      <c r="H18" s="863">
        <v>17.399999999999999</v>
      </c>
    </row>
    <row r="19" spans="2:8">
      <c r="B19" s="87" t="s">
        <v>17</v>
      </c>
      <c r="C19" s="846">
        <v>-191156</v>
      </c>
      <c r="D19" s="846">
        <v>-153742</v>
      </c>
      <c r="E19" s="862">
        <v>24.3</v>
      </c>
      <c r="F19" s="846">
        <v>-1174906</v>
      </c>
      <c r="G19" s="846">
        <v>-599121</v>
      </c>
      <c r="H19" s="863">
        <v>96.1</v>
      </c>
    </row>
    <row r="20" spans="2:8">
      <c r="B20" s="87" t="s">
        <v>18</v>
      </c>
      <c r="C20" s="846">
        <v>-42400</v>
      </c>
      <c r="D20" s="846">
        <v>-42215</v>
      </c>
      <c r="E20" s="862">
        <v>0.4</v>
      </c>
      <c r="F20" s="846">
        <v>-167533</v>
      </c>
      <c r="G20" s="846">
        <v>-169493</v>
      </c>
      <c r="H20" s="863">
        <v>-1.2</v>
      </c>
    </row>
    <row r="21" spans="2:8">
      <c r="B21" s="87" t="s">
        <v>19</v>
      </c>
      <c r="C21" s="846">
        <v>-25544</v>
      </c>
      <c r="D21" s="846">
        <v>-21243</v>
      </c>
      <c r="E21" s="862">
        <v>20.2</v>
      </c>
      <c r="F21" s="846">
        <v>-74501</v>
      </c>
      <c r="G21" s="846">
        <v>-71302</v>
      </c>
      <c r="H21" s="863">
        <v>4.5</v>
      </c>
    </row>
    <row r="22" spans="2:8">
      <c r="B22" s="85" t="s">
        <v>21</v>
      </c>
      <c r="C22" s="846">
        <v>-176368</v>
      </c>
      <c r="D22" s="846">
        <v>-143126</v>
      </c>
      <c r="E22" s="862">
        <v>23.2</v>
      </c>
      <c r="F22" s="846">
        <v>-643999</v>
      </c>
      <c r="G22" s="846">
        <v>-505407</v>
      </c>
      <c r="H22" s="863">
        <v>27.4</v>
      </c>
    </row>
    <row r="23" spans="2:8">
      <c r="B23" s="85" t="s">
        <v>22</v>
      </c>
      <c r="C23" s="846">
        <v>-135744</v>
      </c>
      <c r="D23" s="846">
        <v>-119638</v>
      </c>
      <c r="E23" s="862">
        <v>13.5</v>
      </c>
      <c r="F23" s="846">
        <v>-521301</v>
      </c>
      <c r="G23" s="846">
        <v>-454307</v>
      </c>
      <c r="H23" s="863">
        <v>14.7</v>
      </c>
    </row>
    <row r="24" spans="2:8">
      <c r="B24" s="85" t="s">
        <v>23</v>
      </c>
      <c r="C24" s="846">
        <v>-54646</v>
      </c>
      <c r="D24" s="846">
        <v>-70190</v>
      </c>
      <c r="E24" s="862">
        <v>-22.1</v>
      </c>
      <c r="F24" s="846">
        <v>-201083</v>
      </c>
      <c r="G24" s="846">
        <v>-281895</v>
      </c>
      <c r="H24" s="863">
        <v>-28.7</v>
      </c>
    </row>
    <row r="25" spans="2:8">
      <c r="B25" s="85" t="s">
        <v>24</v>
      </c>
      <c r="C25" s="846">
        <v>-568580</v>
      </c>
      <c r="D25" s="846">
        <v>-554567</v>
      </c>
      <c r="E25" s="862">
        <v>2.5</v>
      </c>
      <c r="F25" s="846">
        <v>-2234539</v>
      </c>
      <c r="G25" s="846">
        <v>-2048022</v>
      </c>
      <c r="H25" s="863">
        <v>9.1</v>
      </c>
    </row>
    <row r="26" spans="2:8">
      <c r="B26" s="85" t="s">
        <v>26</v>
      </c>
      <c r="C26" s="846">
        <v>-29730</v>
      </c>
      <c r="D26" s="846">
        <v>-34577</v>
      </c>
      <c r="E26" s="862">
        <v>-14</v>
      </c>
      <c r="F26" s="846">
        <v>-175230</v>
      </c>
      <c r="G26" s="846">
        <v>-185361</v>
      </c>
      <c r="H26" s="863">
        <v>-5.5</v>
      </c>
    </row>
    <row r="27" spans="2:8">
      <c r="B27" s="85" t="s">
        <v>285</v>
      </c>
      <c r="C27" s="846" t="s">
        <v>286</v>
      </c>
      <c r="D27" s="846" t="s">
        <v>286</v>
      </c>
      <c r="E27" s="862" t="s">
        <v>286</v>
      </c>
      <c r="F27" s="846" t="s">
        <v>286</v>
      </c>
      <c r="G27" s="846">
        <v>-810563</v>
      </c>
      <c r="H27" s="863" t="s">
        <v>286</v>
      </c>
    </row>
    <row r="28" spans="2:8">
      <c r="B28" s="89" t="s">
        <v>29</v>
      </c>
      <c r="C28" s="848">
        <v>463348</v>
      </c>
      <c r="D28" s="848">
        <v>322306</v>
      </c>
      <c r="E28" s="864">
        <v>43.8</v>
      </c>
      <c r="F28" s="848">
        <v>1102590</v>
      </c>
      <c r="G28" s="848">
        <v>484502</v>
      </c>
      <c r="H28" s="865">
        <v>127.6</v>
      </c>
    </row>
    <row r="29" spans="2:8">
      <c r="B29" s="89" t="s">
        <v>30</v>
      </c>
      <c r="C29" s="848">
        <v>-144134</v>
      </c>
      <c r="D29" s="848">
        <v>-62536</v>
      </c>
      <c r="E29" s="864">
        <v>130.5</v>
      </c>
      <c r="F29" s="848">
        <v>-475102</v>
      </c>
      <c r="G29" s="848">
        <v>-1169741</v>
      </c>
      <c r="H29" s="863">
        <v>-59.4</v>
      </c>
    </row>
    <row r="30" spans="2:8">
      <c r="B30" s="85" t="s">
        <v>31</v>
      </c>
      <c r="C30" s="846">
        <v>115304</v>
      </c>
      <c r="D30" s="846">
        <v>138255</v>
      </c>
      <c r="E30" s="862">
        <v>-16.600000000000001</v>
      </c>
      <c r="F30" s="846">
        <v>479944</v>
      </c>
      <c r="G30" s="846">
        <v>593726</v>
      </c>
      <c r="H30" s="863">
        <v>-19.2</v>
      </c>
    </row>
    <row r="31" spans="2:8">
      <c r="B31" s="85" t="s">
        <v>32</v>
      </c>
      <c r="C31" s="846">
        <v>-259438</v>
      </c>
      <c r="D31" s="846">
        <v>-200791</v>
      </c>
      <c r="E31" s="862">
        <v>29.2</v>
      </c>
      <c r="F31" s="846">
        <v>-955046</v>
      </c>
      <c r="G31" s="846">
        <v>-752097</v>
      </c>
      <c r="H31" s="863">
        <v>27</v>
      </c>
    </row>
    <row r="32" spans="2:8">
      <c r="B32" s="85" t="s">
        <v>287</v>
      </c>
      <c r="C32" s="846" t="s">
        <v>286</v>
      </c>
      <c r="D32" s="846" t="s">
        <v>286</v>
      </c>
      <c r="E32" s="862" t="s">
        <v>286</v>
      </c>
      <c r="F32" s="846" t="s">
        <v>286</v>
      </c>
      <c r="G32" s="846">
        <v>-1011370</v>
      </c>
      <c r="H32" s="863" t="s">
        <v>286</v>
      </c>
    </row>
    <row r="33" spans="2:8">
      <c r="B33" s="89" t="s">
        <v>34</v>
      </c>
      <c r="C33" s="848">
        <v>319214</v>
      </c>
      <c r="D33" s="848">
        <v>259770</v>
      </c>
      <c r="E33" s="864">
        <v>22.9</v>
      </c>
      <c r="F33" s="848">
        <v>627488</v>
      </c>
      <c r="G33" s="848">
        <v>-685239</v>
      </c>
      <c r="H33" s="863" t="s">
        <v>286</v>
      </c>
    </row>
    <row r="34" spans="2:8">
      <c r="B34" s="88" t="s">
        <v>35</v>
      </c>
      <c r="C34" s="979">
        <v>-55924</v>
      </c>
      <c r="D34" s="848">
        <v>64497</v>
      </c>
      <c r="E34" s="866" t="s">
        <v>286</v>
      </c>
      <c r="F34" s="848">
        <v>-58368</v>
      </c>
      <c r="G34" s="848">
        <v>455465</v>
      </c>
      <c r="H34" s="863" t="s">
        <v>286</v>
      </c>
    </row>
    <row r="35" spans="2:8">
      <c r="B35" s="87" t="s">
        <v>36</v>
      </c>
      <c r="C35" s="980">
        <v>-12255</v>
      </c>
      <c r="D35" s="846">
        <v>42283</v>
      </c>
      <c r="E35" s="866" t="s">
        <v>286</v>
      </c>
      <c r="F35" s="846">
        <v>-87394</v>
      </c>
      <c r="G35" s="846">
        <v>-130102</v>
      </c>
      <c r="H35" s="863">
        <v>-32.799999999999997</v>
      </c>
    </row>
    <row r="36" spans="2:8">
      <c r="B36" s="87" t="s">
        <v>37</v>
      </c>
      <c r="C36" s="980">
        <v>-43669</v>
      </c>
      <c r="D36" s="846">
        <v>22214</v>
      </c>
      <c r="E36" s="862" t="s">
        <v>286</v>
      </c>
      <c r="F36" s="846">
        <v>29026</v>
      </c>
      <c r="G36" s="846">
        <v>585567</v>
      </c>
      <c r="H36" s="863">
        <v>-95</v>
      </c>
    </row>
    <row r="37" spans="2:8">
      <c r="B37" s="88" t="s">
        <v>288</v>
      </c>
      <c r="C37" s="979">
        <v>263290</v>
      </c>
      <c r="D37" s="848">
        <v>324267</v>
      </c>
      <c r="E37" s="864">
        <v>-18.8</v>
      </c>
      <c r="F37" s="848">
        <v>569120</v>
      </c>
      <c r="G37" s="848">
        <v>-229774</v>
      </c>
      <c r="H37" s="863" t="s">
        <v>286</v>
      </c>
    </row>
    <row r="38" spans="2:8" ht="20.100000000000001" customHeight="1">
      <c r="B38" s="84" t="s">
        <v>289</v>
      </c>
      <c r="C38" s="981">
        <v>599092</v>
      </c>
      <c r="D38" s="34">
        <v>441945</v>
      </c>
      <c r="E38" s="867">
        <v>35.6</v>
      </c>
      <c r="F38" s="34">
        <v>1623891</v>
      </c>
      <c r="G38" s="34">
        <v>938809</v>
      </c>
      <c r="H38" s="859">
        <v>73</v>
      </c>
    </row>
  </sheetData>
  <sheetProtection algorithmName="SHA-512" hashValue="aWmEVyAJHd7jW6Sw962wLyT5+smsRS0U7wYcc77TDKqdurRYV38h1ZVqyt1DmFYLvFys+CcEY6Taw97RBcPLIA==" saltValue="lsTKQ+boEp56RRH+6ATWyA==" spinCount="100000" sheet="1" objects="1" scenarios="1"/>
  <mergeCells count="1">
    <mergeCell ref="B6:D6"/>
  </mergeCells>
  <conditionalFormatting sqref="E8">
    <cfRule type="cellIs" dxfId="17" priority="4" operator="lessThan">
      <formula>-1000</formula>
    </cfRule>
    <cfRule type="cellIs" dxfId="16" priority="5" operator="greaterThan">
      <formula>1000</formula>
    </cfRule>
    <cfRule type="cellIs" dxfId="15" priority="6" operator="lessThan">
      <formula>-100</formula>
    </cfRule>
  </conditionalFormatting>
  <conditionalFormatting sqref="H8">
    <cfRule type="cellIs" dxfId="14" priority="1" operator="lessThan">
      <formula>-1000</formula>
    </cfRule>
    <cfRule type="cellIs" dxfId="13" priority="2" operator="greaterThan">
      <formula>1000</formula>
    </cfRule>
    <cfRule type="cellIs" dxfId="12" priority="3" operator="lessThan">
      <formula>-100</formula>
    </cfRule>
  </conditionalFormatting>
  <pageMargins left="0.511811024" right="0.511811024" top="0.78740157499999996" bottom="0.78740157499999996" header="0.31496062000000002" footer="0.31496062000000002"/>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6DA51CF5FD7B439AFAB7EE9AD2885F" ma:contentTypeVersion="4" ma:contentTypeDescription="Crie um novo documento." ma:contentTypeScope="" ma:versionID="f080bccdad4919888ac6d70ef61ed73c">
  <xsd:schema xmlns:xsd="http://www.w3.org/2001/XMLSchema" xmlns:xs="http://www.w3.org/2001/XMLSchema" xmlns:p="http://schemas.microsoft.com/office/2006/metadata/properties" xmlns:ns2="03a2c4a0-d388-4291-81eb-a394cacdfec3" targetNamespace="http://schemas.microsoft.com/office/2006/metadata/properties" ma:root="true" ma:fieldsID="703d03be8440193b4e1d0c844b798805" ns2:_="">
    <xsd:import namespace="03a2c4a0-d388-4291-81eb-a394cacdfe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2c4a0-d388-4291-81eb-a394cacdfe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C80283-1977-4328-BB49-0992B1C64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2c4a0-d388-4291-81eb-a394cacdfe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E2655A-F19F-47DF-9C62-A5BF2A710E7B}">
  <ds:schemaRefs>
    <ds:schemaRef ds:uri="http://schemas.microsoft.com/office/2006/documentManagement/types"/>
    <ds:schemaRef ds:uri="http://purl.org/dc/elements/1.1/"/>
    <ds:schemaRef ds:uri="http://www.w3.org/XML/1998/namespace"/>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03a2c4a0-d388-4291-81eb-a394cacdfec3"/>
  </ds:schemaRefs>
</ds:datastoreItem>
</file>

<file path=customXml/itemProps3.xml><?xml version="1.0" encoding="utf-8"?>
<ds:datastoreItem xmlns:ds="http://schemas.openxmlformats.org/officeDocument/2006/customXml" ds:itemID="{D0A6A902-5EE0-4E36-9394-B559A94FCF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40</vt:i4>
      </vt:variant>
    </vt:vector>
  </HeadingPairs>
  <TitlesOfParts>
    <vt:vector size="66" baseType="lpstr">
      <vt:lpstr>MENU</vt:lpstr>
      <vt:lpstr>I - INCOME STATEMENT</vt:lpstr>
      <vt:lpstr>I - BALANCE SHEET</vt:lpstr>
      <vt:lpstr>I - CASH FLOW</vt:lpstr>
      <vt:lpstr>I - EBITDA AND FIN RESULT</vt:lpstr>
      <vt:lpstr>I - EQTY IN EARN</vt:lpstr>
      <vt:lpstr>I - SHARE CAPITAL</vt:lpstr>
      <vt:lpstr>II - COPEL GET</vt:lpstr>
      <vt:lpstr>II - COPEL DIS</vt:lpstr>
      <vt:lpstr>II - COPEL COM</vt:lpstr>
      <vt:lpstr>II - COMPANY QUARTER</vt:lpstr>
      <vt:lpstr>II - COMPANY ACCUMULATED</vt:lpstr>
      <vt:lpstr>II - ASSETS BY COMPANY</vt:lpstr>
      <vt:lpstr>II - LIABILITIES BY COMPANY</vt:lpstr>
      <vt:lpstr>III - ENERGY MARKET</vt:lpstr>
      <vt:lpstr>III - TARIFFS</vt:lpstr>
      <vt:lpstr>III - ELECTRICITY AND CHARGES</vt:lpstr>
      <vt:lpstr>III - ENERGY BALANCE</vt:lpstr>
      <vt:lpstr>III -WIND POWER PRICES</vt:lpstr>
      <vt:lpstr>III - ENERGY FLOW</vt:lpstr>
      <vt:lpstr>III - ENERGY FLOW (2)</vt:lpstr>
      <vt:lpstr>IV - INDICATORS SUMMARY</vt:lpstr>
      <vt:lpstr>IV - GENERATION</vt:lpstr>
      <vt:lpstr>IV - GENERATION - INTEREST</vt:lpstr>
      <vt:lpstr>IV - TRANSMISSION</vt:lpstr>
      <vt:lpstr>IV - DISTRIBUTION</vt:lpstr>
      <vt:lpstr>'I - CASH FLOW'!Area_de_impressao</vt:lpstr>
      <vt:lpstr>'I - EBITDA AND FIN RESULT'!Area_de_impressao</vt:lpstr>
      <vt:lpstr>'I - EQTY IN EARN'!Area_de_impressao</vt:lpstr>
      <vt:lpstr>'I - INCOME STATEMENT'!Area_de_impressao</vt:lpstr>
      <vt:lpstr>'II - ASSETS BY COMPANY'!Area_de_impressao</vt:lpstr>
      <vt:lpstr>'II - COMPANY ACCUMULATED'!Area_de_impressao</vt:lpstr>
      <vt:lpstr>'II - COMPANY QUARTER'!Area_de_impressao</vt:lpstr>
      <vt:lpstr>'II - COPEL COM'!Area_de_impressao</vt:lpstr>
      <vt:lpstr>'II - COPEL DIS'!Area_de_impressao</vt:lpstr>
      <vt:lpstr>'II - COPEL GET'!Area_de_impressao</vt:lpstr>
      <vt:lpstr>'II - LIABILITIES BY COMPANY'!Area_de_impressao</vt:lpstr>
      <vt:lpstr>'III - ENERGY BALANCE'!Area_de_impressao</vt:lpstr>
      <vt:lpstr>'III - ENERGY FLOW'!Area_de_impressao</vt:lpstr>
      <vt:lpstr>'III - ENERGY FLOW (2)'!Area_de_impressao</vt:lpstr>
      <vt:lpstr>'III - ENERGY MARKET'!Area_de_impressao</vt:lpstr>
      <vt:lpstr>'III -WIND POWER PRICES'!Area_de_impressao</vt:lpstr>
      <vt:lpstr>'IV - DISTRIBUTION'!Area_de_impressao</vt:lpstr>
      <vt:lpstr>'IV - GENERATION'!Area_de_impressao</vt:lpstr>
      <vt:lpstr>'IV - GENERATION - INTEREST'!Area_de_impressao</vt:lpstr>
      <vt:lpstr>'IV - INDICATORS SUMMARY'!Area_de_impressao</vt:lpstr>
      <vt:lpstr>'IV - TRANSMISSION'!Area_de_impressao</vt:lpstr>
      <vt:lpstr>MENU!Area_de_impressao</vt:lpstr>
      <vt:lpstr>'I - CASH FLOW'!Print_Area</vt:lpstr>
      <vt:lpstr>'I - EBITDA AND FIN RESULT'!Print_Area</vt:lpstr>
      <vt:lpstr>'I - EQTY IN EARN'!Print_Area</vt:lpstr>
      <vt:lpstr>'I - SHARE CAPITAL'!Print_Area</vt:lpstr>
      <vt:lpstr>'II - ASSETS BY COMPANY'!Print_Area</vt:lpstr>
      <vt:lpstr>'II - COMPANY ACCUMULATED'!Print_Area</vt:lpstr>
      <vt:lpstr>'II - COMPANY QUARTER'!Print_Area</vt:lpstr>
      <vt:lpstr>'II - COPEL DIS'!Print_Area</vt:lpstr>
      <vt:lpstr>'II - COPEL GET'!Print_Area</vt:lpstr>
      <vt:lpstr>'III - ENERGY BALANCE'!Print_Area</vt:lpstr>
      <vt:lpstr>'III - ENERGY FLOW'!Print_Area</vt:lpstr>
      <vt:lpstr>'III - ENERGY MARKET'!Print_Area</vt:lpstr>
      <vt:lpstr>'III -WIND POWER PRICES'!Print_Area</vt:lpstr>
      <vt:lpstr>'IV - DISTRIBUTION'!Print_Area</vt:lpstr>
      <vt:lpstr>'IV - GENERATION'!Print_Area</vt:lpstr>
      <vt:lpstr>'IV - INDICATORS SUMMARY'!Print_Area</vt:lpstr>
      <vt:lpstr>'IV - TRANSMISSION'!Print_Area</vt:lpstr>
      <vt:lpstr>MENU!Print_Area</vt:lpstr>
    </vt:vector>
  </TitlesOfParts>
  <Manager/>
  <Company>COPEL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VARGAS DOS SANTOS</dc:creator>
  <cp:keywords/>
  <dc:description/>
  <cp:lastModifiedBy>RODRIGO CARDOSO DE LIMA E SILVA</cp:lastModifiedBy>
  <cp:revision/>
  <cp:lastPrinted>2024-03-15T14:03:23Z</cp:lastPrinted>
  <dcterms:created xsi:type="dcterms:W3CDTF">2022-02-09T14:27:36Z</dcterms:created>
  <dcterms:modified xsi:type="dcterms:W3CDTF">2024-03-15T14:04:26Z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0x010100096DA51CF5FD7B439AFAB7EE9AD2885F</vt:lpwstr>
  </property>
</Properties>
</file>