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czi\Desktop\Balanços Interativos\1T21\Consolidado\"/>
    </mc:Choice>
  </mc:AlternateContent>
  <xr:revisionPtr revIDLastSave="0" documentId="13_ncr:1_{3D0F66EF-1842-4EDF-890A-BF9C63A8C0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teractive tabl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31" i="2" l="1"/>
  <c r="AQ63" i="2"/>
  <c r="AR63" i="2" s="1"/>
  <c r="AQ62" i="2"/>
  <c r="AQ61" i="2"/>
  <c r="AQ57" i="2"/>
  <c r="AQ56" i="2"/>
  <c r="AQ55" i="2"/>
  <c r="AQ54" i="2"/>
  <c r="AQ51" i="2"/>
  <c r="AQ46" i="2"/>
  <c r="AQ43" i="2"/>
  <c r="AQ40" i="2"/>
  <c r="AQ37" i="2"/>
  <c r="AQ32" i="2"/>
  <c r="AQ29" i="2"/>
  <c r="AQ28" i="2"/>
  <c r="AQ27" i="2"/>
  <c r="AQ26" i="2"/>
  <c r="AQ21" i="2"/>
  <c r="AQ20" i="2"/>
  <c r="AQ19" i="2"/>
  <c r="AQ18" i="2"/>
  <c r="AQ17" i="2"/>
  <c r="AQ11" i="2"/>
  <c r="AQ8" i="2"/>
  <c r="AQ7" i="2"/>
  <c r="AR7" i="2" s="1"/>
  <c r="AQ6" i="2"/>
  <c r="AR6" i="2" s="1"/>
  <c r="AQ5" i="2"/>
  <c r="AR5" i="2" s="1"/>
</calcChain>
</file>

<file path=xl/sharedStrings.xml><?xml version="1.0" encoding="utf-8"?>
<sst xmlns="http://schemas.openxmlformats.org/spreadsheetml/2006/main" count="522" uniqueCount="94">
  <si>
    <t>MARCOPOLO</t>
  </si>
  <si>
    <t>Fluxo de Caixa</t>
  </si>
  <si>
    <t>(R$ Milhares)</t>
  </si>
  <si>
    <t>1T10</t>
  </si>
  <si>
    <t>2T10</t>
  </si>
  <si>
    <t>3T10</t>
  </si>
  <si>
    <t>4T10</t>
  </si>
  <si>
    <t>1T11</t>
  </si>
  <si>
    <t>2T11</t>
  </si>
  <si>
    <t>3T11</t>
  </si>
  <si>
    <t>4T11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</si>
  <si>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</si>
  <si>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</si>
  <si>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</si>
  <si>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</si>
  <si>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</si>
  <si>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</si>
  <si>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</si>
  <si>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</si>
  <si>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</si>
  <si>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</si>
  <si>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</si>
  <si>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</si>
  <si>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</si>
  <si>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</si>
  <si>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</si>
  <si>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</si>
  <si>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</si>
  <si>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</si>
  <si>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</si>
  <si>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</si>
  <si>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</si>
  <si>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</si>
  <si>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</si>
  <si>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</si>
  <si>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1T18</t>
  </si>
  <si>
    <t>2T18</t>
  </si>
  <si>
    <t>3T18</t>
  </si>
  <si>
    <t>4T18</t>
  </si>
  <si>
    <t>1T19</t>
  </si>
  <si>
    <t>2T19</t>
  </si>
  <si>
    <t>3T19</t>
  </si>
  <si>
    <t>4T19</t>
  </si>
  <si>
    <t>Caixa Líquido Atividades Operacionais</t>
  </si>
  <si>
    <t>Caixa Gerado nas Operações</t>
  </si>
  <si>
    <t>Resultado do período</t>
  </si>
  <si>
    <t>Depreciações e amortizações</t>
  </si>
  <si>
    <t>Custo na venda de inves., imobilizado e intangível</t>
  </si>
  <si>
    <t>-</t>
  </si>
  <si>
    <t>Resultado na venda de imobilizado e intangível</t>
  </si>
  <si>
    <t>Resultado na venda de investimentos, imobilizado e intangível</t>
  </si>
  <si>
    <t>Custo na venda de investimento, imobilizado e intangível</t>
  </si>
  <si>
    <t>Equivalência patrimonial</t>
  </si>
  <si>
    <t>Provisão para créditos de liquidação duvidosa</t>
  </si>
  <si>
    <t>Imposto de renda e contribuição social corrente e diferido</t>
  </si>
  <si>
    <t>Juros e variações apropriados</t>
  </si>
  <si>
    <t>Participação dos não controladores</t>
  </si>
  <si>
    <t>Apropriação de títulos mantidos até o vencimento</t>
  </si>
  <si>
    <t>Baixa de imobilizado por sinistro</t>
  </si>
  <si>
    <t>Variações nos Ativos e Passivos</t>
  </si>
  <si>
    <t>(Aumento) redução em contas a receber de clientes</t>
  </si>
  <si>
    <t>(Aumento) redução nos estoques</t>
  </si>
  <si>
    <t>(Aumento) redução em outras contas a receber</t>
  </si>
  <si>
    <t>Aumento (redução) em fornecedores</t>
  </si>
  <si>
    <t>Aumento (redução) outras contas pagar e provisões</t>
  </si>
  <si>
    <t>Aumento (redução) passivos atuariais</t>
  </si>
  <si>
    <t>Aumento (redução) em passivos atuariais</t>
  </si>
  <si>
    <t>Impostos sobre lucro pagos</t>
  </si>
  <si>
    <t>Outros</t>
  </si>
  <si>
    <t>Caixa Líquido Atividades de Investimento</t>
  </si>
  <si>
    <t>Investimentos</t>
  </si>
  <si>
    <t>Dividendos controladas em conjunto e coligadas</t>
  </si>
  <si>
    <t>Adições de imobilizado</t>
  </si>
  <si>
    <t>Aquisição de participação em controlada</t>
  </si>
  <si>
    <t>Adições de intangível</t>
  </si>
  <si>
    <t>Recebimento na venda de ativo imobilizado</t>
  </si>
  <si>
    <t>Recebimento na venda de invest., imob. e intangível</t>
  </si>
  <si>
    <t>Caixa Líquido Atividades de Financiamento</t>
  </si>
  <si>
    <t>Empréstimos de partes relacionadas</t>
  </si>
  <si>
    <t>Empréstimos tomados de terceiros</t>
  </si>
  <si>
    <t>Pagamento de empréstimos - principal</t>
  </si>
  <si>
    <t>Pagamento de empréstimos - juros</t>
  </si>
  <si>
    <t>Pagamento dos juros sobre capital próprio e dividendos</t>
  </si>
  <si>
    <t>Ações em tesouraria</t>
  </si>
  <si>
    <t>Emissão de ações</t>
  </si>
  <si>
    <t>Variação Cambial s/ Caixa e Equivalentes</t>
  </si>
  <si>
    <t>Aumento (Redução) de Caixa e Equivalentes</t>
  </si>
  <si>
    <t>Saldo Final de Caixa e Equivalentes</t>
  </si>
  <si>
    <t>1T20</t>
  </si>
  <si>
    <t>2T20</t>
  </si>
  <si>
    <t>3T20</t>
  </si>
  <si>
    <t>4T20</t>
  </si>
  <si>
    <t>1T21</t>
  </si>
  <si>
    <t>(Aumento) redução ativos mensurados ao valor justo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</si>
</sst>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wrapText="1" indent="1"/>
    </xf>
    <xf numFmtId="0" fontId="18" fillId="0" borderId="0" xfId="0" applyFont="1" applyAlignment="1">
      <alignment horizontal="left" wrapText="1" indent="3"/>
    </xf>
    <xf numFmtId="0" fontId="18" fillId="0" borderId="0" xfId="0" applyFont="1" applyAlignment="1">
      <alignment horizontal="left" wrapText="1" indent="5"/>
    </xf>
    <xf numFmtId="0" fontId="18" fillId="0" borderId="0" xfId="0" applyFont="1" applyAlignment="1">
      <alignment wrapText="1"/>
    </xf>
    <xf numFmtId="0" fontId="18" fillId="0" borderId="0" xfId="0" applyFont="1" applyFill="1" applyBorder="1" applyAlignment="1">
      <alignment wrapText="1"/>
    </xf>
    <xf numFmtId="3" fontId="18" fillId="0" borderId="0" xfId="0" applyNumberFormat="1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left" wrapText="1" indent="5"/>
    </xf>
    <xf numFmtId="0" fontId="18" fillId="0" borderId="0" xfId="0" applyFont="1" applyAlignment="1">
      <alignment horizontal="left" wrapText="1" indent="3"/>
    </xf>
    <xf numFmtId="0" fontId="18" fillId="0" borderId="0" xfId="0" applyFont="1" applyFill="1" applyAlignment="1">
      <alignment horizontal="left" wrapText="1" indent="5"/>
    </xf>
    <xf numFmtId="0" fontId="18" fillId="0" borderId="0" xfId="0" applyFont="1" applyFill="1" applyAlignment="1">
      <alignment wrapText="1"/>
    </xf>
    <xf numFmtId="3" fontId="18" fillId="0" borderId="0" xfId="0" applyNumberFormat="1" applyFont="1" applyFill="1" applyAlignment="1">
      <alignment wrapText="1"/>
    </xf>
    <xf numFmtId="0" fontId="0" fillId="0" borderId="0" xfId="0" applyFill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63"/>
  <sheetViews>
    <sheetView tabSelected="1" workbookViewId="0">
      <selection activeCell="A30" sqref="A30:XFD30"/>
    </sheetView>
  </sheetViews>
  <sheetFormatPr defaultRowHeight="15" x14ac:dyDescent="0.25"/>
  <cols>
    <col min="1" max="1" width="36.5703125" bestFit="1" customWidth="1"/>
    <col min="2" max="4" width="7.5703125" customWidth="1"/>
    <col min="5" max="5" width="7" customWidth="1"/>
    <col min="6" max="6" width="7.5703125" customWidth="1"/>
    <col min="7" max="8" width="7" customWidth="1"/>
    <col min="9" max="10" width="7.5703125" customWidth="1"/>
    <col min="11" max="11" width="7" customWidth="1"/>
    <col min="12" max="17" width="7.5703125" customWidth="1"/>
    <col min="18" max="19" width="7" customWidth="1"/>
    <col min="20" max="21" width="7.5703125" customWidth="1"/>
    <col min="22" max="22" width="7" customWidth="1"/>
    <col min="23" max="24" width="7.5703125" customWidth="1"/>
    <col min="25" max="25" width="8" customWidth="1"/>
    <col min="26" max="27" width="7.5703125" customWidth="1"/>
    <col min="28" max="31" width="8" customWidth="1"/>
    <col min="32" max="40" width="7.5703125" customWidth="1"/>
    <col min="41" max="41" width="8" customWidth="1"/>
    <col min="45" max="46" width="8" bestFit="1" customWidth="1"/>
  </cols>
  <sheetData>
    <row r="1" spans="1:46" x14ac:dyDescent="0.25">
      <c r="A1" s="1" t="s">
        <v>0</v>
      </c>
    </row>
    <row r="2" spans="1:46" x14ac:dyDescent="0.25">
      <c r="A2" s="2"/>
    </row>
    <row r="3" spans="1:46" x14ac:dyDescent="0.25">
      <c r="A3" s="3" t="s">
        <v>1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1" t="s">
        <v>21</v>
      </c>
      <c r="U3" s="11" t="s">
        <v>22</v>
      </c>
      <c r="V3" s="11" t="s">
        <v>23</v>
      </c>
      <c r="W3" s="11" t="s">
        <v>24</v>
      </c>
      <c r="X3" s="11" t="s">
        <v>25</v>
      </c>
      <c r="Y3" s="11" t="s">
        <v>26</v>
      </c>
      <c r="Z3" s="11" t="s">
        <v>27</v>
      </c>
      <c r="AA3" s="11" t="s">
        <v>28</v>
      </c>
      <c r="AB3" s="11" t="s">
        <v>29</v>
      </c>
      <c r="AC3" s="11" t="s">
        <v>30</v>
      </c>
      <c r="AD3" s="11" t="s">
        <v>31</v>
      </c>
      <c r="AE3" s="11" t="s">
        <v>32</v>
      </c>
      <c r="AF3" s="11" t="s">
        <v>33</v>
      </c>
      <c r="AG3" s="11" t="s">
        <v>34</v>
      </c>
      <c r="AH3" s="11" t="s">
        <v>35</v>
      </c>
      <c r="AI3" s="11" t="s">
        <v>36</v>
      </c>
      <c r="AJ3" s="11" t="s">
        <v>37</v>
      </c>
      <c r="AK3" s="11" t="s">
        <v>38</v>
      </c>
      <c r="AL3" s="11" t="s">
        <v>39</v>
      </c>
      <c r="AM3" s="11" t="s">
        <v>40</v>
      </c>
      <c r="AN3" s="11" t="s">
        <v>41</v>
      </c>
      <c r="AO3" s="11" t="s">
        <v>42</v>
      </c>
      <c r="AP3" s="11" t="s">
        <v>88</v>
      </c>
      <c r="AQ3" s="11" t="s">
        <v>89</v>
      </c>
      <c r="AR3" s="11" t="s">
        <v>90</v>
      </c>
      <c r="AS3" s="11" t="s">
        <v>91</v>
      </c>
      <c r="AT3" s="11" t="s">
        <v>92</v>
      </c>
    </row>
    <row r="4" spans="1:46" x14ac:dyDescent="0.25">
      <c r="A4" s="3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1:46" x14ac:dyDescent="0.25">
      <c r="A5" s="4" t="s">
        <v>43</v>
      </c>
      <c r="B5" s="3">
        <v>93178</v>
      </c>
      <c r="C5" s="3">
        <v>188053</v>
      </c>
      <c r="D5" s="3">
        <v>-107856</v>
      </c>
      <c r="E5" s="3">
        <v>85222</v>
      </c>
      <c r="F5" s="3">
        <v>46289</v>
      </c>
      <c r="G5" s="3">
        <v>59420</v>
      </c>
      <c r="H5" s="3">
        <v>146292</v>
      </c>
      <c r="I5" s="3">
        <v>79939</v>
      </c>
      <c r="J5" s="3">
        <v>44314</v>
      </c>
      <c r="K5" s="3">
        <v>75348</v>
      </c>
      <c r="L5" s="3">
        <v>-9385</v>
      </c>
      <c r="M5" s="3">
        <v>-15599</v>
      </c>
      <c r="N5" s="3">
        <v>88137</v>
      </c>
      <c r="O5" s="3">
        <v>200854</v>
      </c>
      <c r="P5" s="3">
        <v>-17285</v>
      </c>
      <c r="Q5" s="3">
        <v>-91738</v>
      </c>
      <c r="R5" s="3">
        <v>105081</v>
      </c>
      <c r="S5" s="3">
        <v>95075</v>
      </c>
      <c r="T5" s="3">
        <v>-173932</v>
      </c>
      <c r="U5" s="3">
        <v>45729</v>
      </c>
      <c r="V5" s="3">
        <v>379557</v>
      </c>
      <c r="W5" s="3">
        <v>-123635</v>
      </c>
      <c r="X5" s="3">
        <v>39623</v>
      </c>
      <c r="Y5" s="3">
        <v>195703</v>
      </c>
      <c r="Z5" s="3">
        <v>193321</v>
      </c>
      <c r="AA5" s="3">
        <v>-90377</v>
      </c>
      <c r="AB5" s="3">
        <v>371770</v>
      </c>
      <c r="AC5" s="3">
        <v>-303727</v>
      </c>
      <c r="AD5" s="3">
        <v>-29724</v>
      </c>
      <c r="AE5" s="3">
        <v>62868</v>
      </c>
      <c r="AF5" s="3">
        <v>102496</v>
      </c>
      <c r="AG5" s="3">
        <v>159294</v>
      </c>
      <c r="AH5" s="3">
        <v>71623</v>
      </c>
      <c r="AI5" s="3">
        <v>78303</v>
      </c>
      <c r="AJ5" s="3">
        <v>20031</v>
      </c>
      <c r="AK5" s="3">
        <v>55274</v>
      </c>
      <c r="AL5" s="3">
        <v>89484</v>
      </c>
      <c r="AM5" s="3">
        <v>203401</v>
      </c>
      <c r="AN5" s="3">
        <v>200380</v>
      </c>
      <c r="AO5" s="3">
        <v>133273</v>
      </c>
      <c r="AP5" s="2">
        <v>-61082</v>
      </c>
      <c r="AQ5">
        <f>(-225487)-(AP5)</f>
        <v>-164405</v>
      </c>
      <c r="AR5">
        <f>(-22787)-(AP5)-(AQ5)</f>
        <v>202700</v>
      </c>
      <c r="AS5" s="7">
        <v>198499</v>
      </c>
      <c r="AT5" s="10">
        <v>45041</v>
      </c>
    </row>
    <row r="6" spans="1:46" x14ac:dyDescent="0.25">
      <c r="A6" s="5" t="s">
        <v>44</v>
      </c>
      <c r="B6" s="3">
        <v>101335</v>
      </c>
      <c r="C6" s="3">
        <v>97622</v>
      </c>
      <c r="D6" s="3">
        <v>78430</v>
      </c>
      <c r="E6" s="3">
        <v>105538</v>
      </c>
      <c r="F6" s="3">
        <v>86717</v>
      </c>
      <c r="G6" s="3">
        <v>89037</v>
      </c>
      <c r="H6" s="3">
        <v>111395</v>
      </c>
      <c r="I6" s="3">
        <v>231857</v>
      </c>
      <c r="J6" s="3">
        <v>131058</v>
      </c>
      <c r="K6" s="3">
        <v>97278</v>
      </c>
      <c r="L6" s="3">
        <v>106507</v>
      </c>
      <c r="M6" s="3">
        <v>142540</v>
      </c>
      <c r="N6" s="3">
        <v>102171</v>
      </c>
      <c r="O6" s="3">
        <v>146546</v>
      </c>
      <c r="P6" s="3">
        <v>123002</v>
      </c>
      <c r="Q6" s="3">
        <v>118209</v>
      </c>
      <c r="R6" s="3">
        <v>84579</v>
      </c>
      <c r="S6" s="3">
        <v>69938</v>
      </c>
      <c r="T6" s="3">
        <v>123306</v>
      </c>
      <c r="U6" s="3">
        <v>121424</v>
      </c>
      <c r="V6" s="3">
        <v>111554</v>
      </c>
      <c r="W6" s="3">
        <v>35737</v>
      </c>
      <c r="X6" s="3">
        <v>159110</v>
      </c>
      <c r="Y6" s="3">
        <v>-4756</v>
      </c>
      <c r="Z6" s="3">
        <v>11305</v>
      </c>
      <c r="AA6" s="3">
        <v>14414</v>
      </c>
      <c r="AB6" s="3">
        <v>369273</v>
      </c>
      <c r="AC6" s="3">
        <v>-282141</v>
      </c>
      <c r="AD6" s="3">
        <v>28972</v>
      </c>
      <c r="AE6" s="3">
        <v>109973</v>
      </c>
      <c r="AF6" s="3">
        <v>37605</v>
      </c>
      <c r="AG6" s="3">
        <v>95010</v>
      </c>
      <c r="AH6" s="3">
        <v>66690</v>
      </c>
      <c r="AI6" s="3">
        <v>125964</v>
      </c>
      <c r="AJ6" s="3">
        <v>105679</v>
      </c>
      <c r="AK6" s="3">
        <v>108937</v>
      </c>
      <c r="AL6" s="3">
        <v>86658</v>
      </c>
      <c r="AM6" s="3">
        <v>97289</v>
      </c>
      <c r="AN6" s="3">
        <v>107517</v>
      </c>
      <c r="AO6" s="3">
        <v>113280</v>
      </c>
      <c r="AP6" s="2">
        <v>183109</v>
      </c>
      <c r="AQ6">
        <f>299482-AP6</f>
        <v>116373</v>
      </c>
      <c r="AR6">
        <f>346567-AP6-AQ6</f>
        <v>47085</v>
      </c>
      <c r="AS6" s="7">
        <v>94279</v>
      </c>
      <c r="AT6" s="10">
        <v>62710</v>
      </c>
    </row>
    <row r="7" spans="1:46" x14ac:dyDescent="0.25">
      <c r="A7" s="6" t="s">
        <v>45</v>
      </c>
      <c r="B7" s="3">
        <v>69070</v>
      </c>
      <c r="C7" s="3">
        <v>79067</v>
      </c>
      <c r="D7" s="3">
        <v>65024</v>
      </c>
      <c r="E7" s="3">
        <v>82593</v>
      </c>
      <c r="F7" s="3">
        <v>75757</v>
      </c>
      <c r="G7" s="3">
        <v>76315</v>
      </c>
      <c r="H7" s="3">
        <v>78549</v>
      </c>
      <c r="I7" s="3">
        <v>113402</v>
      </c>
      <c r="J7" s="3">
        <v>78431</v>
      </c>
      <c r="K7" s="3">
        <v>60572</v>
      </c>
      <c r="L7" s="3">
        <v>69218</v>
      </c>
      <c r="M7" s="3">
        <v>94136</v>
      </c>
      <c r="N7" s="3">
        <v>55711</v>
      </c>
      <c r="O7" s="3">
        <v>74079</v>
      </c>
      <c r="P7" s="3">
        <v>86936</v>
      </c>
      <c r="Q7" s="3">
        <v>75391</v>
      </c>
      <c r="R7" s="3">
        <v>54335</v>
      </c>
      <c r="S7" s="3">
        <v>50242</v>
      </c>
      <c r="T7" s="3">
        <v>56664</v>
      </c>
      <c r="U7" s="3">
        <v>62829</v>
      </c>
      <c r="V7" s="3">
        <v>34047</v>
      </c>
      <c r="W7" s="3">
        <v>37106</v>
      </c>
      <c r="X7" s="3">
        <v>8032</v>
      </c>
      <c r="Y7" s="3">
        <v>9898</v>
      </c>
      <c r="Z7" s="3">
        <v>8766</v>
      </c>
      <c r="AA7" s="3">
        <v>43263</v>
      </c>
      <c r="AB7" s="3">
        <v>178427</v>
      </c>
      <c r="AC7" s="3">
        <v>-7910</v>
      </c>
      <c r="AD7" s="3">
        <v>3223</v>
      </c>
      <c r="AE7" s="3">
        <v>25974</v>
      </c>
      <c r="AF7" s="3">
        <v>15663</v>
      </c>
      <c r="AG7" s="3">
        <v>37252</v>
      </c>
      <c r="AH7" s="3">
        <v>30905</v>
      </c>
      <c r="AI7" s="3">
        <v>23347</v>
      </c>
      <c r="AJ7" s="3">
        <v>64717</v>
      </c>
      <c r="AK7" s="3">
        <v>71978</v>
      </c>
      <c r="AL7" s="3">
        <v>26993</v>
      </c>
      <c r="AM7" s="3">
        <v>90906</v>
      </c>
      <c r="AN7" s="3">
        <v>22805</v>
      </c>
      <c r="AO7" s="3">
        <v>71325</v>
      </c>
      <c r="AP7" s="2">
        <v>10718</v>
      </c>
      <c r="AQ7">
        <f>12025-AP7</f>
        <v>1307</v>
      </c>
      <c r="AR7">
        <f>(-45404)-AP7-AQ7</f>
        <v>-57429</v>
      </c>
      <c r="AS7" s="7">
        <v>136111</v>
      </c>
      <c r="AT7" s="10">
        <v>-14693</v>
      </c>
    </row>
    <row r="8" spans="1:46" x14ac:dyDescent="0.25">
      <c r="A8" s="6" t="s">
        <v>46</v>
      </c>
      <c r="B8" s="3">
        <v>9120</v>
      </c>
      <c r="C8" s="3">
        <v>8067</v>
      </c>
      <c r="D8" s="3">
        <v>7845</v>
      </c>
      <c r="E8" s="3">
        <v>9447</v>
      </c>
      <c r="F8" s="3">
        <v>8944</v>
      </c>
      <c r="G8" s="3">
        <v>8837</v>
      </c>
      <c r="H8" s="3">
        <v>8977</v>
      </c>
      <c r="I8" s="3">
        <v>118</v>
      </c>
      <c r="J8" s="3">
        <v>7777</v>
      </c>
      <c r="K8" s="3">
        <v>8397</v>
      </c>
      <c r="L8" s="3">
        <v>11098</v>
      </c>
      <c r="M8" s="3">
        <v>10082</v>
      </c>
      <c r="N8" s="3">
        <v>8806</v>
      </c>
      <c r="O8" s="3">
        <v>9963</v>
      </c>
      <c r="P8" s="3">
        <v>9567</v>
      </c>
      <c r="Q8" s="3">
        <v>11885</v>
      </c>
      <c r="R8" s="3">
        <v>10713</v>
      </c>
      <c r="S8" s="3">
        <v>10598</v>
      </c>
      <c r="T8" s="3">
        <v>9131</v>
      </c>
      <c r="U8" s="3">
        <v>10733</v>
      </c>
      <c r="V8" s="3">
        <v>11412</v>
      </c>
      <c r="W8" s="3">
        <v>11769</v>
      </c>
      <c r="X8" s="3">
        <v>12057</v>
      </c>
      <c r="Y8" s="3">
        <v>11199</v>
      </c>
      <c r="Z8" s="3">
        <v>11314</v>
      </c>
      <c r="AA8" s="3">
        <v>11078</v>
      </c>
      <c r="AB8" s="3">
        <v>14356</v>
      </c>
      <c r="AC8" s="3">
        <v>12943</v>
      </c>
      <c r="AD8" s="3">
        <v>12166</v>
      </c>
      <c r="AE8" s="3">
        <v>11430</v>
      </c>
      <c r="AF8" s="3">
        <v>11103</v>
      </c>
      <c r="AG8" s="3">
        <v>10733</v>
      </c>
      <c r="AH8" s="3">
        <v>12765</v>
      </c>
      <c r="AI8" s="3">
        <v>16186</v>
      </c>
      <c r="AJ8" s="3">
        <v>16586</v>
      </c>
      <c r="AK8" s="3">
        <v>15268</v>
      </c>
      <c r="AL8" s="3">
        <v>18369</v>
      </c>
      <c r="AM8" s="3">
        <v>20863</v>
      </c>
      <c r="AN8" s="3">
        <v>20708</v>
      </c>
      <c r="AO8" s="3">
        <v>26503</v>
      </c>
      <c r="AP8" s="2">
        <v>22556</v>
      </c>
      <c r="AQ8">
        <f>46556-AP8</f>
        <v>24000</v>
      </c>
      <c r="AR8" s="3">
        <v>25932</v>
      </c>
      <c r="AS8" s="7">
        <v>23550</v>
      </c>
      <c r="AT8" s="10">
        <v>26171</v>
      </c>
    </row>
    <row r="9" spans="1:46" ht="15" customHeight="1" x14ac:dyDescent="0.25">
      <c r="A9" s="13" t="s">
        <v>47</v>
      </c>
      <c r="B9" s="11" t="s">
        <v>48</v>
      </c>
      <c r="C9" s="11" t="s">
        <v>48</v>
      </c>
      <c r="D9" s="11" t="s">
        <v>48</v>
      </c>
      <c r="E9" s="11" t="s">
        <v>48</v>
      </c>
      <c r="F9" s="11" t="s">
        <v>48</v>
      </c>
      <c r="G9" s="11" t="s">
        <v>48</v>
      </c>
      <c r="H9" s="11" t="s">
        <v>48</v>
      </c>
      <c r="I9" s="11" t="s">
        <v>48</v>
      </c>
      <c r="J9" s="11" t="s">
        <v>48</v>
      </c>
      <c r="K9" s="11" t="s">
        <v>48</v>
      </c>
      <c r="L9" s="11" t="s">
        <v>48</v>
      </c>
      <c r="M9" s="11" t="s">
        <v>48</v>
      </c>
      <c r="N9" s="11" t="s">
        <v>48</v>
      </c>
      <c r="O9" s="11" t="s">
        <v>48</v>
      </c>
      <c r="P9" s="11" t="s">
        <v>48</v>
      </c>
      <c r="Q9" s="11" t="s">
        <v>48</v>
      </c>
      <c r="R9" s="11" t="s">
        <v>48</v>
      </c>
      <c r="S9" s="11" t="s">
        <v>48</v>
      </c>
      <c r="T9" s="11" t="s">
        <v>48</v>
      </c>
      <c r="U9" s="11" t="s">
        <v>48</v>
      </c>
      <c r="V9" s="11" t="s">
        <v>48</v>
      </c>
      <c r="W9" s="11" t="s">
        <v>48</v>
      </c>
      <c r="X9" s="11" t="s">
        <v>48</v>
      </c>
      <c r="Y9" s="11" t="s">
        <v>48</v>
      </c>
      <c r="Z9" s="11" t="s">
        <v>48</v>
      </c>
      <c r="AA9" s="11" t="s">
        <v>48</v>
      </c>
      <c r="AB9" s="11" t="s">
        <v>48</v>
      </c>
      <c r="AC9" s="11" t="s">
        <v>48</v>
      </c>
      <c r="AD9" s="11" t="s">
        <v>48</v>
      </c>
      <c r="AE9" s="11" t="s">
        <v>48</v>
      </c>
      <c r="AF9" s="11" t="s">
        <v>48</v>
      </c>
      <c r="AG9" s="11" t="s">
        <v>48</v>
      </c>
      <c r="AH9" s="11" t="s">
        <v>48</v>
      </c>
      <c r="AI9" s="11" t="s">
        <v>48</v>
      </c>
      <c r="AJ9" s="11" t="s">
        <v>48</v>
      </c>
      <c r="AK9" s="11" t="s">
        <v>48</v>
      </c>
      <c r="AL9" s="11" t="s">
        <v>48</v>
      </c>
      <c r="AM9" s="11" t="s">
        <v>48</v>
      </c>
      <c r="AN9" s="11" t="s">
        <v>48</v>
      </c>
      <c r="AO9" s="11" t="s">
        <v>48</v>
      </c>
      <c r="AP9" s="11" t="s">
        <v>48</v>
      </c>
      <c r="AQ9" s="12" t="s">
        <v>48</v>
      </c>
      <c r="AR9" s="12" t="s">
        <v>48</v>
      </c>
      <c r="AS9" s="11">
        <v>3191</v>
      </c>
      <c r="AT9" s="11" t="s">
        <v>48</v>
      </c>
    </row>
    <row r="10" spans="1:46" x14ac:dyDescent="0.25">
      <c r="A10" s="13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2"/>
      <c r="AR10" s="12"/>
      <c r="AS10" s="11"/>
      <c r="AT10" s="11"/>
    </row>
    <row r="11" spans="1:46" x14ac:dyDescent="0.25">
      <c r="A11" s="13" t="s">
        <v>49</v>
      </c>
      <c r="B11" s="11" t="s">
        <v>48</v>
      </c>
      <c r="C11" s="11" t="s">
        <v>48</v>
      </c>
      <c r="D11" s="11">
        <v>4829</v>
      </c>
      <c r="E11" s="11" t="s">
        <v>48</v>
      </c>
      <c r="F11" s="11" t="s">
        <v>48</v>
      </c>
      <c r="G11" s="11" t="s">
        <v>48</v>
      </c>
      <c r="H11" s="11">
        <v>3096</v>
      </c>
      <c r="I11" s="11" t="s">
        <v>48</v>
      </c>
      <c r="J11" s="11" t="s">
        <v>48</v>
      </c>
      <c r="K11" s="11" t="s">
        <v>48</v>
      </c>
      <c r="L11" s="11" t="s">
        <v>48</v>
      </c>
      <c r="M11" s="11" t="s">
        <v>48</v>
      </c>
      <c r="N11" s="11" t="s">
        <v>48</v>
      </c>
      <c r="O11" s="11" t="s">
        <v>48</v>
      </c>
      <c r="P11" s="11" t="s">
        <v>48</v>
      </c>
      <c r="Q11" s="11" t="s">
        <v>48</v>
      </c>
      <c r="R11" s="11" t="s">
        <v>48</v>
      </c>
      <c r="S11" s="11" t="s">
        <v>48</v>
      </c>
      <c r="T11" s="11" t="s">
        <v>48</v>
      </c>
      <c r="U11" s="11" t="s">
        <v>48</v>
      </c>
      <c r="V11" s="11" t="s">
        <v>48</v>
      </c>
      <c r="W11" s="11" t="s">
        <v>48</v>
      </c>
      <c r="X11" s="11" t="s">
        <v>48</v>
      </c>
      <c r="Y11" s="11" t="s">
        <v>48</v>
      </c>
      <c r="Z11" s="11" t="s">
        <v>48</v>
      </c>
      <c r="AA11" s="11" t="s">
        <v>48</v>
      </c>
      <c r="AB11" s="11" t="s">
        <v>48</v>
      </c>
      <c r="AC11" s="11" t="s">
        <v>48</v>
      </c>
      <c r="AD11" s="11" t="s">
        <v>48</v>
      </c>
      <c r="AE11" s="11" t="s">
        <v>48</v>
      </c>
      <c r="AF11" s="11" t="s">
        <v>48</v>
      </c>
      <c r="AG11" s="11" t="s">
        <v>48</v>
      </c>
      <c r="AH11" s="11" t="s">
        <v>48</v>
      </c>
      <c r="AI11" s="11" t="s">
        <v>48</v>
      </c>
      <c r="AJ11" s="11" t="s">
        <v>48</v>
      </c>
      <c r="AK11" s="11" t="s">
        <v>48</v>
      </c>
      <c r="AL11" s="11" t="s">
        <v>48</v>
      </c>
      <c r="AM11" s="11" t="s">
        <v>48</v>
      </c>
      <c r="AN11" s="11" t="s">
        <v>48</v>
      </c>
      <c r="AO11" s="11" t="s">
        <v>48</v>
      </c>
      <c r="AP11" s="12">
        <v>1719</v>
      </c>
      <c r="AQ11" s="12">
        <f>2551-AP11</f>
        <v>832</v>
      </c>
      <c r="AR11" s="11" t="s">
        <v>48</v>
      </c>
      <c r="AS11" s="11" t="s">
        <v>48</v>
      </c>
      <c r="AT11" s="11">
        <v>775</v>
      </c>
    </row>
    <row r="12" spans="1:46" x14ac:dyDescent="0.25">
      <c r="A12" s="13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2"/>
      <c r="AQ12" s="12"/>
      <c r="AR12" s="11"/>
      <c r="AS12" s="11"/>
      <c r="AT12" s="11"/>
    </row>
    <row r="13" spans="1:46" x14ac:dyDescent="0.25">
      <c r="A13" s="13" t="s">
        <v>50</v>
      </c>
      <c r="B13" s="11">
        <v>3018</v>
      </c>
      <c r="C13" s="11" t="s">
        <v>48</v>
      </c>
      <c r="D13" s="11" t="s">
        <v>48</v>
      </c>
      <c r="E13" s="11" t="s">
        <v>48</v>
      </c>
      <c r="F13" s="11">
        <v>4776</v>
      </c>
      <c r="G13" s="11">
        <v>431</v>
      </c>
      <c r="H13" s="11">
        <v>3096</v>
      </c>
      <c r="I13" s="11" t="s">
        <v>48</v>
      </c>
      <c r="J13" s="11">
        <v>443</v>
      </c>
      <c r="K13" s="11">
        <v>-20</v>
      </c>
      <c r="L13" s="11">
        <v>-269</v>
      </c>
      <c r="M13" s="11" t="s">
        <v>48</v>
      </c>
      <c r="N13" s="11">
        <v>952</v>
      </c>
      <c r="O13" s="11">
        <v>503</v>
      </c>
      <c r="P13" s="11">
        <v>3637</v>
      </c>
      <c r="Q13" s="11" t="s">
        <v>48</v>
      </c>
      <c r="R13" s="11">
        <v>485</v>
      </c>
      <c r="S13" s="11">
        <v>452</v>
      </c>
      <c r="T13" s="11">
        <v>1885</v>
      </c>
      <c r="U13" s="11" t="s">
        <v>48</v>
      </c>
      <c r="V13" s="11">
        <v>534</v>
      </c>
      <c r="W13" s="11">
        <v>379</v>
      </c>
      <c r="X13" s="11">
        <v>1250</v>
      </c>
      <c r="Y13" s="11" t="s">
        <v>48</v>
      </c>
      <c r="Z13" s="11">
        <v>494</v>
      </c>
      <c r="AA13" s="11">
        <v>1753</v>
      </c>
      <c r="AB13" s="11" t="s">
        <v>48</v>
      </c>
      <c r="AC13" s="11" t="s">
        <v>48</v>
      </c>
      <c r="AD13" s="11">
        <v>209</v>
      </c>
      <c r="AE13" s="11">
        <v>30169</v>
      </c>
      <c r="AF13" s="11" t="s">
        <v>48</v>
      </c>
      <c r="AG13" s="11" t="s">
        <v>48</v>
      </c>
      <c r="AH13" s="11">
        <v>4712</v>
      </c>
      <c r="AI13" s="11">
        <v>-538</v>
      </c>
      <c r="AJ13" s="11" t="s">
        <v>48</v>
      </c>
      <c r="AK13" s="11" t="s">
        <v>48</v>
      </c>
      <c r="AL13" s="11">
        <v>1108</v>
      </c>
      <c r="AM13" s="11">
        <v>-267</v>
      </c>
      <c r="AN13" s="11" t="s">
        <v>48</v>
      </c>
      <c r="AO13" s="11" t="s">
        <v>48</v>
      </c>
      <c r="AP13" s="11" t="s">
        <v>48</v>
      </c>
      <c r="AQ13" s="11" t="s">
        <v>48</v>
      </c>
      <c r="AR13" s="11">
        <v>3213</v>
      </c>
      <c r="AS13" s="12" t="s">
        <v>48</v>
      </c>
      <c r="AT13" s="12" t="s">
        <v>48</v>
      </c>
    </row>
    <row r="14" spans="1:46" x14ac:dyDescent="0.25">
      <c r="A14" s="1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2"/>
      <c r="AT14" s="12"/>
    </row>
    <row r="15" spans="1:46" x14ac:dyDescent="0.25">
      <c r="A15" s="13" t="s">
        <v>51</v>
      </c>
      <c r="B15" s="11" t="s">
        <v>48</v>
      </c>
      <c r="C15" s="11" t="s">
        <v>48</v>
      </c>
      <c r="D15" s="11" t="s">
        <v>48</v>
      </c>
      <c r="E15" s="11" t="s">
        <v>48</v>
      </c>
      <c r="F15" s="11" t="s">
        <v>48</v>
      </c>
      <c r="G15" s="11" t="s">
        <v>48</v>
      </c>
      <c r="H15" s="11" t="s">
        <v>48</v>
      </c>
      <c r="I15" s="11" t="s">
        <v>48</v>
      </c>
      <c r="J15" s="11" t="s">
        <v>48</v>
      </c>
      <c r="K15" s="11" t="s">
        <v>48</v>
      </c>
      <c r="L15" s="11" t="s">
        <v>48</v>
      </c>
      <c r="M15" s="11" t="s">
        <v>48</v>
      </c>
      <c r="N15" s="11" t="s">
        <v>48</v>
      </c>
      <c r="O15" s="11" t="s">
        <v>48</v>
      </c>
      <c r="P15" s="11" t="s">
        <v>48</v>
      </c>
      <c r="Q15" s="11" t="s">
        <v>48</v>
      </c>
      <c r="R15" s="11" t="s">
        <v>48</v>
      </c>
      <c r="S15" s="11" t="s">
        <v>48</v>
      </c>
      <c r="T15" s="11" t="s">
        <v>48</v>
      </c>
      <c r="U15" s="11" t="s">
        <v>48</v>
      </c>
      <c r="V15" s="11" t="s">
        <v>48</v>
      </c>
      <c r="W15" s="11" t="s">
        <v>48</v>
      </c>
      <c r="X15" s="11" t="s">
        <v>48</v>
      </c>
      <c r="Y15" s="11" t="s">
        <v>48</v>
      </c>
      <c r="Z15" s="11" t="s">
        <v>48</v>
      </c>
      <c r="AA15" s="11" t="s">
        <v>48</v>
      </c>
      <c r="AB15" s="11" t="s">
        <v>48</v>
      </c>
      <c r="AC15" s="11" t="s">
        <v>48</v>
      </c>
      <c r="AD15" s="11" t="s">
        <v>48</v>
      </c>
      <c r="AE15" s="11" t="s">
        <v>48</v>
      </c>
      <c r="AF15" s="11" t="s">
        <v>48</v>
      </c>
      <c r="AG15" s="11" t="s">
        <v>48</v>
      </c>
      <c r="AH15" s="11" t="s">
        <v>48</v>
      </c>
      <c r="AI15" s="11" t="s">
        <v>48</v>
      </c>
      <c r="AJ15" s="11" t="s">
        <v>48</v>
      </c>
      <c r="AK15" s="11" t="s">
        <v>48</v>
      </c>
      <c r="AL15" s="11" t="s">
        <v>48</v>
      </c>
      <c r="AM15" s="11" t="s">
        <v>48</v>
      </c>
      <c r="AN15" s="11" t="s">
        <v>48</v>
      </c>
      <c r="AO15" s="11" t="s">
        <v>48</v>
      </c>
      <c r="AP15" s="11" t="s">
        <v>48</v>
      </c>
      <c r="AQ15" s="11" t="s">
        <v>48</v>
      </c>
      <c r="AR15" s="12" t="s">
        <v>48</v>
      </c>
      <c r="AS15" s="11" t="s">
        <v>48</v>
      </c>
      <c r="AT15" s="11" t="s">
        <v>48</v>
      </c>
    </row>
    <row r="16" spans="1:46" x14ac:dyDescent="0.25">
      <c r="A16" s="1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2"/>
      <c r="AS16" s="11"/>
      <c r="AT16" s="11"/>
    </row>
    <row r="17" spans="1:46" x14ac:dyDescent="0.25">
      <c r="A17" s="6" t="s">
        <v>52</v>
      </c>
      <c r="B17" s="3">
        <v>-1254</v>
      </c>
      <c r="C17" s="3">
        <v>-1657</v>
      </c>
      <c r="D17" s="3">
        <v>-2023</v>
      </c>
      <c r="E17" s="3">
        <v>-2150</v>
      </c>
      <c r="F17" s="3">
        <v>-2190</v>
      </c>
      <c r="G17" s="3">
        <v>-1742</v>
      </c>
      <c r="H17" s="3">
        <v>-2185</v>
      </c>
      <c r="I17" s="3">
        <v>-35942</v>
      </c>
      <c r="J17" s="3">
        <v>-9182</v>
      </c>
      <c r="K17" s="3">
        <v>-9520</v>
      </c>
      <c r="L17" s="3">
        <v>-7330</v>
      </c>
      <c r="M17" s="3">
        <v>-2225</v>
      </c>
      <c r="N17" s="3">
        <v>33</v>
      </c>
      <c r="O17" s="3">
        <v>-8756</v>
      </c>
      <c r="P17" s="3">
        <v>-10277</v>
      </c>
      <c r="Q17" s="3">
        <v>-5984</v>
      </c>
      <c r="R17" s="3">
        <v>-5394</v>
      </c>
      <c r="S17" s="3">
        <v>-6863</v>
      </c>
      <c r="T17" s="3">
        <v>-7608</v>
      </c>
      <c r="U17" s="3">
        <v>-15455</v>
      </c>
      <c r="V17" s="3">
        <v>-13216</v>
      </c>
      <c r="W17" s="3">
        <v>-20968</v>
      </c>
      <c r="X17" s="3">
        <v>-8756</v>
      </c>
      <c r="Y17" s="3">
        <v>9944</v>
      </c>
      <c r="Z17" s="3">
        <v>-6106</v>
      </c>
      <c r="AA17" s="3">
        <v>-15402</v>
      </c>
      <c r="AB17" s="3">
        <v>-64938</v>
      </c>
      <c r="AC17" s="3">
        <v>-7565</v>
      </c>
      <c r="AD17" s="3">
        <v>-23431</v>
      </c>
      <c r="AE17" s="3">
        <v>-19900</v>
      </c>
      <c r="AF17" s="3">
        <v>-20929</v>
      </c>
      <c r="AG17" s="3">
        <v>-22597</v>
      </c>
      <c r="AH17" s="3">
        <v>-33476</v>
      </c>
      <c r="AI17" s="3">
        <v>-20839</v>
      </c>
      <c r="AJ17" s="3">
        <v>-25823</v>
      </c>
      <c r="AK17" s="3">
        <v>-14933</v>
      </c>
      <c r="AL17" s="3">
        <v>404</v>
      </c>
      <c r="AM17" s="3">
        <v>-29065</v>
      </c>
      <c r="AN17" s="3">
        <v>-226</v>
      </c>
      <c r="AO17" s="3">
        <v>2881</v>
      </c>
      <c r="AP17" s="2">
        <v>-34154</v>
      </c>
      <c r="AQ17">
        <f>17664-(AP17)</f>
        <v>51818</v>
      </c>
      <c r="AR17" s="3">
        <v>41377</v>
      </c>
      <c r="AS17" s="7">
        <v>-25631</v>
      </c>
      <c r="AT17" s="10">
        <v>-6044</v>
      </c>
    </row>
    <row r="18" spans="1:46" ht="26.25" x14ac:dyDescent="0.25">
      <c r="A18" s="6" t="s">
        <v>53</v>
      </c>
      <c r="B18" s="3">
        <v>4986</v>
      </c>
      <c r="C18" s="3">
        <v>925</v>
      </c>
      <c r="D18" s="3">
        <v>695</v>
      </c>
      <c r="E18" s="3">
        <v>-3281</v>
      </c>
      <c r="F18" s="3">
        <v>3540</v>
      </c>
      <c r="G18" s="3">
        <v>-2894</v>
      </c>
      <c r="H18" s="3">
        <v>-3004</v>
      </c>
      <c r="I18" s="3">
        <v>-3422</v>
      </c>
      <c r="J18" s="3">
        <v>1003</v>
      </c>
      <c r="K18" s="3">
        <v>2465</v>
      </c>
      <c r="L18" s="3">
        <v>2549</v>
      </c>
      <c r="M18" s="3">
        <v>6161</v>
      </c>
      <c r="N18" s="3">
        <v>-2676</v>
      </c>
      <c r="O18" s="3">
        <v>2053</v>
      </c>
      <c r="P18" s="3">
        <v>1971</v>
      </c>
      <c r="Q18" s="3">
        <v>-8168</v>
      </c>
      <c r="R18" s="3">
        <v>-3457</v>
      </c>
      <c r="S18" s="3">
        <v>1644</v>
      </c>
      <c r="T18" s="3">
        <v>5402</v>
      </c>
      <c r="U18" s="3">
        <v>11052</v>
      </c>
      <c r="V18" s="3">
        <v>-1112</v>
      </c>
      <c r="W18" s="3">
        <v>3305</v>
      </c>
      <c r="X18" s="3">
        <v>-2372</v>
      </c>
      <c r="Y18" s="3">
        <v>-4464</v>
      </c>
      <c r="Z18" s="3">
        <v>309</v>
      </c>
      <c r="AA18" s="3">
        <v>2439</v>
      </c>
      <c r="AB18" s="3">
        <v>1894</v>
      </c>
      <c r="AC18" s="3">
        <v>17987</v>
      </c>
      <c r="AD18" s="3">
        <v>6301</v>
      </c>
      <c r="AE18" s="3">
        <v>5692</v>
      </c>
      <c r="AF18" s="3">
        <v>6507</v>
      </c>
      <c r="AG18" s="3">
        <v>13627</v>
      </c>
      <c r="AH18" s="3">
        <v>7061</v>
      </c>
      <c r="AI18" s="3">
        <v>6618</v>
      </c>
      <c r="AJ18" s="3">
        <v>9850</v>
      </c>
      <c r="AK18" s="3">
        <v>14809</v>
      </c>
      <c r="AL18" s="3">
        <v>1759</v>
      </c>
      <c r="AM18" s="3">
        <v>3826</v>
      </c>
      <c r="AN18" s="3">
        <v>5485</v>
      </c>
      <c r="AO18" s="3">
        <v>-18342</v>
      </c>
      <c r="AP18" s="2">
        <v>-2929</v>
      </c>
      <c r="AQ18">
        <f>3777-(AP18)</f>
        <v>6706</v>
      </c>
      <c r="AR18" s="3">
        <v>2825</v>
      </c>
      <c r="AS18" s="7">
        <v>10302</v>
      </c>
      <c r="AT18" s="10">
        <v>5152</v>
      </c>
    </row>
    <row r="19" spans="1:46" ht="26.25" x14ac:dyDescent="0.25">
      <c r="A19" s="6" t="s">
        <v>54</v>
      </c>
      <c r="B19" s="3">
        <v>778</v>
      </c>
      <c r="C19" s="3">
        <v>-7705</v>
      </c>
      <c r="D19" s="3">
        <v>2558</v>
      </c>
      <c r="E19" s="3">
        <v>16010</v>
      </c>
      <c r="F19" s="3">
        <v>-11240</v>
      </c>
      <c r="G19" s="3">
        <v>-5414</v>
      </c>
      <c r="H19" s="3">
        <v>-15581</v>
      </c>
      <c r="I19" s="3">
        <v>169078</v>
      </c>
      <c r="J19" s="3">
        <v>35325</v>
      </c>
      <c r="K19" s="3">
        <v>17904</v>
      </c>
      <c r="L19" s="3">
        <v>29932</v>
      </c>
      <c r="M19" s="3">
        <v>15406</v>
      </c>
      <c r="N19" s="3">
        <v>18938</v>
      </c>
      <c r="O19" s="3">
        <v>24723</v>
      </c>
      <c r="P19" s="3">
        <v>33008</v>
      </c>
      <c r="Q19" s="3">
        <v>21463</v>
      </c>
      <c r="R19" s="3">
        <v>18947</v>
      </c>
      <c r="S19" s="3">
        <v>9398</v>
      </c>
      <c r="T19" s="3">
        <v>16536</v>
      </c>
      <c r="U19" s="3">
        <v>7412</v>
      </c>
      <c r="V19" s="3">
        <v>413</v>
      </c>
      <c r="W19" s="3">
        <v>2742</v>
      </c>
      <c r="X19" s="3">
        <v>1276</v>
      </c>
      <c r="Y19" s="3">
        <v>34203</v>
      </c>
      <c r="Z19" s="3">
        <v>10132</v>
      </c>
      <c r="AA19" s="3">
        <v>24208</v>
      </c>
      <c r="AB19" s="3">
        <v>110466</v>
      </c>
      <c r="AC19" s="3">
        <v>2885</v>
      </c>
      <c r="AD19" s="3">
        <v>3210</v>
      </c>
      <c r="AE19" s="3">
        <v>14770</v>
      </c>
      <c r="AF19" s="3">
        <v>11993</v>
      </c>
      <c r="AG19" s="3">
        <v>-19113</v>
      </c>
      <c r="AH19" s="3">
        <v>13985</v>
      </c>
      <c r="AI19" s="3">
        <v>-2102</v>
      </c>
      <c r="AJ19" s="3">
        <v>8747</v>
      </c>
      <c r="AK19" s="3">
        <v>-2273</v>
      </c>
      <c r="AL19" s="3">
        <v>16951</v>
      </c>
      <c r="AM19" s="3">
        <v>2687</v>
      </c>
      <c r="AN19" s="3">
        <v>-8862</v>
      </c>
      <c r="AO19" s="3">
        <v>22396</v>
      </c>
      <c r="AP19" s="2">
        <v>-34983</v>
      </c>
      <c r="AQ19">
        <f>(-36329)-(AP19)</f>
        <v>-1346</v>
      </c>
      <c r="AR19" s="3">
        <v>-16239</v>
      </c>
      <c r="AS19" s="7">
        <v>10553</v>
      </c>
      <c r="AT19" s="10">
        <v>-15078</v>
      </c>
    </row>
    <row r="20" spans="1:46" x14ac:dyDescent="0.25">
      <c r="A20" s="6" t="s">
        <v>55</v>
      </c>
      <c r="B20" s="3">
        <v>16120</v>
      </c>
      <c r="C20" s="3">
        <v>17148</v>
      </c>
      <c r="D20" s="3">
        <v>-263</v>
      </c>
      <c r="E20" s="3">
        <v>172</v>
      </c>
      <c r="F20" s="3">
        <v>6719</v>
      </c>
      <c r="G20" s="3">
        <v>14285</v>
      </c>
      <c r="H20" s="3">
        <v>40767</v>
      </c>
      <c r="I20" s="3">
        <v>-11771</v>
      </c>
      <c r="J20" s="3">
        <v>17140</v>
      </c>
      <c r="K20" s="3">
        <v>17267</v>
      </c>
      <c r="L20" s="3">
        <v>680</v>
      </c>
      <c r="M20" s="3">
        <v>17330</v>
      </c>
      <c r="N20" s="3">
        <v>20088</v>
      </c>
      <c r="O20" s="3">
        <v>42927</v>
      </c>
      <c r="P20" s="3">
        <v>-2385</v>
      </c>
      <c r="Q20" s="3">
        <v>12824</v>
      </c>
      <c r="R20" s="3">
        <v>7973</v>
      </c>
      <c r="S20" s="3">
        <v>4481</v>
      </c>
      <c r="T20" s="3">
        <v>39926</v>
      </c>
      <c r="U20" s="3">
        <v>34585</v>
      </c>
      <c r="V20" s="3">
        <v>79086</v>
      </c>
      <c r="W20" s="3">
        <v>1199</v>
      </c>
      <c r="X20" s="3">
        <v>146963</v>
      </c>
      <c r="Y20" s="3">
        <v>-67153</v>
      </c>
      <c r="Z20" s="3">
        <v>-13690</v>
      </c>
      <c r="AA20" s="3">
        <v>-53112</v>
      </c>
      <c r="AB20" s="3">
        <v>-41638</v>
      </c>
      <c r="AC20" s="3">
        <v>68246</v>
      </c>
      <c r="AD20" s="3">
        <v>24194</v>
      </c>
      <c r="AE20" s="3">
        <v>38093</v>
      </c>
      <c r="AF20" s="3">
        <v>11079</v>
      </c>
      <c r="AG20" s="3">
        <v>46734</v>
      </c>
      <c r="AH20" s="3">
        <v>30031</v>
      </c>
      <c r="AI20" s="3">
        <v>103159</v>
      </c>
      <c r="AJ20" s="3">
        <v>31017</v>
      </c>
      <c r="AK20" s="3">
        <v>6582</v>
      </c>
      <c r="AL20" s="3">
        <v>18300</v>
      </c>
      <c r="AM20" s="3">
        <v>3744</v>
      </c>
      <c r="AN20" s="3">
        <v>68449</v>
      </c>
      <c r="AO20" s="3">
        <v>-11018</v>
      </c>
      <c r="AP20" s="2">
        <v>223759</v>
      </c>
      <c r="AQ20">
        <f>261271-AP20</f>
        <v>37512</v>
      </c>
      <c r="AR20" s="3">
        <v>52707</v>
      </c>
      <c r="AS20" s="7">
        <v>-58211</v>
      </c>
      <c r="AT20" s="10">
        <v>67749</v>
      </c>
    </row>
    <row r="21" spans="1:46" x14ac:dyDescent="0.25">
      <c r="A21" s="6" t="s">
        <v>56</v>
      </c>
      <c r="B21" s="3">
        <v>-503</v>
      </c>
      <c r="C21" s="3">
        <v>-22</v>
      </c>
      <c r="D21" s="3">
        <v>-235</v>
      </c>
      <c r="E21" s="3">
        <v>-24</v>
      </c>
      <c r="F21" s="3">
        <v>411</v>
      </c>
      <c r="G21" s="3">
        <v>-781</v>
      </c>
      <c r="H21" s="3">
        <v>776</v>
      </c>
      <c r="I21" s="3">
        <v>473</v>
      </c>
      <c r="J21" s="3">
        <v>121</v>
      </c>
      <c r="K21" s="3">
        <v>213</v>
      </c>
      <c r="L21" s="3">
        <v>629</v>
      </c>
      <c r="M21" s="3">
        <v>1365</v>
      </c>
      <c r="N21" s="3">
        <v>319</v>
      </c>
      <c r="O21" s="3">
        <v>1054</v>
      </c>
      <c r="P21" s="3">
        <v>545</v>
      </c>
      <c r="Q21" s="3">
        <v>2239</v>
      </c>
      <c r="R21" s="3">
        <v>977</v>
      </c>
      <c r="S21" s="3">
        <v>-14</v>
      </c>
      <c r="T21" s="3">
        <v>1370</v>
      </c>
      <c r="U21" s="3">
        <v>687</v>
      </c>
      <c r="V21" s="3">
        <v>390</v>
      </c>
      <c r="W21" s="3">
        <v>205</v>
      </c>
      <c r="X21" s="3">
        <v>660</v>
      </c>
      <c r="Y21" s="3">
        <v>879</v>
      </c>
      <c r="Z21" s="3">
        <v>86</v>
      </c>
      <c r="AA21" s="3">
        <v>187</v>
      </c>
      <c r="AB21" s="3">
        <v>1404</v>
      </c>
      <c r="AC21" s="3">
        <v>1481</v>
      </c>
      <c r="AD21" s="3">
        <v>3100</v>
      </c>
      <c r="AE21" s="3">
        <v>3745</v>
      </c>
      <c r="AF21" s="3">
        <v>1968</v>
      </c>
      <c r="AG21" s="3">
        <v>1129</v>
      </c>
      <c r="AH21" s="3">
        <v>707</v>
      </c>
      <c r="AI21" s="3">
        <v>133</v>
      </c>
      <c r="AJ21" s="3">
        <v>1032</v>
      </c>
      <c r="AK21" s="3">
        <v>2345</v>
      </c>
      <c r="AL21" s="3">
        <v>2774</v>
      </c>
      <c r="AM21" s="3">
        <v>4595</v>
      </c>
      <c r="AN21" s="3">
        <v>482</v>
      </c>
      <c r="AO21" s="3">
        <v>15125</v>
      </c>
      <c r="AP21" s="2">
        <v>-3577</v>
      </c>
      <c r="AQ21">
        <f>(-7673)-(AP21)</f>
        <v>-4096</v>
      </c>
      <c r="AR21" s="3">
        <v>-3110</v>
      </c>
      <c r="AS21" s="7">
        <v>-2373</v>
      </c>
      <c r="AT21" s="10">
        <v>-1322</v>
      </c>
    </row>
    <row r="22" spans="1:46" x14ac:dyDescent="0.25">
      <c r="A22" s="13" t="s">
        <v>57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 t="s">
        <v>48</v>
      </c>
      <c r="K22" s="11" t="s">
        <v>48</v>
      </c>
      <c r="L22" s="11" t="s">
        <v>48</v>
      </c>
      <c r="M22" s="11" t="s">
        <v>48</v>
      </c>
      <c r="N22" s="11" t="s">
        <v>48</v>
      </c>
      <c r="O22" s="11" t="s">
        <v>48</v>
      </c>
      <c r="P22" s="11" t="s">
        <v>48</v>
      </c>
      <c r="Q22" s="11" t="s">
        <v>48</v>
      </c>
      <c r="R22" s="11" t="s">
        <v>48</v>
      </c>
      <c r="S22" s="11" t="s">
        <v>48</v>
      </c>
      <c r="T22" s="11" t="s">
        <v>48</v>
      </c>
      <c r="U22" s="11" t="s">
        <v>48</v>
      </c>
      <c r="V22" s="11" t="s">
        <v>48</v>
      </c>
      <c r="W22" s="11" t="s">
        <v>48</v>
      </c>
      <c r="X22" s="11" t="s">
        <v>48</v>
      </c>
      <c r="Y22" s="11" t="s">
        <v>48</v>
      </c>
      <c r="Z22" s="11" t="s">
        <v>48</v>
      </c>
      <c r="AA22" s="11" t="s">
        <v>48</v>
      </c>
      <c r="AB22" s="11" t="s">
        <v>48</v>
      </c>
      <c r="AC22" s="11" t="s">
        <v>48</v>
      </c>
      <c r="AD22" s="11" t="s">
        <v>48</v>
      </c>
      <c r="AE22" s="11" t="s">
        <v>48</v>
      </c>
      <c r="AF22" s="11" t="s">
        <v>48</v>
      </c>
      <c r="AG22" s="11" t="s">
        <v>48</v>
      </c>
      <c r="AH22" s="11" t="s">
        <v>48</v>
      </c>
      <c r="AI22" s="11" t="s">
        <v>48</v>
      </c>
      <c r="AJ22" s="11" t="s">
        <v>48</v>
      </c>
      <c r="AK22" s="11" t="s">
        <v>48</v>
      </c>
      <c r="AL22" s="11" t="s">
        <v>48</v>
      </c>
      <c r="AM22" s="11" t="s">
        <v>48</v>
      </c>
      <c r="AN22" s="11" t="s">
        <v>48</v>
      </c>
      <c r="AO22" s="11" t="s">
        <v>48</v>
      </c>
      <c r="AP22" s="11" t="s">
        <v>48</v>
      </c>
      <c r="AQ22" s="11" t="s">
        <v>48</v>
      </c>
      <c r="AR22" s="11" t="s">
        <v>48</v>
      </c>
      <c r="AS22" s="11" t="s">
        <v>48</v>
      </c>
      <c r="AT22" s="11" t="s">
        <v>48</v>
      </c>
    </row>
    <row r="23" spans="1:46" x14ac:dyDescent="0.2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x14ac:dyDescent="0.25">
      <c r="A24" s="13" t="s">
        <v>58</v>
      </c>
      <c r="B24" s="11" t="s">
        <v>48</v>
      </c>
      <c r="C24" s="11" t="s">
        <v>48</v>
      </c>
      <c r="D24" s="11" t="s">
        <v>48</v>
      </c>
      <c r="E24" s="11" t="s">
        <v>48</v>
      </c>
      <c r="F24" s="11" t="s">
        <v>48</v>
      </c>
      <c r="G24" s="11" t="s">
        <v>48</v>
      </c>
      <c r="H24" s="11" t="s">
        <v>48</v>
      </c>
      <c r="I24" s="11" t="s">
        <v>48</v>
      </c>
      <c r="J24" s="11" t="s">
        <v>48</v>
      </c>
      <c r="K24" s="11" t="s">
        <v>48</v>
      </c>
      <c r="L24" s="11" t="s">
        <v>48</v>
      </c>
      <c r="M24" s="11" t="s">
        <v>48</v>
      </c>
      <c r="N24" s="11" t="s">
        <v>48</v>
      </c>
      <c r="O24" s="11" t="s">
        <v>48</v>
      </c>
      <c r="P24" s="11" t="s">
        <v>48</v>
      </c>
      <c r="Q24" s="11" t="s">
        <v>48</v>
      </c>
      <c r="R24" s="11" t="s">
        <v>48</v>
      </c>
      <c r="S24" s="11" t="s">
        <v>48</v>
      </c>
      <c r="T24" s="11" t="s">
        <v>48</v>
      </c>
      <c r="U24" s="11" t="s">
        <v>48</v>
      </c>
      <c r="V24" s="11" t="s">
        <v>48</v>
      </c>
      <c r="W24" s="11" t="s">
        <v>48</v>
      </c>
      <c r="X24" s="11" t="s">
        <v>48</v>
      </c>
      <c r="Y24" s="11" t="s">
        <v>48</v>
      </c>
      <c r="Z24" s="11" t="s">
        <v>48</v>
      </c>
      <c r="AA24" s="11" t="s">
        <v>48</v>
      </c>
      <c r="AB24" s="11" t="s">
        <v>48</v>
      </c>
      <c r="AC24" s="11" t="s">
        <v>48</v>
      </c>
      <c r="AD24" s="11" t="s">
        <v>48</v>
      </c>
      <c r="AE24" s="11" t="s">
        <v>48</v>
      </c>
      <c r="AF24" s="11" t="s">
        <v>48</v>
      </c>
      <c r="AG24" s="11" t="s">
        <v>48</v>
      </c>
      <c r="AH24" s="11" t="s">
        <v>48</v>
      </c>
      <c r="AI24" s="11" t="s">
        <v>48</v>
      </c>
      <c r="AJ24" s="11" t="s">
        <v>48</v>
      </c>
      <c r="AK24" s="11" t="s">
        <v>48</v>
      </c>
      <c r="AL24" s="11" t="s">
        <v>48</v>
      </c>
      <c r="AM24" s="11" t="s">
        <v>48</v>
      </c>
      <c r="AN24" s="11" t="s">
        <v>48</v>
      </c>
      <c r="AO24" s="11" t="s">
        <v>48</v>
      </c>
      <c r="AP24" s="11" t="s">
        <v>48</v>
      </c>
      <c r="AQ24" s="11" t="s">
        <v>48</v>
      </c>
      <c r="AR24" s="11" t="s">
        <v>48</v>
      </c>
      <c r="AS24" s="11" t="s">
        <v>48</v>
      </c>
      <c r="AT24" s="11" t="s">
        <v>48</v>
      </c>
    </row>
    <row r="25" spans="1:46" x14ac:dyDescent="0.2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x14ac:dyDescent="0.25">
      <c r="A26" s="5" t="s">
        <v>59</v>
      </c>
      <c r="B26" s="3">
        <v>-8157</v>
      </c>
      <c r="C26" s="3">
        <v>90431</v>
      </c>
      <c r="D26" s="3">
        <v>-186286</v>
      </c>
      <c r="E26" s="3">
        <v>-20316</v>
      </c>
      <c r="F26" s="3">
        <v>-40428</v>
      </c>
      <c r="G26" s="3">
        <v>-29617</v>
      </c>
      <c r="H26" s="3">
        <v>34897</v>
      </c>
      <c r="I26" s="3">
        <v>-151918</v>
      </c>
      <c r="J26" s="3">
        <v>-86744</v>
      </c>
      <c r="K26" s="3">
        <v>-21930</v>
      </c>
      <c r="L26" s="3">
        <v>-115892</v>
      </c>
      <c r="M26" s="3">
        <v>-158139</v>
      </c>
      <c r="N26" s="3">
        <v>-14034</v>
      </c>
      <c r="O26" s="3">
        <v>54308</v>
      </c>
      <c r="P26" s="3">
        <v>-140287</v>
      </c>
      <c r="Q26" s="3">
        <v>-209947</v>
      </c>
      <c r="R26" s="3">
        <v>20502</v>
      </c>
      <c r="S26" s="3">
        <v>25137</v>
      </c>
      <c r="T26" s="3">
        <v>-297238</v>
      </c>
      <c r="U26" s="3">
        <v>-75695</v>
      </c>
      <c r="V26" s="3">
        <v>268003</v>
      </c>
      <c r="W26" s="3">
        <v>-159372</v>
      </c>
      <c r="X26" s="3">
        <v>-119487</v>
      </c>
      <c r="Y26" s="3">
        <v>200459</v>
      </c>
      <c r="Z26" s="3">
        <v>182016</v>
      </c>
      <c r="AA26" s="3">
        <v>-104791</v>
      </c>
      <c r="AB26" s="3">
        <v>2497</v>
      </c>
      <c r="AC26" s="3">
        <v>-21586</v>
      </c>
      <c r="AD26" s="3">
        <v>-58696</v>
      </c>
      <c r="AE26" s="3">
        <v>-47105</v>
      </c>
      <c r="AF26" s="3">
        <v>64891</v>
      </c>
      <c r="AG26" s="3">
        <v>64284</v>
      </c>
      <c r="AH26" s="3">
        <v>4933</v>
      </c>
      <c r="AI26" s="3">
        <v>-47661</v>
      </c>
      <c r="AJ26" s="3">
        <v>-85648</v>
      </c>
      <c r="AK26" s="3">
        <v>-53663</v>
      </c>
      <c r="AL26" s="3">
        <v>2826</v>
      </c>
      <c r="AM26" s="3">
        <v>106112</v>
      </c>
      <c r="AN26" s="3">
        <v>92863</v>
      </c>
      <c r="AO26" s="3">
        <v>19993</v>
      </c>
      <c r="AP26" s="2">
        <v>-244191</v>
      </c>
      <c r="AQ26">
        <f>(-252329)-(AP26)</f>
        <v>-8138</v>
      </c>
      <c r="AR26" s="8">
        <v>-117025</v>
      </c>
      <c r="AS26" s="7">
        <v>104220</v>
      </c>
      <c r="AT26" s="10">
        <v>-17669</v>
      </c>
    </row>
    <row r="27" spans="1:46" ht="26.25" x14ac:dyDescent="0.25">
      <c r="A27" s="6" t="s">
        <v>60</v>
      </c>
      <c r="B27" s="3">
        <v>-58944</v>
      </c>
      <c r="C27" s="3">
        <v>3080</v>
      </c>
      <c r="D27" s="3">
        <v>14613</v>
      </c>
      <c r="E27" s="3">
        <v>-98909</v>
      </c>
      <c r="F27" s="3">
        <v>2929</v>
      </c>
      <c r="G27" s="3">
        <v>-48180</v>
      </c>
      <c r="H27" s="3">
        <v>-37629</v>
      </c>
      <c r="I27" s="3">
        <v>-36935</v>
      </c>
      <c r="J27" s="3">
        <v>-18022</v>
      </c>
      <c r="K27" s="3">
        <v>-22671</v>
      </c>
      <c r="L27" s="3">
        <v>-53329</v>
      </c>
      <c r="M27" s="3">
        <v>-172309</v>
      </c>
      <c r="N27" s="3">
        <v>98431</v>
      </c>
      <c r="O27" s="3">
        <v>-141645</v>
      </c>
      <c r="P27" s="3">
        <v>-83917</v>
      </c>
      <c r="Q27" s="3">
        <v>-11679</v>
      </c>
      <c r="R27" s="3">
        <v>140350</v>
      </c>
      <c r="S27" s="3">
        <v>-10046</v>
      </c>
      <c r="T27" s="3">
        <v>-165337</v>
      </c>
      <c r="U27" s="3">
        <v>58</v>
      </c>
      <c r="V27" s="3">
        <v>208932</v>
      </c>
      <c r="W27" s="3">
        <v>-27482</v>
      </c>
      <c r="X27" s="3">
        <v>-68757</v>
      </c>
      <c r="Y27" s="3">
        <v>55960</v>
      </c>
      <c r="Z27" s="3">
        <v>245954</v>
      </c>
      <c r="AA27" s="3">
        <v>-41976</v>
      </c>
      <c r="AB27" s="3">
        <v>22530</v>
      </c>
      <c r="AC27" s="3">
        <v>25801</v>
      </c>
      <c r="AD27" s="3">
        <v>112779</v>
      </c>
      <c r="AE27" s="3">
        <v>319</v>
      </c>
      <c r="AF27" s="3">
        <v>86543</v>
      </c>
      <c r="AG27" s="3">
        <v>-91551</v>
      </c>
      <c r="AH27" s="3">
        <v>33542</v>
      </c>
      <c r="AI27" s="3">
        <v>-182856</v>
      </c>
      <c r="AJ27" s="3">
        <v>3833</v>
      </c>
      <c r="AK27" s="3">
        <v>-96501</v>
      </c>
      <c r="AL27" s="3">
        <v>58596</v>
      </c>
      <c r="AM27" s="3">
        <v>120660</v>
      </c>
      <c r="AN27" s="3">
        <v>48693</v>
      </c>
      <c r="AO27" s="3">
        <v>32130</v>
      </c>
      <c r="AP27" s="2">
        <v>-153094</v>
      </c>
      <c r="AQ27">
        <f>(-396523)-(AP27)</f>
        <v>-243429</v>
      </c>
      <c r="AR27" s="8">
        <v>-29317</v>
      </c>
      <c r="AS27" s="9">
        <v>237469</v>
      </c>
      <c r="AT27" s="9">
        <v>69872</v>
      </c>
    </row>
    <row r="28" spans="1:46" x14ac:dyDescent="0.25">
      <c r="A28" s="6" t="s">
        <v>61</v>
      </c>
      <c r="B28" s="3">
        <v>-22746</v>
      </c>
      <c r="C28" s="3">
        <v>13482</v>
      </c>
      <c r="D28" s="3">
        <v>-43655</v>
      </c>
      <c r="E28" s="3">
        <v>-22691</v>
      </c>
      <c r="F28" s="3">
        <v>45270</v>
      </c>
      <c r="G28" s="3">
        <v>-26387</v>
      </c>
      <c r="H28" s="3">
        <v>-32623</v>
      </c>
      <c r="I28" s="3">
        <v>-31917</v>
      </c>
      <c r="J28" s="3">
        <v>-42644</v>
      </c>
      <c r="K28" s="3">
        <v>20171</v>
      </c>
      <c r="L28" s="3">
        <v>-52622</v>
      </c>
      <c r="M28" s="3">
        <v>42982</v>
      </c>
      <c r="N28" s="3">
        <v>-107002</v>
      </c>
      <c r="O28" s="3">
        <v>19845</v>
      </c>
      <c r="P28" s="3">
        <v>-21739</v>
      </c>
      <c r="Q28" s="3">
        <v>30311</v>
      </c>
      <c r="R28" s="3">
        <v>1634</v>
      </c>
      <c r="S28" s="3">
        <v>9832</v>
      </c>
      <c r="T28" s="3">
        <v>-24848</v>
      </c>
      <c r="U28" s="3">
        <v>2941</v>
      </c>
      <c r="V28" s="3">
        <v>-18493</v>
      </c>
      <c r="W28" s="3">
        <v>-3345</v>
      </c>
      <c r="X28" s="3">
        <v>17332</v>
      </c>
      <c r="Y28" s="3">
        <v>68757</v>
      </c>
      <c r="Z28" s="3">
        <v>-4765</v>
      </c>
      <c r="AA28" s="3">
        <v>-8314</v>
      </c>
      <c r="AB28" s="3">
        <v>-8611</v>
      </c>
      <c r="AC28" s="3">
        <v>23089</v>
      </c>
      <c r="AD28" s="3">
        <v>3629</v>
      </c>
      <c r="AE28" s="3">
        <v>-28143</v>
      </c>
      <c r="AF28" s="3">
        <v>-4776</v>
      </c>
      <c r="AG28" s="3">
        <v>-11074</v>
      </c>
      <c r="AH28" s="3">
        <v>-40133</v>
      </c>
      <c r="AI28" s="3">
        <v>-68238</v>
      </c>
      <c r="AJ28" s="3">
        <v>-69377</v>
      </c>
      <c r="AK28" s="3">
        <v>29797</v>
      </c>
      <c r="AL28" s="3">
        <v>1655</v>
      </c>
      <c r="AM28" s="3">
        <v>19022</v>
      </c>
      <c r="AN28" s="3">
        <v>32620</v>
      </c>
      <c r="AO28" s="3">
        <v>96581</v>
      </c>
      <c r="AP28" s="2">
        <v>-120584</v>
      </c>
      <c r="AQ28">
        <f>(-75138)-(AP28)</f>
        <v>45446</v>
      </c>
      <c r="AR28" s="8">
        <v>-45054</v>
      </c>
      <c r="AS28" s="9">
        <v>-23179</v>
      </c>
      <c r="AT28" s="9">
        <v>-53465</v>
      </c>
    </row>
    <row r="29" spans="1:46" ht="26.25" x14ac:dyDescent="0.25">
      <c r="A29" s="6" t="s">
        <v>62</v>
      </c>
      <c r="B29" s="3">
        <v>25132</v>
      </c>
      <c r="C29" s="3">
        <v>-3567</v>
      </c>
      <c r="D29" s="3">
        <v>-217189</v>
      </c>
      <c r="E29" s="3">
        <v>50886</v>
      </c>
      <c r="F29" s="3">
        <v>16550</v>
      </c>
      <c r="G29" s="3">
        <v>-80949</v>
      </c>
      <c r="H29" s="3">
        <v>94612</v>
      </c>
      <c r="I29" s="3">
        <v>34293</v>
      </c>
      <c r="J29" s="3">
        <v>-4464</v>
      </c>
      <c r="K29" s="3">
        <v>-5350</v>
      </c>
      <c r="L29" s="3">
        <v>-6541</v>
      </c>
      <c r="M29" s="3">
        <v>-56176</v>
      </c>
      <c r="N29" s="3">
        <v>-21782</v>
      </c>
      <c r="O29" s="3">
        <v>144824</v>
      </c>
      <c r="P29" s="3">
        <v>-6748</v>
      </c>
      <c r="Q29" s="3">
        <v>-99714</v>
      </c>
      <c r="R29" s="3">
        <v>-20414</v>
      </c>
      <c r="S29" s="3">
        <v>32632</v>
      </c>
      <c r="T29" s="3">
        <v>-185064</v>
      </c>
      <c r="U29" s="3">
        <v>148482</v>
      </c>
      <c r="V29" s="3">
        <v>186634</v>
      </c>
      <c r="W29" s="3">
        <v>-114615</v>
      </c>
      <c r="X29" s="3">
        <v>-110156</v>
      </c>
      <c r="Y29" s="3">
        <v>8575</v>
      </c>
      <c r="Z29" s="3">
        <v>95595</v>
      </c>
      <c r="AA29" s="3">
        <v>-137998</v>
      </c>
      <c r="AB29" s="3">
        <v>53157</v>
      </c>
      <c r="AC29" s="3">
        <v>-24305</v>
      </c>
      <c r="AD29" s="3">
        <v>-23963</v>
      </c>
      <c r="AE29" s="3">
        <v>11322</v>
      </c>
      <c r="AF29" s="3">
        <v>-6121</v>
      </c>
      <c r="AG29" s="3">
        <v>-90262</v>
      </c>
      <c r="AH29" s="3">
        <v>-747</v>
      </c>
      <c r="AI29" s="3">
        <v>95993</v>
      </c>
      <c r="AJ29" s="3">
        <v>14923</v>
      </c>
      <c r="AK29" s="3">
        <v>-136289</v>
      </c>
      <c r="AL29" s="3">
        <v>-9206</v>
      </c>
      <c r="AM29" s="3">
        <v>-4907</v>
      </c>
      <c r="AN29" s="3">
        <v>-5951</v>
      </c>
      <c r="AO29" s="3">
        <v>76355</v>
      </c>
      <c r="AP29" s="2">
        <v>-101975</v>
      </c>
      <c r="AQ29">
        <f>(-133733)-(AP29)</f>
        <v>-31758</v>
      </c>
      <c r="AR29" s="8">
        <v>-7340</v>
      </c>
      <c r="AS29" s="9">
        <v>-54803</v>
      </c>
      <c r="AT29" s="9">
        <v>-32497</v>
      </c>
    </row>
    <row r="30" spans="1:46" s="18" customFormat="1" ht="26.25" x14ac:dyDescent="0.25">
      <c r="A30" s="15" t="s">
        <v>93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7">
        <v>-9844</v>
      </c>
    </row>
    <row r="31" spans="1:46" x14ac:dyDescent="0.25">
      <c r="A31" s="6" t="s">
        <v>63</v>
      </c>
      <c r="B31" s="3">
        <v>33521</v>
      </c>
      <c r="C31" s="3">
        <v>24315</v>
      </c>
      <c r="D31" s="3">
        <v>322</v>
      </c>
      <c r="E31" s="3">
        <v>41894</v>
      </c>
      <c r="F31" s="3">
        <v>-76946</v>
      </c>
      <c r="G31" s="3">
        <v>66251</v>
      </c>
      <c r="H31" s="3">
        <v>-4731</v>
      </c>
      <c r="I31" s="3">
        <v>56656</v>
      </c>
      <c r="J31" s="3">
        <v>-16279</v>
      </c>
      <c r="K31" s="3">
        <v>-1843</v>
      </c>
      <c r="L31" s="3">
        <v>66470</v>
      </c>
      <c r="M31" s="3">
        <v>3805</v>
      </c>
      <c r="N31" s="3">
        <v>72318</v>
      </c>
      <c r="O31" s="3">
        <v>16503</v>
      </c>
      <c r="P31" s="3">
        <v>-2284</v>
      </c>
      <c r="Q31" s="3">
        <v>-114275</v>
      </c>
      <c r="R31" s="3">
        <v>-2722</v>
      </c>
      <c r="S31" s="3">
        <v>-5151</v>
      </c>
      <c r="T31" s="3">
        <v>52731</v>
      </c>
      <c r="U31" s="3">
        <v>-72625</v>
      </c>
      <c r="V31" s="3">
        <v>-46973</v>
      </c>
      <c r="W31" s="3">
        <v>-32526</v>
      </c>
      <c r="X31" s="3">
        <v>-23229</v>
      </c>
      <c r="Y31" s="3">
        <v>46410</v>
      </c>
      <c r="Z31" s="3">
        <v>-33486</v>
      </c>
      <c r="AA31" s="3">
        <v>40359</v>
      </c>
      <c r="AB31" s="3">
        <v>-36771</v>
      </c>
      <c r="AC31" s="3">
        <v>418</v>
      </c>
      <c r="AD31" s="3">
        <v>-29648</v>
      </c>
      <c r="AE31" s="3">
        <v>75392</v>
      </c>
      <c r="AF31" s="3">
        <v>-37797</v>
      </c>
      <c r="AG31" s="3">
        <v>101778</v>
      </c>
      <c r="AH31" s="3">
        <v>25629</v>
      </c>
      <c r="AI31" s="3">
        <v>89979</v>
      </c>
      <c r="AJ31" s="3">
        <v>-57625</v>
      </c>
      <c r="AK31" s="3">
        <v>-18147</v>
      </c>
      <c r="AL31" s="3">
        <v>-10896</v>
      </c>
      <c r="AM31" s="3">
        <v>26299</v>
      </c>
      <c r="AN31" s="3">
        <v>-36849</v>
      </c>
      <c r="AO31" s="3">
        <v>-26365</v>
      </c>
      <c r="AP31" s="2">
        <v>37240</v>
      </c>
      <c r="AQ31">
        <f>(-50364)-AP31</f>
        <v>-87604</v>
      </c>
      <c r="AR31" s="8">
        <v>60995</v>
      </c>
      <c r="AS31" s="9">
        <v>-61399</v>
      </c>
      <c r="AT31" s="9">
        <v>40310</v>
      </c>
    </row>
    <row r="32" spans="1:46" ht="26.25" x14ac:dyDescent="0.25">
      <c r="A32" s="6" t="s">
        <v>64</v>
      </c>
      <c r="B32" s="3">
        <v>2701</v>
      </c>
      <c r="C32" s="3">
        <v>87928</v>
      </c>
      <c r="D32" s="3">
        <v>68721</v>
      </c>
      <c r="E32" s="3">
        <v>110132</v>
      </c>
      <c r="F32" s="3">
        <v>-39178</v>
      </c>
      <c r="G32" s="3">
        <v>72270</v>
      </c>
      <c r="H32" s="3">
        <v>61460</v>
      </c>
      <c r="I32" s="3">
        <v>-122319</v>
      </c>
      <c r="J32" s="3">
        <v>86046</v>
      </c>
      <c r="K32" s="3">
        <v>-36707</v>
      </c>
      <c r="L32" s="3">
        <v>-25894</v>
      </c>
      <c r="M32" s="3">
        <v>-13536</v>
      </c>
      <c r="N32" s="3">
        <v>-22638</v>
      </c>
      <c r="O32" s="3">
        <v>100375</v>
      </c>
      <c r="P32" s="3">
        <v>19231</v>
      </c>
      <c r="Q32" s="3">
        <v>-36066</v>
      </c>
      <c r="R32" s="3">
        <v>-90455</v>
      </c>
      <c r="S32" s="3">
        <v>33673</v>
      </c>
      <c r="T32" s="3">
        <v>65064</v>
      </c>
      <c r="U32" s="3">
        <v>-79609</v>
      </c>
      <c r="V32" s="3">
        <v>-39443</v>
      </c>
      <c r="W32" s="3">
        <v>55139</v>
      </c>
      <c r="X32" s="3">
        <v>76161</v>
      </c>
      <c r="Y32" s="3">
        <v>-44022</v>
      </c>
      <c r="Z32" s="3">
        <v>-118011</v>
      </c>
      <c r="AA32" s="3">
        <v>88397</v>
      </c>
      <c r="AB32" s="3">
        <v>60990</v>
      </c>
      <c r="AC32" s="3">
        <v>-27689</v>
      </c>
      <c r="AD32" s="3">
        <v>-118567</v>
      </c>
      <c r="AE32" s="3">
        <v>-59370</v>
      </c>
      <c r="AF32" s="3">
        <v>15091</v>
      </c>
      <c r="AG32" s="3">
        <v>101211</v>
      </c>
      <c r="AH32" s="3">
        <v>-34095</v>
      </c>
      <c r="AI32" s="3">
        <v>61411</v>
      </c>
      <c r="AJ32" s="3">
        <v>68615</v>
      </c>
      <c r="AK32" s="3">
        <v>43958</v>
      </c>
      <c r="AL32" s="3">
        <v>-23158</v>
      </c>
      <c r="AM32" s="3">
        <v>-21199</v>
      </c>
      <c r="AN32" s="3">
        <v>41022</v>
      </c>
      <c r="AO32" s="3">
        <v>-109545</v>
      </c>
      <c r="AP32" s="2">
        <v>11392</v>
      </c>
      <c r="AQ32">
        <f>45255-AP32</f>
        <v>33863</v>
      </c>
      <c r="AR32" s="8">
        <v>192284</v>
      </c>
      <c r="AS32" s="7">
        <v>-4625</v>
      </c>
      <c r="AT32" s="10">
        <v>-13196</v>
      </c>
    </row>
    <row r="33" spans="1:46" x14ac:dyDescent="0.25">
      <c r="A33" s="13" t="s">
        <v>65</v>
      </c>
      <c r="B33" s="11" t="s">
        <v>48</v>
      </c>
      <c r="C33" s="11" t="s">
        <v>48</v>
      </c>
      <c r="D33" s="11" t="s">
        <v>48</v>
      </c>
      <c r="E33" s="11" t="s">
        <v>48</v>
      </c>
      <c r="F33" s="11" t="s">
        <v>48</v>
      </c>
      <c r="G33" s="11" t="s">
        <v>48</v>
      </c>
      <c r="H33" s="11" t="s">
        <v>48</v>
      </c>
      <c r="I33" s="11" t="s">
        <v>48</v>
      </c>
      <c r="J33" s="11">
        <v>0</v>
      </c>
      <c r="K33" s="11" t="s">
        <v>48</v>
      </c>
      <c r="L33" s="11" t="s">
        <v>48</v>
      </c>
      <c r="M33" s="11" t="s">
        <v>48</v>
      </c>
      <c r="N33" s="11">
        <v>7712</v>
      </c>
      <c r="O33" s="11" t="s">
        <v>48</v>
      </c>
      <c r="P33" s="11" t="s">
        <v>48</v>
      </c>
      <c r="Q33" s="11" t="s">
        <v>48</v>
      </c>
      <c r="R33" s="11">
        <v>1784</v>
      </c>
      <c r="S33" s="11">
        <v>-1784</v>
      </c>
      <c r="T33" s="11">
        <v>0</v>
      </c>
      <c r="U33" s="11">
        <v>0</v>
      </c>
      <c r="V33" s="11">
        <v>2906</v>
      </c>
      <c r="W33" s="11">
        <v>1552</v>
      </c>
      <c r="X33" s="11">
        <v>9149</v>
      </c>
      <c r="Y33" s="11">
        <v>-13607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 t="s">
        <v>48</v>
      </c>
      <c r="AH33" s="11">
        <v>0</v>
      </c>
      <c r="AI33" s="11">
        <v>0</v>
      </c>
      <c r="AJ33" s="11">
        <v>0</v>
      </c>
      <c r="AK33" s="11" t="s">
        <v>48</v>
      </c>
      <c r="AL33" s="11">
        <v>0</v>
      </c>
      <c r="AM33" s="11">
        <v>0</v>
      </c>
      <c r="AN33" s="11">
        <v>0</v>
      </c>
      <c r="AO33" s="11" t="s">
        <v>48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</row>
    <row r="34" spans="1:46" x14ac:dyDescent="0.2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2"/>
      <c r="AQ34" s="12"/>
      <c r="AR34" s="12"/>
      <c r="AS34" s="12"/>
      <c r="AT34" s="12"/>
    </row>
    <row r="35" spans="1:46" x14ac:dyDescent="0.25">
      <c r="A35" s="13" t="s">
        <v>66</v>
      </c>
      <c r="B35" s="11" t="s">
        <v>48</v>
      </c>
      <c r="C35" s="11" t="s">
        <v>48</v>
      </c>
      <c r="D35" s="11" t="s">
        <v>48</v>
      </c>
      <c r="E35" s="11" t="s">
        <v>48</v>
      </c>
      <c r="F35" s="11" t="s">
        <v>48</v>
      </c>
      <c r="G35" s="11" t="s">
        <v>48</v>
      </c>
      <c r="H35" s="11" t="s">
        <v>48</v>
      </c>
      <c r="I35" s="11" t="s">
        <v>48</v>
      </c>
      <c r="J35" s="11" t="s">
        <v>48</v>
      </c>
      <c r="K35" s="11" t="s">
        <v>48</v>
      </c>
      <c r="L35" s="11" t="s">
        <v>48</v>
      </c>
      <c r="M35" s="11" t="s">
        <v>48</v>
      </c>
      <c r="N35" s="11" t="s">
        <v>48</v>
      </c>
      <c r="O35" s="11" t="s">
        <v>48</v>
      </c>
      <c r="P35" s="11" t="s">
        <v>48</v>
      </c>
      <c r="Q35" s="11" t="s">
        <v>48</v>
      </c>
      <c r="R35" s="11" t="s">
        <v>48</v>
      </c>
      <c r="S35" s="11" t="s">
        <v>48</v>
      </c>
      <c r="T35" s="11" t="s">
        <v>48</v>
      </c>
      <c r="U35" s="11" t="s">
        <v>48</v>
      </c>
      <c r="V35" s="11" t="s">
        <v>48</v>
      </c>
      <c r="W35" s="11" t="s">
        <v>48</v>
      </c>
      <c r="X35" s="11" t="s">
        <v>48</v>
      </c>
      <c r="Y35" s="11" t="s">
        <v>48</v>
      </c>
      <c r="Z35" s="11" t="s">
        <v>48</v>
      </c>
      <c r="AA35" s="11" t="s">
        <v>48</v>
      </c>
      <c r="AB35" s="11" t="s">
        <v>48</v>
      </c>
      <c r="AC35" s="11" t="s">
        <v>48</v>
      </c>
      <c r="AD35" s="11" t="s">
        <v>48</v>
      </c>
      <c r="AE35" s="11" t="s">
        <v>48</v>
      </c>
      <c r="AF35" s="11" t="s">
        <v>48</v>
      </c>
      <c r="AG35" s="11" t="s">
        <v>48</v>
      </c>
      <c r="AH35" s="11" t="s">
        <v>48</v>
      </c>
      <c r="AI35" s="11" t="s">
        <v>48</v>
      </c>
      <c r="AJ35" s="11" t="s">
        <v>48</v>
      </c>
      <c r="AK35" s="11" t="s">
        <v>48</v>
      </c>
      <c r="AL35" s="11" t="s">
        <v>48</v>
      </c>
      <c r="AM35" s="11" t="s">
        <v>48</v>
      </c>
      <c r="AN35" s="11" t="s">
        <v>48</v>
      </c>
      <c r="AO35" s="11" t="s">
        <v>48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</row>
    <row r="36" spans="1:46" x14ac:dyDescent="0.2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2"/>
      <c r="AQ36" s="12"/>
      <c r="AR36" s="12"/>
      <c r="AS36" s="12"/>
      <c r="AT36" s="12"/>
    </row>
    <row r="37" spans="1:46" x14ac:dyDescent="0.25">
      <c r="A37" s="13" t="s">
        <v>67</v>
      </c>
      <c r="B37" s="11" t="s">
        <v>48</v>
      </c>
      <c r="C37" s="11" t="s">
        <v>48</v>
      </c>
      <c r="D37" s="11" t="s">
        <v>48</v>
      </c>
      <c r="E37" s="11" t="s">
        <v>48</v>
      </c>
      <c r="F37" s="11" t="s">
        <v>48</v>
      </c>
      <c r="G37" s="11" t="s">
        <v>48</v>
      </c>
      <c r="H37" s="11" t="s">
        <v>48</v>
      </c>
      <c r="I37" s="11" t="s">
        <v>48</v>
      </c>
      <c r="J37" s="11">
        <v>-31640</v>
      </c>
      <c r="K37" s="11" t="s">
        <v>48</v>
      </c>
      <c r="L37" s="11" t="s">
        <v>48</v>
      </c>
      <c r="M37" s="11" t="s">
        <v>48</v>
      </c>
      <c r="N37" s="11">
        <v>-18571</v>
      </c>
      <c r="O37" s="11">
        <v>-37709</v>
      </c>
      <c r="P37" s="11">
        <v>-28738</v>
      </c>
      <c r="Q37" s="11">
        <v>-622</v>
      </c>
      <c r="R37" s="11">
        <v>-8289</v>
      </c>
      <c r="S37" s="11">
        <v>-11818</v>
      </c>
      <c r="T37" s="11">
        <v>-20421</v>
      </c>
      <c r="U37" s="11">
        <v>-15583</v>
      </c>
      <c r="V37" s="11">
        <v>-7027</v>
      </c>
      <c r="W37" s="11">
        <v>-7036</v>
      </c>
      <c r="X37" s="11">
        <v>-6644</v>
      </c>
      <c r="Y37" s="11">
        <v>-23561</v>
      </c>
      <c r="Z37" s="11">
        <v>-1930</v>
      </c>
      <c r="AA37" s="11">
        <v>-20298</v>
      </c>
      <c r="AB37" s="11">
        <v>-93860</v>
      </c>
      <c r="AC37" s="11">
        <v>-26281</v>
      </c>
      <c r="AD37" s="11">
        <v>-3731</v>
      </c>
      <c r="AE37" s="11">
        <v>-6059</v>
      </c>
      <c r="AF37" s="11">
        <v>-4862</v>
      </c>
      <c r="AG37" s="11">
        <v>-18615</v>
      </c>
      <c r="AH37" s="11">
        <v>-2513</v>
      </c>
      <c r="AI37" s="11">
        <v>-8766</v>
      </c>
      <c r="AJ37" s="11">
        <v>-7498</v>
      </c>
      <c r="AK37" s="11">
        <v>-24229</v>
      </c>
      <c r="AL37" s="11">
        <v>-3643</v>
      </c>
      <c r="AM37" s="11">
        <v>-15153</v>
      </c>
      <c r="AN37" s="11">
        <v>-4873</v>
      </c>
      <c r="AO37" s="11">
        <v>-12926</v>
      </c>
      <c r="AP37" s="12">
        <v>-90</v>
      </c>
      <c r="AQ37" s="12">
        <f>3145-AP37</f>
        <v>3235</v>
      </c>
      <c r="AR37" s="12">
        <v>-5023</v>
      </c>
      <c r="AS37" s="11">
        <v>1009</v>
      </c>
      <c r="AT37" s="11">
        <v>-18849</v>
      </c>
    </row>
    <row r="38" spans="1:46" x14ac:dyDescent="0.2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2"/>
      <c r="AQ38" s="12"/>
      <c r="AR38" s="12"/>
      <c r="AS38" s="11"/>
      <c r="AT38" s="11"/>
    </row>
    <row r="39" spans="1:46" x14ac:dyDescent="0.25">
      <c r="A39" s="5" t="s">
        <v>68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2">
        <v>0</v>
      </c>
      <c r="AQ39" s="3">
        <v>0</v>
      </c>
      <c r="AR39" s="3">
        <v>0</v>
      </c>
      <c r="AS39" s="7">
        <v>0</v>
      </c>
      <c r="AT39" s="10">
        <v>0</v>
      </c>
    </row>
    <row r="40" spans="1:46" x14ac:dyDescent="0.25">
      <c r="A40" s="4" t="s">
        <v>69</v>
      </c>
      <c r="B40" s="3">
        <v>-28518</v>
      </c>
      <c r="C40" s="3">
        <v>-9347</v>
      </c>
      <c r="D40" s="3">
        <v>-23288</v>
      </c>
      <c r="E40" s="3">
        <v>-20330</v>
      </c>
      <c r="F40" s="3">
        <v>-28882</v>
      </c>
      <c r="G40" s="3">
        <v>-16348</v>
      </c>
      <c r="H40" s="3">
        <v>-17851</v>
      </c>
      <c r="I40" s="3">
        <v>12518</v>
      </c>
      <c r="J40" s="3">
        <v>-134631</v>
      </c>
      <c r="K40" s="3">
        <v>-30052</v>
      </c>
      <c r="L40" s="3">
        <v>-10206</v>
      </c>
      <c r="M40" s="3">
        <v>-49413</v>
      </c>
      <c r="N40" s="3">
        <v>-125737</v>
      </c>
      <c r="O40" s="3">
        <v>-146557</v>
      </c>
      <c r="P40" s="3">
        <v>-11986</v>
      </c>
      <c r="Q40" s="3">
        <v>-15739</v>
      </c>
      <c r="R40" s="3">
        <v>-28909</v>
      </c>
      <c r="S40" s="3">
        <v>-14625</v>
      </c>
      <c r="T40" s="3">
        <v>-22553</v>
      </c>
      <c r="U40" s="3">
        <v>-41237</v>
      </c>
      <c r="V40" s="3">
        <v>-38889</v>
      </c>
      <c r="W40" s="3">
        <v>-28601</v>
      </c>
      <c r="X40" s="3">
        <v>-25787</v>
      </c>
      <c r="Y40" s="3">
        <v>-34307</v>
      </c>
      <c r="Z40" s="3">
        <v>-34893</v>
      </c>
      <c r="AA40" s="3">
        <v>-9649</v>
      </c>
      <c r="AB40" s="3">
        <v>-449</v>
      </c>
      <c r="AC40" s="3">
        <v>401083</v>
      </c>
      <c r="AD40" s="3">
        <v>-427</v>
      </c>
      <c r="AE40" s="3">
        <v>-15105</v>
      </c>
      <c r="AF40" s="3">
        <v>-2938</v>
      </c>
      <c r="AG40" s="3">
        <v>-28534</v>
      </c>
      <c r="AH40" s="3">
        <v>-25876</v>
      </c>
      <c r="AI40" s="3">
        <v>-40723</v>
      </c>
      <c r="AJ40" s="3">
        <v>-18351</v>
      </c>
      <c r="AK40" s="3">
        <v>-27824</v>
      </c>
      <c r="AL40" s="3">
        <v>-28148</v>
      </c>
      <c r="AM40" s="3">
        <v>-35195</v>
      </c>
      <c r="AN40" s="3">
        <v>-42210</v>
      </c>
      <c r="AO40" s="3">
        <v>-32994</v>
      </c>
      <c r="AP40" s="2">
        <v>-49324</v>
      </c>
      <c r="AQ40">
        <f>(-72687)-(AP40)</f>
        <v>-23363</v>
      </c>
      <c r="AR40" s="3">
        <v>-35624</v>
      </c>
      <c r="AS40" s="7">
        <v>-22860</v>
      </c>
      <c r="AT40" s="10">
        <v>-32520</v>
      </c>
    </row>
    <row r="41" spans="1:46" x14ac:dyDescent="0.25">
      <c r="A41" s="5" t="s">
        <v>70</v>
      </c>
      <c r="B41" s="3">
        <v>-4457</v>
      </c>
      <c r="C41" s="3">
        <v>5300</v>
      </c>
      <c r="D41" s="3">
        <v>-843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-12024</v>
      </c>
      <c r="N41" s="3">
        <v>-101993</v>
      </c>
      <c r="O41" s="3">
        <v>-70648</v>
      </c>
      <c r="P41" s="3">
        <v>616</v>
      </c>
      <c r="Q41" s="3">
        <v>-2061</v>
      </c>
      <c r="R41" s="3">
        <v>-2116</v>
      </c>
      <c r="S41" s="3">
        <v>0</v>
      </c>
      <c r="T41" s="3">
        <v>2550</v>
      </c>
      <c r="U41" s="3">
        <v>-434</v>
      </c>
      <c r="V41" s="3">
        <v>0</v>
      </c>
      <c r="W41" s="3">
        <v>-555</v>
      </c>
      <c r="X41" s="3">
        <v>-73</v>
      </c>
      <c r="Y41" s="3">
        <v>500</v>
      </c>
      <c r="Z41" s="3">
        <v>0</v>
      </c>
      <c r="AA41" s="3">
        <v>0</v>
      </c>
      <c r="AB41" s="3">
        <v>0</v>
      </c>
      <c r="AC41" s="3">
        <v>4127</v>
      </c>
      <c r="AD41" s="3">
        <v>3950</v>
      </c>
      <c r="AE41" s="3">
        <v>-6643</v>
      </c>
      <c r="AF41" s="3">
        <v>0</v>
      </c>
      <c r="AG41" s="3">
        <v>-7676</v>
      </c>
      <c r="AH41" s="3">
        <v>0</v>
      </c>
      <c r="AI41" s="3">
        <v>-933</v>
      </c>
      <c r="AJ41" s="3">
        <v>933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2">
        <v>0</v>
      </c>
      <c r="AQ41" s="3">
        <v>0</v>
      </c>
      <c r="AR41" s="3">
        <v>0</v>
      </c>
      <c r="AS41" s="7">
        <v>0</v>
      </c>
      <c r="AT41" s="10">
        <v>0</v>
      </c>
    </row>
    <row r="42" spans="1:46" ht="26.25" x14ac:dyDescent="0.25">
      <c r="A42" s="5" t="s">
        <v>71</v>
      </c>
      <c r="B42" s="3">
        <v>0</v>
      </c>
      <c r="C42" s="3">
        <v>0</v>
      </c>
      <c r="D42" s="3">
        <v>0</v>
      </c>
      <c r="E42" s="3">
        <v>2247</v>
      </c>
      <c r="F42" s="3">
        <v>2503</v>
      </c>
      <c r="G42" s="3">
        <v>0</v>
      </c>
      <c r="H42" s="3">
        <v>0</v>
      </c>
      <c r="I42" s="3">
        <v>8371</v>
      </c>
      <c r="J42" s="3">
        <v>12233</v>
      </c>
      <c r="K42" s="3">
        <v>2674</v>
      </c>
      <c r="L42" s="3">
        <v>2700</v>
      </c>
      <c r="M42" s="3">
        <v>-13507</v>
      </c>
      <c r="N42" s="3">
        <v>390</v>
      </c>
      <c r="O42" s="3">
        <v>5921</v>
      </c>
      <c r="P42" s="3">
        <v>8762</v>
      </c>
      <c r="Q42" s="3">
        <v>5893</v>
      </c>
      <c r="R42" s="3">
        <v>3725</v>
      </c>
      <c r="S42" s="3">
        <v>11328</v>
      </c>
      <c r="T42" s="3">
        <v>9459</v>
      </c>
      <c r="U42" s="3">
        <v>4474</v>
      </c>
      <c r="V42" s="3">
        <v>4497</v>
      </c>
      <c r="W42" s="3">
        <v>8473</v>
      </c>
      <c r="X42" s="3">
        <v>11860</v>
      </c>
      <c r="Y42" s="3">
        <v>3791</v>
      </c>
      <c r="Z42" s="3">
        <v>1572</v>
      </c>
      <c r="AA42" s="3">
        <v>5761</v>
      </c>
      <c r="AB42" s="3">
        <v>8687</v>
      </c>
      <c r="AC42" s="3">
        <v>3539</v>
      </c>
      <c r="AD42" s="3">
        <v>4746</v>
      </c>
      <c r="AE42" s="3">
        <v>9179</v>
      </c>
      <c r="AF42" s="3">
        <v>1657</v>
      </c>
      <c r="AG42" s="3">
        <v>784</v>
      </c>
      <c r="AH42" s="3">
        <v>14402</v>
      </c>
      <c r="AI42" s="3">
        <v>10742</v>
      </c>
      <c r="AJ42" s="3">
        <v>8891</v>
      </c>
      <c r="AK42" s="3">
        <v>13398</v>
      </c>
      <c r="AL42" s="3">
        <v>1200</v>
      </c>
      <c r="AM42" s="3">
        <v>6946</v>
      </c>
      <c r="AN42" s="3">
        <v>973</v>
      </c>
      <c r="AO42" s="3">
        <v>29809</v>
      </c>
      <c r="AP42" s="2">
        <v>448</v>
      </c>
      <c r="AQ42" s="3">
        <v>0</v>
      </c>
      <c r="AR42" s="3">
        <v>0</v>
      </c>
      <c r="AS42" s="7">
        <v>2063</v>
      </c>
      <c r="AT42" s="10">
        <v>-31014</v>
      </c>
    </row>
    <row r="43" spans="1:46" x14ac:dyDescent="0.25">
      <c r="A43" s="5" t="s">
        <v>72</v>
      </c>
      <c r="B43" s="3">
        <v>-16804</v>
      </c>
      <c r="C43" s="3">
        <v>-14074</v>
      </c>
      <c r="D43" s="3">
        <v>-21411</v>
      </c>
      <c r="E43" s="3">
        <v>-20599</v>
      </c>
      <c r="F43" s="3">
        <v>-19369</v>
      </c>
      <c r="G43" s="3">
        <v>-16266</v>
      </c>
      <c r="H43" s="3">
        <v>-17161</v>
      </c>
      <c r="I43" s="3">
        <v>4522</v>
      </c>
      <c r="J43" s="3">
        <v>-28380</v>
      </c>
      <c r="K43" s="3">
        <v>-20956</v>
      </c>
      <c r="L43" s="3">
        <v>-13068</v>
      </c>
      <c r="M43" s="3">
        <v>-23040</v>
      </c>
      <c r="N43" s="3">
        <v>-23678</v>
      </c>
      <c r="O43" s="3">
        <v>-16186</v>
      </c>
      <c r="P43" s="3">
        <v>-18555</v>
      </c>
      <c r="Q43" s="3">
        <v>-19506</v>
      </c>
      <c r="R43" s="3">
        <v>-30363</v>
      </c>
      <c r="S43" s="3">
        <v>-25807</v>
      </c>
      <c r="T43" s="3">
        <v>-34367</v>
      </c>
      <c r="U43" s="3">
        <v>-43491</v>
      </c>
      <c r="V43" s="3">
        <v>-42478</v>
      </c>
      <c r="W43" s="3">
        <v>-36358</v>
      </c>
      <c r="X43" s="3">
        <v>-37119</v>
      </c>
      <c r="Y43" s="3">
        <v>-42310</v>
      </c>
      <c r="Z43" s="3">
        <v>-36256</v>
      </c>
      <c r="AA43" s="3">
        <v>-15219</v>
      </c>
      <c r="AB43" s="3">
        <v>-11966</v>
      </c>
      <c r="AC43" s="3">
        <v>-8833</v>
      </c>
      <c r="AD43" s="3">
        <v>-9152</v>
      </c>
      <c r="AE43" s="3">
        <v>-17529</v>
      </c>
      <c r="AF43" s="3">
        <v>-5052</v>
      </c>
      <c r="AG43" s="3">
        <v>-20732</v>
      </c>
      <c r="AH43" s="3">
        <v>-38969</v>
      </c>
      <c r="AI43" s="3">
        <v>-53176</v>
      </c>
      <c r="AJ43" s="3">
        <v>-24151</v>
      </c>
      <c r="AK43" s="3">
        <v>-40639</v>
      </c>
      <c r="AL43" s="3">
        <v>-27037</v>
      </c>
      <c r="AM43" s="3">
        <v>-43700</v>
      </c>
      <c r="AN43" s="3">
        <v>-26313</v>
      </c>
      <c r="AO43" s="3">
        <v>-80144</v>
      </c>
      <c r="AP43" s="2">
        <v>-48356</v>
      </c>
      <c r="AQ43">
        <f>(-71174)-(AP43)</f>
        <v>-22818</v>
      </c>
      <c r="AR43" s="3">
        <v>-34484</v>
      </c>
      <c r="AS43" s="9">
        <v>-24720</v>
      </c>
      <c r="AT43" s="9">
        <v>-31014</v>
      </c>
    </row>
    <row r="44" spans="1:46" x14ac:dyDescent="0.25">
      <c r="A44" s="14" t="s">
        <v>73</v>
      </c>
      <c r="B44" s="11" t="s">
        <v>48</v>
      </c>
      <c r="C44" s="11" t="s">
        <v>48</v>
      </c>
      <c r="D44" s="11" t="s">
        <v>48</v>
      </c>
      <c r="E44" s="11" t="s">
        <v>48</v>
      </c>
      <c r="F44" s="11" t="s">
        <v>48</v>
      </c>
      <c r="G44" s="11" t="s">
        <v>48</v>
      </c>
      <c r="H44" s="11" t="s">
        <v>48</v>
      </c>
      <c r="I44" s="11" t="s">
        <v>48</v>
      </c>
      <c r="J44" s="11" t="s">
        <v>48</v>
      </c>
      <c r="K44" s="11" t="s">
        <v>48</v>
      </c>
      <c r="L44" s="11" t="s">
        <v>48</v>
      </c>
      <c r="M44" s="11" t="s">
        <v>48</v>
      </c>
      <c r="N44" s="11" t="s">
        <v>48</v>
      </c>
      <c r="O44" s="11" t="s">
        <v>48</v>
      </c>
      <c r="P44" s="11" t="s">
        <v>48</v>
      </c>
      <c r="Q44" s="11" t="s">
        <v>48</v>
      </c>
      <c r="R44" s="11" t="s">
        <v>48</v>
      </c>
      <c r="S44" s="11" t="s">
        <v>48</v>
      </c>
      <c r="T44" s="11" t="s">
        <v>48</v>
      </c>
      <c r="U44" s="11" t="s">
        <v>48</v>
      </c>
      <c r="V44" s="11" t="s">
        <v>48</v>
      </c>
      <c r="W44" s="11" t="s">
        <v>48</v>
      </c>
      <c r="X44" s="11" t="s">
        <v>48</v>
      </c>
      <c r="Y44" s="11" t="s">
        <v>48</v>
      </c>
      <c r="Z44" s="11" t="s">
        <v>48</v>
      </c>
      <c r="AA44" s="11" t="s">
        <v>48</v>
      </c>
      <c r="AB44" s="11" t="s">
        <v>48</v>
      </c>
      <c r="AC44" s="11" t="s">
        <v>48</v>
      </c>
      <c r="AD44" s="11" t="s">
        <v>48</v>
      </c>
      <c r="AE44" s="11" t="s">
        <v>48</v>
      </c>
      <c r="AF44" s="11" t="s">
        <v>48</v>
      </c>
      <c r="AG44" s="11">
        <v>0</v>
      </c>
      <c r="AH44" s="11" t="s">
        <v>48</v>
      </c>
      <c r="AI44" s="11" t="s">
        <v>48</v>
      </c>
      <c r="AJ44" s="11" t="s">
        <v>48</v>
      </c>
      <c r="AK44" s="11">
        <v>0</v>
      </c>
      <c r="AL44" s="11" t="s">
        <v>48</v>
      </c>
      <c r="AM44" s="11" t="s">
        <v>48</v>
      </c>
      <c r="AN44" s="11" t="s">
        <v>48</v>
      </c>
      <c r="AO44" s="11">
        <v>0</v>
      </c>
      <c r="AP44" s="12">
        <v>0</v>
      </c>
      <c r="AQ44" s="12">
        <v>0</v>
      </c>
      <c r="AR44" s="12">
        <v>0</v>
      </c>
      <c r="AS44" s="11">
        <v>0</v>
      </c>
      <c r="AT44" s="11">
        <v>0</v>
      </c>
    </row>
    <row r="45" spans="1:46" x14ac:dyDescent="0.25">
      <c r="A45" s="14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2"/>
      <c r="AQ45" s="12"/>
      <c r="AR45" s="12"/>
      <c r="AS45" s="11"/>
      <c r="AT45" s="11"/>
    </row>
    <row r="46" spans="1:46" x14ac:dyDescent="0.25">
      <c r="A46" s="5" t="s">
        <v>74</v>
      </c>
      <c r="B46" s="3">
        <v>-7242</v>
      </c>
      <c r="C46" s="3">
        <v>-588</v>
      </c>
      <c r="D46" s="3">
        <v>-477</v>
      </c>
      <c r="E46" s="3">
        <v>-1815</v>
      </c>
      <c r="F46" s="3">
        <v>-11580</v>
      </c>
      <c r="G46" s="3">
        <v>-23</v>
      </c>
      <c r="H46" s="3">
        <v>-401</v>
      </c>
      <c r="I46" s="3">
        <v>-324</v>
      </c>
      <c r="J46" s="3">
        <v>-118671</v>
      </c>
      <c r="K46" s="3">
        <v>-12057</v>
      </c>
      <c r="L46" s="3">
        <v>-392</v>
      </c>
      <c r="M46" s="3">
        <v>-858</v>
      </c>
      <c r="N46" s="3">
        <v>-494</v>
      </c>
      <c r="O46" s="3">
        <v>-65945</v>
      </c>
      <c r="P46" s="3">
        <v>-2950</v>
      </c>
      <c r="Q46" s="3">
        <v>-183</v>
      </c>
      <c r="R46" s="3">
        <v>-155</v>
      </c>
      <c r="S46" s="3">
        <v>-482</v>
      </c>
      <c r="T46" s="3">
        <v>-281</v>
      </c>
      <c r="U46" s="3">
        <v>-2003</v>
      </c>
      <c r="V46" s="3">
        <v>-908</v>
      </c>
      <c r="W46" s="3">
        <v>-242</v>
      </c>
      <c r="X46" s="3">
        <v>-458</v>
      </c>
      <c r="Y46" s="3">
        <v>-126</v>
      </c>
      <c r="Z46" s="3">
        <v>-209</v>
      </c>
      <c r="AA46" s="3">
        <v>-191</v>
      </c>
      <c r="AB46" s="3">
        <v>-1331</v>
      </c>
      <c r="AC46" s="3">
        <v>461</v>
      </c>
      <c r="AD46" s="3">
        <v>-131</v>
      </c>
      <c r="AE46" s="3">
        <v>-436</v>
      </c>
      <c r="AF46" s="3">
        <v>-350</v>
      </c>
      <c r="AG46" s="3">
        <v>-910</v>
      </c>
      <c r="AH46" s="3">
        <v>-1750</v>
      </c>
      <c r="AI46" s="3">
        <v>-1549</v>
      </c>
      <c r="AJ46" s="3">
        <v>-591</v>
      </c>
      <c r="AK46" s="3">
        <v>-918</v>
      </c>
      <c r="AL46" s="3">
        <v>-2423</v>
      </c>
      <c r="AM46" s="3">
        <v>-479</v>
      </c>
      <c r="AN46" s="3">
        <v>-22815</v>
      </c>
      <c r="AO46" s="3">
        <v>20452</v>
      </c>
      <c r="AP46" s="2">
        <v>1422</v>
      </c>
      <c r="AQ46">
        <f>(-1961)-AP46</f>
        <v>-3383</v>
      </c>
      <c r="AR46" s="3">
        <v>-1140</v>
      </c>
      <c r="AS46" s="7">
        <v>-861</v>
      </c>
      <c r="AT46" s="10">
        <v>-2019</v>
      </c>
    </row>
    <row r="47" spans="1:46" x14ac:dyDescent="0.25">
      <c r="A47" s="14" t="s">
        <v>75</v>
      </c>
      <c r="B47" s="11" t="s">
        <v>48</v>
      </c>
      <c r="C47" s="11" t="s">
        <v>48</v>
      </c>
      <c r="D47" s="11">
        <v>-557</v>
      </c>
      <c r="E47" s="11" t="s">
        <v>48</v>
      </c>
      <c r="F47" s="11" t="s">
        <v>48</v>
      </c>
      <c r="G47" s="11" t="s">
        <v>48</v>
      </c>
      <c r="H47" s="11">
        <v>-289</v>
      </c>
      <c r="I47" s="11" t="s">
        <v>48</v>
      </c>
      <c r="J47" s="11" t="s">
        <v>48</v>
      </c>
      <c r="K47" s="11" t="s">
        <v>48</v>
      </c>
      <c r="L47" s="11" t="s">
        <v>48</v>
      </c>
      <c r="M47" s="11" t="s">
        <v>48</v>
      </c>
      <c r="N47" s="11" t="s">
        <v>48</v>
      </c>
      <c r="O47" s="11" t="s">
        <v>48</v>
      </c>
      <c r="P47" s="11" t="s">
        <v>48</v>
      </c>
      <c r="Q47" s="11" t="s">
        <v>48</v>
      </c>
      <c r="R47" s="11" t="s">
        <v>48</v>
      </c>
      <c r="S47" s="11" t="s">
        <v>48</v>
      </c>
      <c r="T47" s="11" t="s">
        <v>48</v>
      </c>
      <c r="U47" s="11">
        <v>217</v>
      </c>
      <c r="V47" s="11" t="s">
        <v>48</v>
      </c>
      <c r="W47" s="11" t="s">
        <v>48</v>
      </c>
      <c r="X47" s="11" t="s">
        <v>48</v>
      </c>
      <c r="Y47" s="11">
        <v>3838</v>
      </c>
      <c r="Z47" s="11" t="s">
        <v>48</v>
      </c>
      <c r="AA47" s="11" t="s">
        <v>48</v>
      </c>
      <c r="AB47" s="11" t="s">
        <v>48</v>
      </c>
      <c r="AC47" s="11" t="s">
        <v>48</v>
      </c>
      <c r="AD47" s="11" t="s">
        <v>48</v>
      </c>
      <c r="AE47" s="11" t="s">
        <v>48</v>
      </c>
      <c r="AF47" s="11" t="s">
        <v>48</v>
      </c>
      <c r="AG47" s="11" t="s">
        <v>48</v>
      </c>
      <c r="AH47" s="11" t="s">
        <v>48</v>
      </c>
      <c r="AI47" s="11" t="s">
        <v>48</v>
      </c>
      <c r="AJ47" s="11" t="s">
        <v>48</v>
      </c>
      <c r="AK47" s="11" t="s">
        <v>48</v>
      </c>
      <c r="AL47" s="11" t="s">
        <v>48</v>
      </c>
      <c r="AM47" s="11" t="s">
        <v>48</v>
      </c>
      <c r="AN47" s="11" t="s">
        <v>48</v>
      </c>
      <c r="AO47" s="11" t="s">
        <v>48</v>
      </c>
      <c r="AP47" s="12">
        <v>6</v>
      </c>
      <c r="AQ47" s="12">
        <v>0</v>
      </c>
      <c r="AR47" s="12">
        <v>0</v>
      </c>
      <c r="AS47" s="11">
        <v>0</v>
      </c>
      <c r="AT47" s="11">
        <v>513</v>
      </c>
    </row>
    <row r="48" spans="1:46" x14ac:dyDescent="0.25">
      <c r="A48" s="14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2"/>
      <c r="AQ48" s="12"/>
      <c r="AR48" s="12"/>
      <c r="AS48" s="11"/>
      <c r="AT48" s="11"/>
    </row>
    <row r="49" spans="1:46" x14ac:dyDescent="0.25">
      <c r="A49" s="14" t="s">
        <v>76</v>
      </c>
      <c r="B49" s="11">
        <v>-15</v>
      </c>
      <c r="C49" s="11" t="s">
        <v>48</v>
      </c>
      <c r="D49" s="11" t="s">
        <v>48</v>
      </c>
      <c r="E49" s="11" t="s">
        <v>48</v>
      </c>
      <c r="F49" s="11">
        <v>-436</v>
      </c>
      <c r="G49" s="11">
        <v>-59</v>
      </c>
      <c r="H49" s="11" t="s">
        <v>48</v>
      </c>
      <c r="I49" s="11" t="s">
        <v>48</v>
      </c>
      <c r="J49" s="11">
        <v>187</v>
      </c>
      <c r="K49" s="11">
        <v>287</v>
      </c>
      <c r="L49" s="11" t="s">
        <v>48</v>
      </c>
      <c r="M49" s="11" t="s">
        <v>48</v>
      </c>
      <c r="N49" s="11">
        <v>38</v>
      </c>
      <c r="O49" s="11">
        <v>301</v>
      </c>
      <c r="P49" s="11" t="s">
        <v>48</v>
      </c>
      <c r="Q49" s="11" t="s">
        <v>48</v>
      </c>
      <c r="R49" s="11">
        <v>0</v>
      </c>
      <c r="S49" s="11">
        <v>336</v>
      </c>
      <c r="T49" s="11" t="s">
        <v>48</v>
      </c>
      <c r="U49" s="11" t="s">
        <v>48</v>
      </c>
      <c r="V49" s="11">
        <v>0</v>
      </c>
      <c r="W49" s="11">
        <v>81</v>
      </c>
      <c r="X49" s="11">
        <v>3</v>
      </c>
      <c r="Y49" s="11">
        <v>3838</v>
      </c>
      <c r="Z49" s="11">
        <v>0</v>
      </c>
      <c r="AA49" s="11">
        <v>0</v>
      </c>
      <c r="AB49" s="11">
        <v>34</v>
      </c>
      <c r="AC49" s="11" t="s">
        <v>48</v>
      </c>
      <c r="AD49" s="11">
        <v>160</v>
      </c>
      <c r="AE49" s="11">
        <v>324</v>
      </c>
      <c r="AF49" s="11">
        <v>807</v>
      </c>
      <c r="AG49" s="11" t="s">
        <v>48</v>
      </c>
      <c r="AH49" s="11">
        <v>441</v>
      </c>
      <c r="AI49" s="11">
        <v>4193</v>
      </c>
      <c r="AJ49" s="11">
        <v>-3433</v>
      </c>
      <c r="AK49" s="11" t="s">
        <v>48</v>
      </c>
      <c r="AL49" s="11">
        <v>112</v>
      </c>
      <c r="AM49" s="11">
        <v>2038</v>
      </c>
      <c r="AN49" s="11">
        <v>1849</v>
      </c>
      <c r="AO49" s="11" t="s">
        <v>48</v>
      </c>
      <c r="AP49" s="12">
        <v>0</v>
      </c>
      <c r="AQ49" s="12">
        <v>0</v>
      </c>
      <c r="AR49" s="12">
        <v>0</v>
      </c>
      <c r="AS49" s="11">
        <v>658</v>
      </c>
      <c r="AT49" s="11">
        <v>0</v>
      </c>
    </row>
    <row r="50" spans="1:46" x14ac:dyDescent="0.25">
      <c r="A50" s="14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2"/>
      <c r="AQ50" s="12"/>
      <c r="AR50" s="12"/>
      <c r="AS50" s="11"/>
      <c r="AT50" s="11"/>
    </row>
    <row r="51" spans="1:46" ht="26.25" x14ac:dyDescent="0.25">
      <c r="A51" s="4" t="s">
        <v>77</v>
      </c>
      <c r="B51" s="3">
        <v>-71704</v>
      </c>
      <c r="C51" s="3">
        <v>-107555</v>
      </c>
      <c r="D51" s="3">
        <v>176839</v>
      </c>
      <c r="E51" s="3">
        <v>347</v>
      </c>
      <c r="F51" s="3">
        <v>-120525</v>
      </c>
      <c r="G51" s="3">
        <v>63000</v>
      </c>
      <c r="H51" s="3">
        <v>8786</v>
      </c>
      <c r="I51" s="3">
        <v>-5846</v>
      </c>
      <c r="J51" s="3">
        <v>-114834</v>
      </c>
      <c r="K51" s="3">
        <v>-28081</v>
      </c>
      <c r="L51" s="3">
        <v>-319688</v>
      </c>
      <c r="M51" s="3">
        <v>77433</v>
      </c>
      <c r="N51" s="3">
        <v>579784</v>
      </c>
      <c r="O51" s="3">
        <v>-217091</v>
      </c>
      <c r="P51" s="3">
        <v>33676</v>
      </c>
      <c r="Q51" s="3">
        <v>-30195</v>
      </c>
      <c r="R51" s="3">
        <v>-45811</v>
      </c>
      <c r="S51" s="3">
        <v>-36848</v>
      </c>
      <c r="T51" s="3">
        <v>91803</v>
      </c>
      <c r="U51" s="3">
        <v>38451</v>
      </c>
      <c r="V51" s="3">
        <v>-63628</v>
      </c>
      <c r="W51" s="3">
        <v>-39128</v>
      </c>
      <c r="X51" s="3">
        <v>151043</v>
      </c>
      <c r="Y51" s="3">
        <v>45053</v>
      </c>
      <c r="Z51" s="3">
        <v>-349999</v>
      </c>
      <c r="AA51" s="3">
        <v>-6634</v>
      </c>
      <c r="AB51" s="3">
        <v>173799</v>
      </c>
      <c r="AC51" s="3">
        <v>-248687</v>
      </c>
      <c r="AD51" s="3">
        <v>-148395</v>
      </c>
      <c r="AE51" s="3">
        <v>-76572</v>
      </c>
      <c r="AF51" s="3">
        <v>-127014</v>
      </c>
      <c r="AG51" s="3">
        <v>-152393</v>
      </c>
      <c r="AH51" s="3">
        <v>-104516</v>
      </c>
      <c r="AI51" s="3">
        <v>29545</v>
      </c>
      <c r="AJ51" s="3">
        <v>-212232</v>
      </c>
      <c r="AK51" s="3">
        <v>65344</v>
      </c>
      <c r="AL51" s="3">
        <v>-19856</v>
      </c>
      <c r="AM51" s="3">
        <v>-205100</v>
      </c>
      <c r="AN51" s="3">
        <v>-63404</v>
      </c>
      <c r="AO51" s="3">
        <v>10257</v>
      </c>
      <c r="AP51" s="2">
        <v>-90568</v>
      </c>
      <c r="AQ51">
        <f>(-17262)-(AP51)</f>
        <v>73306</v>
      </c>
      <c r="AR51" s="3">
        <v>-23320</v>
      </c>
      <c r="AS51" s="7">
        <v>-80234</v>
      </c>
      <c r="AT51" s="10">
        <v>-70955</v>
      </c>
    </row>
    <row r="52" spans="1:46" x14ac:dyDescent="0.25">
      <c r="A52" s="14" t="s">
        <v>78</v>
      </c>
      <c r="B52" s="11">
        <v>11</v>
      </c>
      <c r="C52" s="11">
        <v>1</v>
      </c>
      <c r="D52" s="11">
        <v>0</v>
      </c>
      <c r="E52" s="11">
        <v>-12</v>
      </c>
      <c r="F52" s="11">
        <v>0</v>
      </c>
      <c r="G52" s="11">
        <v>0</v>
      </c>
      <c r="H52" s="11">
        <v>1</v>
      </c>
      <c r="I52" s="11">
        <v>-1</v>
      </c>
      <c r="J52" s="11">
        <v>0</v>
      </c>
      <c r="K52" s="11" t="s">
        <v>48</v>
      </c>
      <c r="L52" s="11" t="s">
        <v>48</v>
      </c>
      <c r="M52" s="11">
        <v>0</v>
      </c>
      <c r="N52" s="11">
        <v>0</v>
      </c>
      <c r="O52" s="11" t="s">
        <v>48</v>
      </c>
      <c r="P52" s="11" t="s">
        <v>48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11">
        <v>0</v>
      </c>
      <c r="AC52" s="11">
        <v>0</v>
      </c>
      <c r="AD52" s="11" t="s">
        <v>48</v>
      </c>
      <c r="AE52" s="11" t="s">
        <v>48</v>
      </c>
      <c r="AF52" s="11" t="s">
        <v>48</v>
      </c>
      <c r="AG52" s="11">
        <v>0</v>
      </c>
      <c r="AH52" s="11" t="s">
        <v>48</v>
      </c>
      <c r="AI52" s="11" t="s">
        <v>48</v>
      </c>
      <c r="AJ52" s="11" t="s">
        <v>48</v>
      </c>
      <c r="AK52" s="11">
        <v>0</v>
      </c>
      <c r="AL52" s="11" t="s">
        <v>48</v>
      </c>
      <c r="AM52" s="11" t="s">
        <v>48</v>
      </c>
      <c r="AN52" s="11" t="s">
        <v>48</v>
      </c>
      <c r="AO52" s="11">
        <v>0</v>
      </c>
      <c r="AP52" s="12">
        <v>0</v>
      </c>
      <c r="AQ52" s="12">
        <v>0</v>
      </c>
      <c r="AR52" s="12">
        <v>0</v>
      </c>
      <c r="AS52" s="11">
        <v>0</v>
      </c>
      <c r="AT52" s="11">
        <v>0</v>
      </c>
    </row>
    <row r="53" spans="1:46" x14ac:dyDescent="0.25">
      <c r="A53" s="14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2"/>
      <c r="AQ53" s="12"/>
      <c r="AR53" s="12"/>
      <c r="AS53" s="11"/>
      <c r="AT53" s="11"/>
    </row>
    <row r="54" spans="1:46" x14ac:dyDescent="0.25">
      <c r="A54" s="5" t="s">
        <v>79</v>
      </c>
      <c r="B54" s="3">
        <v>251838</v>
      </c>
      <c r="C54" s="3">
        <v>71965</v>
      </c>
      <c r="D54" s="3">
        <v>230212</v>
      </c>
      <c r="E54" s="3">
        <v>41489</v>
      </c>
      <c r="F54" s="3">
        <v>75684</v>
      </c>
      <c r="G54" s="3">
        <v>189120</v>
      </c>
      <c r="H54" s="3">
        <v>131229</v>
      </c>
      <c r="I54" s="3">
        <v>-5447</v>
      </c>
      <c r="J54" s="3">
        <v>108446</v>
      </c>
      <c r="K54" s="3">
        <v>85870</v>
      </c>
      <c r="L54" s="3">
        <v>73586</v>
      </c>
      <c r="M54" s="3">
        <v>175294</v>
      </c>
      <c r="N54" s="3">
        <v>789602</v>
      </c>
      <c r="O54" s="3">
        <v>303624</v>
      </c>
      <c r="P54" s="3">
        <v>162036</v>
      </c>
      <c r="Q54" s="3">
        <v>155937</v>
      </c>
      <c r="R54" s="3">
        <v>139567</v>
      </c>
      <c r="S54" s="3">
        <v>94833</v>
      </c>
      <c r="T54" s="3">
        <v>252435</v>
      </c>
      <c r="U54" s="3">
        <v>210494</v>
      </c>
      <c r="V54" s="3">
        <v>92244</v>
      </c>
      <c r="W54" s="3">
        <v>104993</v>
      </c>
      <c r="X54" s="3">
        <v>362309</v>
      </c>
      <c r="Y54" s="3">
        <v>208171</v>
      </c>
      <c r="Z54" s="3">
        <v>133246</v>
      </c>
      <c r="AA54" s="3">
        <v>95841</v>
      </c>
      <c r="AB54" s="3">
        <v>327711</v>
      </c>
      <c r="AC54" s="3">
        <v>84465</v>
      </c>
      <c r="AD54" s="3">
        <v>72757</v>
      </c>
      <c r="AE54" s="3">
        <v>194787</v>
      </c>
      <c r="AF54" s="3">
        <v>233756</v>
      </c>
      <c r="AG54" s="3">
        <v>66614</v>
      </c>
      <c r="AH54" s="3">
        <v>238047</v>
      </c>
      <c r="AI54" s="3">
        <v>271009</v>
      </c>
      <c r="AJ54" s="3">
        <v>180252</v>
      </c>
      <c r="AK54" s="3">
        <v>308603</v>
      </c>
      <c r="AL54" s="3">
        <v>334542</v>
      </c>
      <c r="AM54" s="3">
        <v>254153</v>
      </c>
      <c r="AN54" s="3">
        <v>96933</v>
      </c>
      <c r="AO54" s="3">
        <v>246209</v>
      </c>
      <c r="AP54" s="2">
        <v>248328</v>
      </c>
      <c r="AQ54">
        <f>362623-AP54</f>
        <v>114295</v>
      </c>
      <c r="AR54" s="3">
        <v>144658</v>
      </c>
      <c r="AS54" s="7">
        <v>100132</v>
      </c>
      <c r="AT54" s="10">
        <v>117797</v>
      </c>
    </row>
    <row r="55" spans="1:46" x14ac:dyDescent="0.25">
      <c r="A55" s="5" t="s">
        <v>80</v>
      </c>
      <c r="B55" s="3">
        <v>-282333</v>
      </c>
      <c r="C55" s="3">
        <v>-124443</v>
      </c>
      <c r="D55" s="3">
        <v>-32487</v>
      </c>
      <c r="E55" s="3">
        <v>-17885</v>
      </c>
      <c r="F55" s="3">
        <v>-87418</v>
      </c>
      <c r="G55" s="3">
        <v>-81730</v>
      </c>
      <c r="H55" s="3">
        <v>-89082</v>
      </c>
      <c r="I55" s="3">
        <v>17954</v>
      </c>
      <c r="J55" s="3">
        <v>-79988</v>
      </c>
      <c r="K55" s="3">
        <v>-93082</v>
      </c>
      <c r="L55" s="3">
        <v>-365204</v>
      </c>
      <c r="M55" s="3">
        <v>-71518</v>
      </c>
      <c r="N55" s="3">
        <v>-99589</v>
      </c>
      <c r="O55" s="3">
        <v>-482299</v>
      </c>
      <c r="P55" s="3">
        <v>-102938</v>
      </c>
      <c r="Q55" s="3">
        <v>-153500</v>
      </c>
      <c r="R55" s="3">
        <v>-73855</v>
      </c>
      <c r="S55" s="3">
        <v>-99893</v>
      </c>
      <c r="T55" s="3">
        <v>-131063</v>
      </c>
      <c r="U55" s="3">
        <v>-140051</v>
      </c>
      <c r="V55" s="3">
        <v>-91288</v>
      </c>
      <c r="W55" s="3">
        <v>-106437</v>
      </c>
      <c r="X55" s="3">
        <v>-184049</v>
      </c>
      <c r="Y55" s="3">
        <v>-143298</v>
      </c>
      <c r="Z55" s="3">
        <v>-461830</v>
      </c>
      <c r="AA55" s="3">
        <v>-81331</v>
      </c>
      <c r="AB55" s="3">
        <v>-138831</v>
      </c>
      <c r="AC55" s="3">
        <v>-196405</v>
      </c>
      <c r="AD55" s="3">
        <v>-192789</v>
      </c>
      <c r="AE55" s="3">
        <v>-237660</v>
      </c>
      <c r="AF55" s="3">
        <v>-329834</v>
      </c>
      <c r="AG55" s="3">
        <v>-176930</v>
      </c>
      <c r="AH55" s="3">
        <v>-285826</v>
      </c>
      <c r="AI55" s="3">
        <v>-220708</v>
      </c>
      <c r="AJ55" s="3">
        <v>-371557</v>
      </c>
      <c r="AK55" s="3">
        <v>-223722</v>
      </c>
      <c r="AL55" s="3">
        <v>-324942</v>
      </c>
      <c r="AM55" s="3">
        <v>-442272</v>
      </c>
      <c r="AN55" s="3">
        <v>-144623</v>
      </c>
      <c r="AO55" s="3">
        <v>-204460</v>
      </c>
      <c r="AP55" s="2">
        <v>-298533</v>
      </c>
      <c r="AQ55">
        <f>(-286418)-(AP55)</f>
        <v>12115</v>
      </c>
      <c r="AR55" s="3">
        <v>-160777</v>
      </c>
      <c r="AS55" s="9">
        <v>-163128</v>
      </c>
      <c r="AT55" s="9">
        <v>-155946</v>
      </c>
    </row>
    <row r="56" spans="1:46" x14ac:dyDescent="0.25">
      <c r="A56" s="5" t="s">
        <v>81</v>
      </c>
      <c r="B56" s="3">
        <v>0</v>
      </c>
      <c r="C56" s="3">
        <v>-45330</v>
      </c>
      <c r="D56" s="3">
        <v>-6760</v>
      </c>
      <c r="E56" s="3">
        <v>-4347</v>
      </c>
      <c r="F56" s="3">
        <v>0</v>
      </c>
      <c r="G56" s="3">
        <v>-31476</v>
      </c>
      <c r="H56" s="3">
        <v>-17918</v>
      </c>
      <c r="I56" s="3">
        <v>-6906</v>
      </c>
      <c r="J56" s="3">
        <v>-21518</v>
      </c>
      <c r="K56" s="3">
        <v>-6949</v>
      </c>
      <c r="L56" s="3">
        <v>-15863</v>
      </c>
      <c r="M56" s="3">
        <v>-12373</v>
      </c>
      <c r="N56" s="3">
        <v>-14777</v>
      </c>
      <c r="O56" s="3">
        <v>-22759</v>
      </c>
      <c r="P56" s="3">
        <v>-11485</v>
      </c>
      <c r="Q56" s="3">
        <v>-13410</v>
      </c>
      <c r="R56" s="3">
        <v>-15513</v>
      </c>
      <c r="S56" s="3">
        <v>-17979</v>
      </c>
      <c r="T56" s="3">
        <v>-15723</v>
      </c>
      <c r="U56" s="3">
        <v>-18207</v>
      </c>
      <c r="V56" s="3">
        <v>-18684</v>
      </c>
      <c r="W56" s="3">
        <v>-18572</v>
      </c>
      <c r="X56" s="3">
        <v>-8084</v>
      </c>
      <c r="Y56" s="3">
        <v>-19818</v>
      </c>
      <c r="Z56" s="3">
        <v>-23217</v>
      </c>
      <c r="AA56" s="3">
        <v>-21144</v>
      </c>
      <c r="AB56" s="3">
        <v>-35996</v>
      </c>
      <c r="AC56" s="3">
        <v>-41107</v>
      </c>
      <c r="AD56" s="3">
        <v>-28557</v>
      </c>
      <c r="AE56" s="3">
        <v>-33699</v>
      </c>
      <c r="AF56" s="3">
        <v>-31344</v>
      </c>
      <c r="AG56" s="3">
        <v>-25000</v>
      </c>
      <c r="AH56" s="3">
        <v>-23604</v>
      </c>
      <c r="AI56" s="3">
        <v>-21505</v>
      </c>
      <c r="AJ56" s="3">
        <v>-21643</v>
      </c>
      <c r="AK56" s="3">
        <v>-19537</v>
      </c>
      <c r="AL56" s="3">
        <v>-17245</v>
      </c>
      <c r="AM56" s="3">
        <v>-18008</v>
      </c>
      <c r="AN56" s="3">
        <v>-13924</v>
      </c>
      <c r="AO56" s="3">
        <v>-16311</v>
      </c>
      <c r="AP56" s="2">
        <v>-15397</v>
      </c>
      <c r="AQ56">
        <f>(-23496)-(AP56)</f>
        <v>-8099</v>
      </c>
      <c r="AR56" s="3">
        <v>-8536</v>
      </c>
      <c r="AS56" s="7">
        <v>-17109</v>
      </c>
      <c r="AT56" s="10">
        <v>-16267</v>
      </c>
    </row>
    <row r="57" spans="1:46" ht="26.25" x14ac:dyDescent="0.25">
      <c r="A57" s="5" t="s">
        <v>82</v>
      </c>
      <c r="B57" s="3">
        <v>-43508</v>
      </c>
      <c r="C57" s="3">
        <v>-9748</v>
      </c>
      <c r="D57" s="3">
        <v>-12431</v>
      </c>
      <c r="E57" s="3">
        <v>-7382</v>
      </c>
      <c r="F57" s="3">
        <v>-114960</v>
      </c>
      <c r="G57" s="3">
        <v>-12913</v>
      </c>
      <c r="H57" s="3">
        <v>-10057</v>
      </c>
      <c r="I57" s="3">
        <v>-11446</v>
      </c>
      <c r="J57" s="3">
        <v>-127039</v>
      </c>
      <c r="K57" s="3">
        <v>-13920</v>
      </c>
      <c r="L57" s="3">
        <v>-12208</v>
      </c>
      <c r="M57" s="3">
        <v>-13970</v>
      </c>
      <c r="N57" s="3">
        <v>-98940</v>
      </c>
      <c r="O57" s="3">
        <v>-15657</v>
      </c>
      <c r="P57" s="3">
        <v>-13937</v>
      </c>
      <c r="Q57" s="3">
        <v>-7500</v>
      </c>
      <c r="R57" s="3">
        <v>-80457</v>
      </c>
      <c r="S57" s="3">
        <v>-13809</v>
      </c>
      <c r="T57" s="3">
        <v>-13846</v>
      </c>
      <c r="U57" s="3">
        <v>-13785</v>
      </c>
      <c r="V57" s="3">
        <v>-48688</v>
      </c>
      <c r="W57" s="3">
        <v>-19112</v>
      </c>
      <c r="X57" s="3">
        <v>-19133</v>
      </c>
      <c r="Y57" s="3">
        <v>-2</v>
      </c>
      <c r="Z57" s="3">
        <v>0</v>
      </c>
      <c r="AA57" s="3">
        <v>0</v>
      </c>
      <c r="AB57" s="3">
        <v>0</v>
      </c>
      <c r="AC57" s="3">
        <v>-118432</v>
      </c>
      <c r="AD57" s="3">
        <v>0</v>
      </c>
      <c r="AE57" s="3">
        <v>0</v>
      </c>
      <c r="AF57" s="3">
        <v>0</v>
      </c>
      <c r="AG57" s="3">
        <v>-17140</v>
      </c>
      <c r="AH57" s="3">
        <v>-33890</v>
      </c>
      <c r="AI57" s="3">
        <v>0</v>
      </c>
      <c r="AJ57" s="3">
        <v>0</v>
      </c>
      <c r="AK57" s="3">
        <v>0</v>
      </c>
      <c r="AL57" s="3">
        <v>-82909</v>
      </c>
      <c r="AM57" s="3">
        <v>0</v>
      </c>
      <c r="AN57" s="3">
        <v>0</v>
      </c>
      <c r="AO57" s="3">
        <v>0</v>
      </c>
      <c r="AP57" s="2">
        <v>-24966</v>
      </c>
      <c r="AQ57">
        <f>(-69971)-(AP57)</f>
        <v>-45005</v>
      </c>
      <c r="AR57" s="3">
        <v>0</v>
      </c>
      <c r="AS57" s="7">
        <v>0</v>
      </c>
      <c r="AT57" s="10">
        <v>-16539</v>
      </c>
    </row>
    <row r="58" spans="1:46" x14ac:dyDescent="0.25">
      <c r="A58" s="5" t="s">
        <v>83</v>
      </c>
      <c r="B58" s="3">
        <v>2288</v>
      </c>
      <c r="C58" s="3">
        <v>0</v>
      </c>
      <c r="D58" s="3">
        <v>-1695</v>
      </c>
      <c r="E58" s="3">
        <v>-11516</v>
      </c>
      <c r="F58" s="3">
        <v>6169</v>
      </c>
      <c r="G58" s="3">
        <v>-1</v>
      </c>
      <c r="H58" s="3">
        <v>-5387</v>
      </c>
      <c r="I58" s="3">
        <v>0</v>
      </c>
      <c r="J58" s="3">
        <v>5265</v>
      </c>
      <c r="K58" s="3">
        <v>0</v>
      </c>
      <c r="L58" s="3">
        <v>1</v>
      </c>
      <c r="M58" s="3">
        <v>0</v>
      </c>
      <c r="N58" s="3">
        <v>3488</v>
      </c>
      <c r="O58" s="3">
        <v>0</v>
      </c>
      <c r="P58" s="3">
        <v>0</v>
      </c>
      <c r="Q58" s="3">
        <v>-11722</v>
      </c>
      <c r="R58" s="3">
        <v>-15553</v>
      </c>
      <c r="S58" s="3">
        <v>0</v>
      </c>
      <c r="T58" s="3">
        <v>0</v>
      </c>
      <c r="U58" s="3">
        <v>0</v>
      </c>
      <c r="V58" s="3">
        <v>2788</v>
      </c>
      <c r="W58" s="3">
        <v>0</v>
      </c>
      <c r="X58" s="3">
        <v>0</v>
      </c>
      <c r="Y58" s="3">
        <v>0</v>
      </c>
      <c r="Z58" s="3">
        <v>1802</v>
      </c>
      <c r="AA58" s="3">
        <v>0</v>
      </c>
      <c r="AB58" s="3">
        <v>0</v>
      </c>
      <c r="AC58" s="3">
        <v>0</v>
      </c>
      <c r="AD58" s="3">
        <v>194</v>
      </c>
      <c r="AE58" s="3">
        <v>0</v>
      </c>
      <c r="AF58" s="3">
        <v>408</v>
      </c>
      <c r="AG58" s="3">
        <v>63</v>
      </c>
      <c r="AH58" s="3">
        <v>757</v>
      </c>
      <c r="AI58" s="3">
        <v>749</v>
      </c>
      <c r="AJ58" s="3">
        <v>716</v>
      </c>
      <c r="AK58" s="3">
        <v>0</v>
      </c>
      <c r="AL58" s="3">
        <v>1268</v>
      </c>
      <c r="AM58" s="3">
        <v>1027</v>
      </c>
      <c r="AN58" s="3">
        <v>-1790</v>
      </c>
      <c r="AO58" s="3">
        <v>-15181</v>
      </c>
      <c r="AP58" s="2">
        <v>0</v>
      </c>
      <c r="AQ58" s="3">
        <v>0</v>
      </c>
      <c r="AR58" s="3">
        <v>1335</v>
      </c>
      <c r="AS58" s="7">
        <v>-79</v>
      </c>
      <c r="AT58" s="10">
        <v>0</v>
      </c>
    </row>
    <row r="59" spans="1:46" x14ac:dyDescent="0.25">
      <c r="A59" s="14" t="s">
        <v>84</v>
      </c>
      <c r="B59" s="11" t="s">
        <v>48</v>
      </c>
      <c r="C59" s="11" t="s">
        <v>48</v>
      </c>
      <c r="D59" s="11" t="s">
        <v>48</v>
      </c>
      <c r="E59" s="11" t="s">
        <v>48</v>
      </c>
      <c r="F59" s="11" t="s">
        <v>48</v>
      </c>
      <c r="G59" s="11" t="s">
        <v>48</v>
      </c>
      <c r="H59" s="11" t="s">
        <v>48</v>
      </c>
      <c r="I59" s="11" t="s">
        <v>48</v>
      </c>
      <c r="J59" s="11" t="s">
        <v>48</v>
      </c>
      <c r="K59" s="11" t="s">
        <v>48</v>
      </c>
      <c r="L59" s="11" t="s">
        <v>48</v>
      </c>
      <c r="M59" s="11" t="s">
        <v>48</v>
      </c>
      <c r="N59" s="11" t="s">
        <v>48</v>
      </c>
      <c r="O59" s="11" t="s">
        <v>48</v>
      </c>
      <c r="P59" s="11" t="s">
        <v>48</v>
      </c>
      <c r="Q59" s="11" t="s">
        <v>48</v>
      </c>
      <c r="R59" s="11" t="s">
        <v>48</v>
      </c>
      <c r="S59" s="11" t="s">
        <v>48</v>
      </c>
      <c r="T59" s="11" t="s">
        <v>48</v>
      </c>
      <c r="U59" s="11" t="s">
        <v>48</v>
      </c>
      <c r="V59" s="11" t="s">
        <v>48</v>
      </c>
      <c r="W59" s="11" t="s">
        <v>48</v>
      </c>
      <c r="X59" s="11" t="s">
        <v>48</v>
      </c>
      <c r="Y59" s="11">
        <v>0</v>
      </c>
      <c r="Z59" s="11" t="s">
        <v>48</v>
      </c>
      <c r="AA59" s="11" t="s">
        <v>48</v>
      </c>
      <c r="AB59" s="11" t="s">
        <v>48</v>
      </c>
      <c r="AC59" s="11">
        <v>22792</v>
      </c>
      <c r="AD59" s="11" t="s">
        <v>48</v>
      </c>
      <c r="AE59" s="11" t="s">
        <v>48</v>
      </c>
      <c r="AF59" s="11" t="s">
        <v>48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69430</v>
      </c>
      <c r="AM59" s="11">
        <v>0</v>
      </c>
      <c r="AN59" s="11">
        <v>0</v>
      </c>
      <c r="AO59" s="11">
        <v>0</v>
      </c>
      <c r="AP59" s="12">
        <v>0</v>
      </c>
      <c r="AQ59" s="12">
        <v>0</v>
      </c>
      <c r="AR59" s="12">
        <v>0</v>
      </c>
      <c r="AS59" s="11">
        <v>0</v>
      </c>
      <c r="AT59" s="11">
        <v>0</v>
      </c>
    </row>
    <row r="60" spans="1:46" x14ac:dyDescent="0.25">
      <c r="A60" s="14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2"/>
      <c r="AQ60" s="12"/>
      <c r="AR60" s="12"/>
      <c r="AS60" s="11"/>
      <c r="AT60" s="11"/>
    </row>
    <row r="61" spans="1:46" x14ac:dyDescent="0.25">
      <c r="A61" s="4" t="s">
        <v>85</v>
      </c>
      <c r="B61" s="3">
        <v>-216</v>
      </c>
      <c r="C61" s="3">
        <v>-395</v>
      </c>
      <c r="D61" s="3">
        <v>-835</v>
      </c>
      <c r="E61" s="3">
        <v>-444</v>
      </c>
      <c r="F61" s="3">
        <v>-832</v>
      </c>
      <c r="G61" s="3">
        <v>-945</v>
      </c>
      <c r="H61" s="3">
        <v>4044</v>
      </c>
      <c r="I61" s="3">
        <v>-1030</v>
      </c>
      <c r="J61" s="3">
        <v>-256</v>
      </c>
      <c r="K61" s="3">
        <v>1576</v>
      </c>
      <c r="L61" s="3">
        <v>-74</v>
      </c>
      <c r="M61" s="3">
        <v>270</v>
      </c>
      <c r="N61" s="3">
        <v>-988</v>
      </c>
      <c r="O61" s="3">
        <v>2780</v>
      </c>
      <c r="P61" s="3">
        <v>824</v>
      </c>
      <c r="Q61" s="3">
        <v>1759</v>
      </c>
      <c r="R61" s="3">
        <v>-1331</v>
      </c>
      <c r="S61" s="3">
        <v>-667</v>
      </c>
      <c r="T61" s="3">
        <v>3576</v>
      </c>
      <c r="U61" s="3">
        <v>4096</v>
      </c>
      <c r="V61" s="3">
        <v>13599</v>
      </c>
      <c r="W61" s="3">
        <v>-2774</v>
      </c>
      <c r="X61" s="3">
        <v>25168</v>
      </c>
      <c r="Y61" s="3">
        <v>-4450</v>
      </c>
      <c r="Z61" s="3">
        <v>-7491</v>
      </c>
      <c r="AA61" s="3">
        <v>-10974</v>
      </c>
      <c r="AB61" s="3">
        <v>2085</v>
      </c>
      <c r="AC61" s="3">
        <v>-881</v>
      </c>
      <c r="AD61" s="3">
        <v>-2647</v>
      </c>
      <c r="AE61" s="3">
        <v>5189</v>
      </c>
      <c r="AF61" s="3">
        <v>-1954</v>
      </c>
      <c r="AG61" s="3">
        <v>5156</v>
      </c>
      <c r="AH61" s="3">
        <v>173</v>
      </c>
      <c r="AI61" s="3">
        <v>14993</v>
      </c>
      <c r="AJ61" s="3">
        <v>2184</v>
      </c>
      <c r="AK61" s="3">
        <v>-3240</v>
      </c>
      <c r="AL61" s="3">
        <v>1505</v>
      </c>
      <c r="AM61" s="3">
        <v>-1405</v>
      </c>
      <c r="AN61" s="3">
        <v>3425</v>
      </c>
      <c r="AO61" s="3">
        <v>-2258</v>
      </c>
      <c r="AP61" s="2">
        <v>38018</v>
      </c>
      <c r="AQ61">
        <f>46671-AP61</f>
        <v>8653</v>
      </c>
      <c r="AR61" s="8">
        <v>6143</v>
      </c>
      <c r="AS61" s="7">
        <v>-10230</v>
      </c>
      <c r="AT61" s="10">
        <v>7114</v>
      </c>
    </row>
    <row r="62" spans="1:46" ht="26.25" x14ac:dyDescent="0.25">
      <c r="A62" s="4" t="s">
        <v>86</v>
      </c>
      <c r="B62" s="3">
        <v>-7260</v>
      </c>
      <c r="C62" s="3">
        <v>70756</v>
      </c>
      <c r="D62" s="3">
        <v>44860</v>
      </c>
      <c r="E62" s="3">
        <v>64795</v>
      </c>
      <c r="F62" s="3">
        <v>-103950</v>
      </c>
      <c r="G62" s="3">
        <v>105127</v>
      </c>
      <c r="H62" s="3">
        <v>141271</v>
      </c>
      <c r="I62" s="3">
        <v>85581</v>
      </c>
      <c r="J62" s="3">
        <v>-205407</v>
      </c>
      <c r="K62" s="3">
        <v>18791</v>
      </c>
      <c r="L62" s="3">
        <v>-339353</v>
      </c>
      <c r="M62" s="3">
        <v>12691</v>
      </c>
      <c r="N62" s="3">
        <v>541196</v>
      </c>
      <c r="O62" s="3">
        <v>-160014</v>
      </c>
      <c r="P62" s="3">
        <v>5229</v>
      </c>
      <c r="Q62" s="3">
        <v>-135913</v>
      </c>
      <c r="R62" s="3">
        <v>29030</v>
      </c>
      <c r="S62" s="3">
        <v>42935</v>
      </c>
      <c r="T62" s="3">
        <v>-101106</v>
      </c>
      <c r="U62" s="3">
        <v>47039</v>
      </c>
      <c r="V62" s="3">
        <v>290639</v>
      </c>
      <c r="W62" s="3">
        <v>-194138</v>
      </c>
      <c r="X62" s="3">
        <v>190047</v>
      </c>
      <c r="Y62" s="3">
        <v>201999</v>
      </c>
      <c r="Z62" s="3">
        <v>-199062</v>
      </c>
      <c r="AA62" s="3">
        <v>-117634</v>
      </c>
      <c r="AB62" s="3">
        <v>547205</v>
      </c>
      <c r="AC62" s="3">
        <v>-152212</v>
      </c>
      <c r="AD62" s="3">
        <v>-181193</v>
      </c>
      <c r="AE62" s="3">
        <v>-23620</v>
      </c>
      <c r="AF62" s="3">
        <v>-29410</v>
      </c>
      <c r="AG62" s="3">
        <v>-16477</v>
      </c>
      <c r="AH62" s="3">
        <v>-58596</v>
      </c>
      <c r="AI62" s="3">
        <v>82118</v>
      </c>
      <c r="AJ62" s="3">
        <v>-208368</v>
      </c>
      <c r="AK62" s="3">
        <v>89554</v>
      </c>
      <c r="AL62" s="3">
        <v>42985</v>
      </c>
      <c r="AM62" s="3">
        <v>-38299</v>
      </c>
      <c r="AN62" s="3">
        <v>98191</v>
      </c>
      <c r="AO62" s="3">
        <v>108278</v>
      </c>
      <c r="AP62" s="2">
        <v>-162956</v>
      </c>
      <c r="AQ62">
        <f>(-268765)-(AP62)</f>
        <v>-105809</v>
      </c>
      <c r="AR62" s="8">
        <v>149899</v>
      </c>
      <c r="AS62" s="7">
        <v>85175</v>
      </c>
      <c r="AT62" s="10">
        <v>-51320</v>
      </c>
    </row>
    <row r="63" spans="1:46" x14ac:dyDescent="0.25">
      <c r="A63" s="5" t="s">
        <v>87</v>
      </c>
      <c r="B63" s="3">
        <v>491712</v>
      </c>
      <c r="C63" s="3">
        <v>562468</v>
      </c>
      <c r="D63" s="3">
        <v>607328</v>
      </c>
      <c r="E63" s="3">
        <v>672123</v>
      </c>
      <c r="F63" s="3">
        <v>568173</v>
      </c>
      <c r="G63" s="3">
        <v>673300</v>
      </c>
      <c r="H63" s="3">
        <v>814571</v>
      </c>
      <c r="I63" s="3">
        <v>887497</v>
      </c>
      <c r="J63" s="3">
        <v>682090</v>
      </c>
      <c r="K63" s="3">
        <v>700881</v>
      </c>
      <c r="L63" s="3">
        <v>361528</v>
      </c>
      <c r="M63" s="3">
        <v>374219</v>
      </c>
      <c r="N63" s="3">
        <v>915415</v>
      </c>
      <c r="O63" s="3">
        <v>755401</v>
      </c>
      <c r="P63" s="3">
        <v>760630</v>
      </c>
      <c r="Q63" s="3">
        <v>624717</v>
      </c>
      <c r="R63" s="3">
        <v>653747</v>
      </c>
      <c r="S63" s="3">
        <v>696682</v>
      </c>
      <c r="T63" s="3">
        <v>595576</v>
      </c>
      <c r="U63" s="3">
        <v>642615</v>
      </c>
      <c r="V63" s="3">
        <v>933254</v>
      </c>
      <c r="W63" s="3">
        <v>739116</v>
      </c>
      <c r="X63" s="3">
        <v>929163</v>
      </c>
      <c r="Y63" s="3">
        <v>1131162</v>
      </c>
      <c r="Z63" s="3">
        <v>932100</v>
      </c>
      <c r="AA63" s="3">
        <v>814466</v>
      </c>
      <c r="AB63" s="3">
        <v>1361671</v>
      </c>
      <c r="AC63" s="3">
        <v>1209459</v>
      </c>
      <c r="AD63" s="3">
        <v>1028266</v>
      </c>
      <c r="AE63" s="3">
        <v>1004646</v>
      </c>
      <c r="AF63" s="3">
        <v>975236</v>
      </c>
      <c r="AG63" s="3">
        <v>958759</v>
      </c>
      <c r="AH63" s="3">
        <v>900163</v>
      </c>
      <c r="AI63" s="3">
        <v>982281</v>
      </c>
      <c r="AJ63" s="3">
        <v>773913</v>
      </c>
      <c r="AK63" s="3">
        <v>863467</v>
      </c>
      <c r="AL63" s="3">
        <v>906452</v>
      </c>
      <c r="AM63" s="3">
        <v>868153</v>
      </c>
      <c r="AN63" s="3">
        <v>966344</v>
      </c>
      <c r="AO63" s="3">
        <v>1074622</v>
      </c>
      <c r="AP63" s="2">
        <v>911666</v>
      </c>
      <c r="AQ63">
        <f>805857-AP63</f>
        <v>-105809</v>
      </c>
      <c r="AR63">
        <f>(955756)-(AP63)-(AQ63)</f>
        <v>149899</v>
      </c>
      <c r="AS63" s="9">
        <v>85175</v>
      </c>
      <c r="AT63" s="9">
        <v>989611</v>
      </c>
    </row>
  </sheetData>
  <mergeCells count="689">
    <mergeCell ref="AT37:AT38"/>
    <mergeCell ref="AT44:AT45"/>
    <mergeCell ref="AT47:AT48"/>
    <mergeCell ref="AT49:AT50"/>
    <mergeCell ref="AT52:AT53"/>
    <mergeCell ref="AT59:AT60"/>
    <mergeCell ref="AT3:AT4"/>
    <mergeCell ref="AT9:AT10"/>
    <mergeCell ref="AT11:AT12"/>
    <mergeCell ref="AT13:AT14"/>
    <mergeCell ref="AT15:AT16"/>
    <mergeCell ref="AT22:AT23"/>
    <mergeCell ref="AT24:AT25"/>
    <mergeCell ref="AT33:AT34"/>
    <mergeCell ref="AT35:AT36"/>
    <mergeCell ref="AQ35:AQ36"/>
    <mergeCell ref="AQ37:AQ38"/>
    <mergeCell ref="AQ44:AQ45"/>
    <mergeCell ref="AR47:AR48"/>
    <mergeCell ref="AR49:AR50"/>
    <mergeCell ref="AR52:AR53"/>
    <mergeCell ref="AR59:AR60"/>
    <mergeCell ref="AS15:AS16"/>
    <mergeCell ref="AR33:AR34"/>
    <mergeCell ref="AR35:AR36"/>
    <mergeCell ref="AR37:AR38"/>
    <mergeCell ref="AR44:AR45"/>
    <mergeCell ref="AS49:AS50"/>
    <mergeCell ref="AS52:AS53"/>
    <mergeCell ref="AS59:AS60"/>
    <mergeCell ref="AS33:AS34"/>
    <mergeCell ref="AS35:AS36"/>
    <mergeCell ref="AS37:AS38"/>
    <mergeCell ref="AS44:AS45"/>
    <mergeCell ref="AR9:AR10"/>
    <mergeCell ref="AR11:AR12"/>
    <mergeCell ref="AR13:AR14"/>
    <mergeCell ref="AR15:AR16"/>
    <mergeCell ref="AR22:AR23"/>
    <mergeCell ref="AR24:AR25"/>
    <mergeCell ref="AQ22:AQ23"/>
    <mergeCell ref="AQ24:AQ25"/>
    <mergeCell ref="AQ33:AQ34"/>
    <mergeCell ref="AN59:AN60"/>
    <mergeCell ref="AO59:AO60"/>
    <mergeCell ref="AP59:AP60"/>
    <mergeCell ref="AQ3:AQ4"/>
    <mergeCell ref="AR3:AR4"/>
    <mergeCell ref="AS3:AS4"/>
    <mergeCell ref="AQ9:AQ10"/>
    <mergeCell ref="AQ13:AQ14"/>
    <mergeCell ref="AQ15:AQ16"/>
    <mergeCell ref="AQ11:AQ12"/>
    <mergeCell ref="AO49:AO50"/>
    <mergeCell ref="AP49:AP50"/>
    <mergeCell ref="AN47:AN48"/>
    <mergeCell ref="AO47:AO48"/>
    <mergeCell ref="AP47:AP48"/>
    <mergeCell ref="AP33:AP34"/>
    <mergeCell ref="AP15:AP16"/>
    <mergeCell ref="AP9:AP10"/>
    <mergeCell ref="AS24:AS25"/>
    <mergeCell ref="AS47:AS48"/>
    <mergeCell ref="AQ47:AQ48"/>
    <mergeCell ref="AQ49:AQ50"/>
    <mergeCell ref="AQ52:AQ53"/>
    <mergeCell ref="AQ59:AQ60"/>
    <mergeCell ref="AH59:AH60"/>
    <mergeCell ref="AI59:AI60"/>
    <mergeCell ref="AJ59:AJ60"/>
    <mergeCell ref="AK59:AK60"/>
    <mergeCell ref="AL59:AL60"/>
    <mergeCell ref="AM59:AM60"/>
    <mergeCell ref="AB59:AB60"/>
    <mergeCell ref="AC59:AC60"/>
    <mergeCell ref="AD59:AD60"/>
    <mergeCell ref="AE59:AE60"/>
    <mergeCell ref="AF59:AF60"/>
    <mergeCell ref="AG59:AG60"/>
    <mergeCell ref="V59:V60"/>
    <mergeCell ref="W59:W60"/>
    <mergeCell ref="X59:X60"/>
    <mergeCell ref="Y59:Y60"/>
    <mergeCell ref="Z59:Z60"/>
    <mergeCell ref="AA59:AA60"/>
    <mergeCell ref="P59:P60"/>
    <mergeCell ref="Q59:Q60"/>
    <mergeCell ref="R59:R60"/>
    <mergeCell ref="S59:S60"/>
    <mergeCell ref="T59:T60"/>
    <mergeCell ref="U59:U60"/>
    <mergeCell ref="J59:J60"/>
    <mergeCell ref="K59:K60"/>
    <mergeCell ref="L59:L60"/>
    <mergeCell ref="M59:M60"/>
    <mergeCell ref="N59:N60"/>
    <mergeCell ref="O59:O60"/>
    <mergeCell ref="AP52:AP53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AJ52:AJ53"/>
    <mergeCell ref="AK52:AK53"/>
    <mergeCell ref="AL52:AL53"/>
    <mergeCell ref="AM52:AM53"/>
    <mergeCell ref="AN52:AN53"/>
    <mergeCell ref="AO52:AO53"/>
    <mergeCell ref="AD52:AD53"/>
    <mergeCell ref="AE52:AE53"/>
    <mergeCell ref="AG52:AG53"/>
    <mergeCell ref="AH52:AH53"/>
    <mergeCell ref="AI52:AI53"/>
    <mergeCell ref="X52:X53"/>
    <mergeCell ref="Y52:Y53"/>
    <mergeCell ref="Z52:Z53"/>
    <mergeCell ref="AA52:AA53"/>
    <mergeCell ref="AB52:AB53"/>
    <mergeCell ref="AC52:AC53"/>
    <mergeCell ref="V52:V53"/>
    <mergeCell ref="W52:W53"/>
    <mergeCell ref="L52:L53"/>
    <mergeCell ref="M52:M53"/>
    <mergeCell ref="N52:N53"/>
    <mergeCell ref="O52:O53"/>
    <mergeCell ref="P52:P53"/>
    <mergeCell ref="Q52:Q53"/>
    <mergeCell ref="AF52:AF53"/>
    <mergeCell ref="F52:F53"/>
    <mergeCell ref="G52:G53"/>
    <mergeCell ref="H52:H53"/>
    <mergeCell ref="I52:I53"/>
    <mergeCell ref="J52:J53"/>
    <mergeCell ref="K52:K53"/>
    <mergeCell ref="AL49:AL50"/>
    <mergeCell ref="AM49:AM50"/>
    <mergeCell ref="AN49:AN50"/>
    <mergeCell ref="AJ49:AJ50"/>
    <mergeCell ref="AK49:AK50"/>
    <mergeCell ref="Q49:Q50"/>
    <mergeCell ref="R49:R50"/>
    <mergeCell ref="S49:S50"/>
    <mergeCell ref="H49:H50"/>
    <mergeCell ref="I49:I50"/>
    <mergeCell ref="J49:J50"/>
    <mergeCell ref="K49:K50"/>
    <mergeCell ref="L49:L50"/>
    <mergeCell ref="M49:M50"/>
    <mergeCell ref="R52:R53"/>
    <mergeCell ref="S52:S53"/>
    <mergeCell ref="T52:T53"/>
    <mergeCell ref="U52:U53"/>
    <mergeCell ref="A52:A53"/>
    <mergeCell ref="B52:B53"/>
    <mergeCell ref="C52:C53"/>
    <mergeCell ref="D52:D53"/>
    <mergeCell ref="E52:E53"/>
    <mergeCell ref="AF49:AF50"/>
    <mergeCell ref="AG49:AG50"/>
    <mergeCell ref="AH49:AH50"/>
    <mergeCell ref="AI49:AI50"/>
    <mergeCell ref="Z49:Z50"/>
    <mergeCell ref="AA49:AA50"/>
    <mergeCell ref="AB49:AB50"/>
    <mergeCell ref="AC49:AC50"/>
    <mergeCell ref="AD49:AD50"/>
    <mergeCell ref="AE49:AE50"/>
    <mergeCell ref="T49:T50"/>
    <mergeCell ref="U49:U50"/>
    <mergeCell ref="V49:V50"/>
    <mergeCell ref="W49:W50"/>
    <mergeCell ref="X49:X50"/>
    <mergeCell ref="Y49:Y50"/>
    <mergeCell ref="N49:N50"/>
    <mergeCell ref="O49:O50"/>
    <mergeCell ref="P49:P50"/>
    <mergeCell ref="A49:A50"/>
    <mergeCell ref="B49:B50"/>
    <mergeCell ref="C49:C50"/>
    <mergeCell ref="D49:D50"/>
    <mergeCell ref="E49:E50"/>
    <mergeCell ref="F49:F50"/>
    <mergeCell ref="G49:G50"/>
    <mergeCell ref="AH47:AH48"/>
    <mergeCell ref="AI47:AI48"/>
    <mergeCell ref="V47:V48"/>
    <mergeCell ref="W47:W48"/>
    <mergeCell ref="X47:X48"/>
    <mergeCell ref="Y47:Y48"/>
    <mergeCell ref="Z47:Z48"/>
    <mergeCell ref="AA47:AA48"/>
    <mergeCell ref="P47:P48"/>
    <mergeCell ref="Q47:Q48"/>
    <mergeCell ref="R47:R48"/>
    <mergeCell ref="S47:S48"/>
    <mergeCell ref="T47:T48"/>
    <mergeCell ref="U47:U48"/>
    <mergeCell ref="J47:J48"/>
    <mergeCell ref="K47:K48"/>
    <mergeCell ref="L47:L48"/>
    <mergeCell ref="AJ47:AJ48"/>
    <mergeCell ref="AK47:AK48"/>
    <mergeCell ref="AL47:AL48"/>
    <mergeCell ref="AM47:AM48"/>
    <mergeCell ref="AB47:AB48"/>
    <mergeCell ref="AC47:AC48"/>
    <mergeCell ref="AD47:AD48"/>
    <mergeCell ref="AE47:AE48"/>
    <mergeCell ref="AF47:AF48"/>
    <mergeCell ref="AG47:AG48"/>
    <mergeCell ref="M47:M48"/>
    <mergeCell ref="N47:N48"/>
    <mergeCell ref="O47:O48"/>
    <mergeCell ref="AP44:AP45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AJ44:AJ45"/>
    <mergeCell ref="AK44:AK45"/>
    <mergeCell ref="AL44:AL45"/>
    <mergeCell ref="AM44:AM45"/>
    <mergeCell ref="AN44:AN45"/>
    <mergeCell ref="AO44:AO45"/>
    <mergeCell ref="AD44:AD45"/>
    <mergeCell ref="AE44:AE45"/>
    <mergeCell ref="AF44:AF45"/>
    <mergeCell ref="AG44:AG45"/>
    <mergeCell ref="AH44:AH45"/>
    <mergeCell ref="AI44:AI45"/>
    <mergeCell ref="X44:X45"/>
    <mergeCell ref="Y44:Y45"/>
    <mergeCell ref="Z44:Z45"/>
    <mergeCell ref="AA44:AA45"/>
    <mergeCell ref="AB44:AB45"/>
    <mergeCell ref="AC44:AC45"/>
    <mergeCell ref="R44:R45"/>
    <mergeCell ref="S44:S45"/>
    <mergeCell ref="T44:T45"/>
    <mergeCell ref="U44:U45"/>
    <mergeCell ref="V44:V45"/>
    <mergeCell ref="W44:W45"/>
    <mergeCell ref="M44:M45"/>
    <mergeCell ref="N44:N45"/>
    <mergeCell ref="O44:O45"/>
    <mergeCell ref="P44:P45"/>
    <mergeCell ref="Q44:Q45"/>
    <mergeCell ref="F44:F45"/>
    <mergeCell ref="G44:G45"/>
    <mergeCell ref="H44:H45"/>
    <mergeCell ref="I44:I45"/>
    <mergeCell ref="J44:J45"/>
    <mergeCell ref="K44:K45"/>
    <mergeCell ref="AM37:AM38"/>
    <mergeCell ref="AN37:AN38"/>
    <mergeCell ref="AO37:AO38"/>
    <mergeCell ref="AP37:AP38"/>
    <mergeCell ref="A44:A45"/>
    <mergeCell ref="B44:B45"/>
    <mergeCell ref="C44:C45"/>
    <mergeCell ref="D44:D45"/>
    <mergeCell ref="E44:E45"/>
    <mergeCell ref="AF37:AF38"/>
    <mergeCell ref="AG37:AG38"/>
    <mergeCell ref="AH37:AH38"/>
    <mergeCell ref="AI37:AI38"/>
    <mergeCell ref="AJ37:AJ38"/>
    <mergeCell ref="AK37:AK38"/>
    <mergeCell ref="Z37:Z38"/>
    <mergeCell ref="AA37:AA38"/>
    <mergeCell ref="AB37:AB38"/>
    <mergeCell ref="AC37:AC38"/>
    <mergeCell ref="AD37:AD38"/>
    <mergeCell ref="AE37:AE38"/>
    <mergeCell ref="T37:T38"/>
    <mergeCell ref="U37:U38"/>
    <mergeCell ref="L44:L45"/>
    <mergeCell ref="X37:X38"/>
    <mergeCell ref="Y37:Y38"/>
    <mergeCell ref="N37:N38"/>
    <mergeCell ref="O37:O38"/>
    <mergeCell ref="P37:P38"/>
    <mergeCell ref="Q37:Q38"/>
    <mergeCell ref="R37:R38"/>
    <mergeCell ref="S37:S38"/>
    <mergeCell ref="AL37:AL38"/>
    <mergeCell ref="H37:H38"/>
    <mergeCell ref="I37:I38"/>
    <mergeCell ref="J37:J38"/>
    <mergeCell ref="K37:K38"/>
    <mergeCell ref="L37:L38"/>
    <mergeCell ref="M37:M38"/>
    <mergeCell ref="AN35:AN36"/>
    <mergeCell ref="AO35:AO36"/>
    <mergeCell ref="AP35:AP36"/>
    <mergeCell ref="AJ35:AJ36"/>
    <mergeCell ref="AK35:AK36"/>
    <mergeCell ref="AL35:AL36"/>
    <mergeCell ref="AM35:AM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V37:V38"/>
    <mergeCell ref="W37:W38"/>
    <mergeCell ref="A37:A38"/>
    <mergeCell ref="B37:B38"/>
    <mergeCell ref="C37:C38"/>
    <mergeCell ref="D37:D38"/>
    <mergeCell ref="E37:E38"/>
    <mergeCell ref="F37:F38"/>
    <mergeCell ref="G37:G38"/>
    <mergeCell ref="AH35:AH36"/>
    <mergeCell ref="AI35:AI36"/>
    <mergeCell ref="AB35:AB36"/>
    <mergeCell ref="AC35:AC36"/>
    <mergeCell ref="AD35:AD36"/>
    <mergeCell ref="AE35:AE36"/>
    <mergeCell ref="AF35:AF36"/>
    <mergeCell ref="AG35:AG36"/>
    <mergeCell ref="V35:V36"/>
    <mergeCell ref="W35:W36"/>
    <mergeCell ref="X35:X36"/>
    <mergeCell ref="Y35:Y36"/>
    <mergeCell ref="Z35:Z36"/>
    <mergeCell ref="AA35:AA36"/>
    <mergeCell ref="P35:P36"/>
    <mergeCell ref="Q35:Q36"/>
    <mergeCell ref="R35:R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AJ33:AJ34"/>
    <mergeCell ref="AK33:AK34"/>
    <mergeCell ref="AL33:AL34"/>
    <mergeCell ref="AM33:AM34"/>
    <mergeCell ref="AN33:AN34"/>
    <mergeCell ref="AO33:AO34"/>
    <mergeCell ref="AD33:AD34"/>
    <mergeCell ref="AE33:AE34"/>
    <mergeCell ref="AF33:AF34"/>
    <mergeCell ref="AG33:AG34"/>
    <mergeCell ref="AH33:AH34"/>
    <mergeCell ref="AI33:AI34"/>
    <mergeCell ref="X33:X34"/>
    <mergeCell ref="Y33:Y34"/>
    <mergeCell ref="Z33:Z34"/>
    <mergeCell ref="AA33:AA34"/>
    <mergeCell ref="AB33:AB34"/>
    <mergeCell ref="AC33:AC34"/>
    <mergeCell ref="R33:R34"/>
    <mergeCell ref="S33:S34"/>
    <mergeCell ref="T33:T34"/>
    <mergeCell ref="U33:U34"/>
    <mergeCell ref="V33:V34"/>
    <mergeCell ref="W33:W34"/>
    <mergeCell ref="M33:M34"/>
    <mergeCell ref="N33:N34"/>
    <mergeCell ref="O33:O34"/>
    <mergeCell ref="P33:P34"/>
    <mergeCell ref="Q33:Q34"/>
    <mergeCell ref="F33:F34"/>
    <mergeCell ref="G33:G34"/>
    <mergeCell ref="H33:H34"/>
    <mergeCell ref="I33:I34"/>
    <mergeCell ref="J33:J34"/>
    <mergeCell ref="K33:K34"/>
    <mergeCell ref="AM24:AM25"/>
    <mergeCell ref="AN24:AN25"/>
    <mergeCell ref="AO24:AO25"/>
    <mergeCell ref="AP24:AP25"/>
    <mergeCell ref="A33:A34"/>
    <mergeCell ref="B33:B34"/>
    <mergeCell ref="C33:C34"/>
    <mergeCell ref="D33:D34"/>
    <mergeCell ref="E33:E34"/>
    <mergeCell ref="AF24:AF25"/>
    <mergeCell ref="AG24:AG25"/>
    <mergeCell ref="AH24:AH25"/>
    <mergeCell ref="AI24:AI25"/>
    <mergeCell ref="AJ24:AJ25"/>
    <mergeCell ref="AK24:AK25"/>
    <mergeCell ref="Z24:Z25"/>
    <mergeCell ref="AA24:AA25"/>
    <mergeCell ref="AB24:AB25"/>
    <mergeCell ref="AC24:AC25"/>
    <mergeCell ref="AD24:AD25"/>
    <mergeCell ref="AE24:AE25"/>
    <mergeCell ref="T24:T25"/>
    <mergeCell ref="U24:U25"/>
    <mergeCell ref="L33:L34"/>
    <mergeCell ref="X24:X25"/>
    <mergeCell ref="Y24:Y25"/>
    <mergeCell ref="N24:N25"/>
    <mergeCell ref="O24:O25"/>
    <mergeCell ref="P24:P25"/>
    <mergeCell ref="Q24:Q25"/>
    <mergeCell ref="R24:R25"/>
    <mergeCell ref="S24:S25"/>
    <mergeCell ref="AL24:AL25"/>
    <mergeCell ref="H24:H25"/>
    <mergeCell ref="I24:I25"/>
    <mergeCell ref="J24:J25"/>
    <mergeCell ref="K24:K25"/>
    <mergeCell ref="L24:L25"/>
    <mergeCell ref="M24:M25"/>
    <mergeCell ref="AN22:AN23"/>
    <mergeCell ref="AO22:AO23"/>
    <mergeCell ref="AP22:AP23"/>
    <mergeCell ref="AJ22:AJ23"/>
    <mergeCell ref="AK22:AK23"/>
    <mergeCell ref="AL22:AL23"/>
    <mergeCell ref="AM22:AM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V24:V25"/>
    <mergeCell ref="W24:W25"/>
    <mergeCell ref="A24:A25"/>
    <mergeCell ref="B24:B25"/>
    <mergeCell ref="C24:C25"/>
    <mergeCell ref="D24:D25"/>
    <mergeCell ref="E24:E25"/>
    <mergeCell ref="F24:F25"/>
    <mergeCell ref="G24:G25"/>
    <mergeCell ref="AH22:AH23"/>
    <mergeCell ref="AI22:AI23"/>
    <mergeCell ref="AB22:AB23"/>
    <mergeCell ref="AC22:AC23"/>
    <mergeCell ref="AD22:AD23"/>
    <mergeCell ref="AE22:AE23"/>
    <mergeCell ref="AF22:AF23"/>
    <mergeCell ref="AG22:AG23"/>
    <mergeCell ref="V22:V23"/>
    <mergeCell ref="W22:W23"/>
    <mergeCell ref="X22:X23"/>
    <mergeCell ref="Y22:Y23"/>
    <mergeCell ref="Z22:Z23"/>
    <mergeCell ref="AA22:AA23"/>
    <mergeCell ref="P22:P23"/>
    <mergeCell ref="Q22:Q23"/>
    <mergeCell ref="R22:R23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J15:AJ16"/>
    <mergeCell ref="AK15:AK16"/>
    <mergeCell ref="AL15:AL16"/>
    <mergeCell ref="AM15:AM16"/>
    <mergeCell ref="AN15:AN16"/>
    <mergeCell ref="AO15:AO16"/>
    <mergeCell ref="AD15:AD16"/>
    <mergeCell ref="AE15:AE16"/>
    <mergeCell ref="AF15:AF16"/>
    <mergeCell ref="AG15:AG16"/>
    <mergeCell ref="AH15:AH16"/>
    <mergeCell ref="AI15:AI16"/>
    <mergeCell ref="X15:X16"/>
    <mergeCell ref="Y15:Y16"/>
    <mergeCell ref="Z15:Z16"/>
    <mergeCell ref="AA15:AA16"/>
    <mergeCell ref="AB15:AB16"/>
    <mergeCell ref="AC15:AC16"/>
    <mergeCell ref="R15:R16"/>
    <mergeCell ref="S15:S16"/>
    <mergeCell ref="T15:T16"/>
    <mergeCell ref="U15:U16"/>
    <mergeCell ref="V15:V16"/>
    <mergeCell ref="W15:W16"/>
    <mergeCell ref="M15:M16"/>
    <mergeCell ref="N15:N16"/>
    <mergeCell ref="O15:O16"/>
    <mergeCell ref="P15:P16"/>
    <mergeCell ref="Q15:Q16"/>
    <mergeCell ref="F15:F16"/>
    <mergeCell ref="G15:G16"/>
    <mergeCell ref="H15:H16"/>
    <mergeCell ref="I15:I16"/>
    <mergeCell ref="J15:J16"/>
    <mergeCell ref="K15:K16"/>
    <mergeCell ref="AM13:AM14"/>
    <mergeCell ref="AN13:AN14"/>
    <mergeCell ref="AO13:AO14"/>
    <mergeCell ref="AP13:AP14"/>
    <mergeCell ref="A15:A16"/>
    <mergeCell ref="B15:B16"/>
    <mergeCell ref="C15:C16"/>
    <mergeCell ref="D15:D16"/>
    <mergeCell ref="E15:E16"/>
    <mergeCell ref="AF13:AF14"/>
    <mergeCell ref="AG13:AG14"/>
    <mergeCell ref="AH13:AH14"/>
    <mergeCell ref="AI13:AI14"/>
    <mergeCell ref="AJ13:AJ14"/>
    <mergeCell ref="AK13:AK14"/>
    <mergeCell ref="Z13:Z14"/>
    <mergeCell ref="AA13:AA14"/>
    <mergeCell ref="AB13:AB14"/>
    <mergeCell ref="AC13:AC14"/>
    <mergeCell ref="AD13:AD14"/>
    <mergeCell ref="AE13:AE14"/>
    <mergeCell ref="T13:T14"/>
    <mergeCell ref="U13:U14"/>
    <mergeCell ref="L15:L16"/>
    <mergeCell ref="X13:X14"/>
    <mergeCell ref="Y13:Y14"/>
    <mergeCell ref="N13:N14"/>
    <mergeCell ref="O13:O14"/>
    <mergeCell ref="P13:P14"/>
    <mergeCell ref="Q13:Q14"/>
    <mergeCell ref="R13:R14"/>
    <mergeCell ref="S13:S14"/>
    <mergeCell ref="AL13:AL14"/>
    <mergeCell ref="H13:H14"/>
    <mergeCell ref="I13:I14"/>
    <mergeCell ref="J13:J14"/>
    <mergeCell ref="K13:K14"/>
    <mergeCell ref="L13:L14"/>
    <mergeCell ref="M13:M14"/>
    <mergeCell ref="AN11:AN12"/>
    <mergeCell ref="AO11:AO12"/>
    <mergeCell ref="AP11:AP12"/>
    <mergeCell ref="AJ11:AJ12"/>
    <mergeCell ref="AK11:AK12"/>
    <mergeCell ref="AL11:AL12"/>
    <mergeCell ref="AM11:AM12"/>
    <mergeCell ref="S11:S12"/>
    <mergeCell ref="T11:T12"/>
    <mergeCell ref="U11:U12"/>
    <mergeCell ref="J11:J12"/>
    <mergeCell ref="K11:K12"/>
    <mergeCell ref="L11:L12"/>
    <mergeCell ref="M11:M12"/>
    <mergeCell ref="N11:N12"/>
    <mergeCell ref="O11:O12"/>
    <mergeCell ref="V13:V14"/>
    <mergeCell ref="W13:W14"/>
    <mergeCell ref="A13:A14"/>
    <mergeCell ref="B13:B14"/>
    <mergeCell ref="C13:C14"/>
    <mergeCell ref="D13:D14"/>
    <mergeCell ref="E13:E14"/>
    <mergeCell ref="F13:F14"/>
    <mergeCell ref="G13:G14"/>
    <mergeCell ref="AH11:AH12"/>
    <mergeCell ref="AI11:AI12"/>
    <mergeCell ref="AB11:AB12"/>
    <mergeCell ref="AC11:AC12"/>
    <mergeCell ref="AD11:AD12"/>
    <mergeCell ref="AE11:AE12"/>
    <mergeCell ref="AF11:AF12"/>
    <mergeCell ref="AG11:AG12"/>
    <mergeCell ref="V11:V12"/>
    <mergeCell ref="W11:W12"/>
    <mergeCell ref="X11:X12"/>
    <mergeCell ref="Y11:Y12"/>
    <mergeCell ref="Z11:Z12"/>
    <mergeCell ref="AA11:AA12"/>
    <mergeCell ref="P11:P12"/>
    <mergeCell ref="Q11:Q12"/>
    <mergeCell ref="R11:R12"/>
    <mergeCell ref="AN9:AN10"/>
    <mergeCell ref="AO9:AO10"/>
    <mergeCell ref="AD9:AD10"/>
    <mergeCell ref="AE9:AE10"/>
    <mergeCell ref="AF9:AF10"/>
    <mergeCell ref="AG9:AG10"/>
    <mergeCell ref="AH9:AH10"/>
    <mergeCell ref="AI9:AI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G9:G10"/>
    <mergeCell ref="H9:H10"/>
    <mergeCell ref="I9:I10"/>
    <mergeCell ref="J9:J10"/>
    <mergeCell ref="K9:K10"/>
    <mergeCell ref="X9:X10"/>
    <mergeCell ref="Y9:Y10"/>
    <mergeCell ref="Z9:Z10"/>
    <mergeCell ref="AA9:AA10"/>
    <mergeCell ref="R9:R10"/>
    <mergeCell ref="S9:S10"/>
    <mergeCell ref="T9:T10"/>
    <mergeCell ref="U9:U10"/>
    <mergeCell ref="V9:V10"/>
    <mergeCell ref="W9:W10"/>
    <mergeCell ref="A9:A10"/>
    <mergeCell ref="B9:B10"/>
    <mergeCell ref="C9:C10"/>
    <mergeCell ref="D9:D10"/>
    <mergeCell ref="E9:E10"/>
    <mergeCell ref="AF3:AF4"/>
    <mergeCell ref="AG3:AG4"/>
    <mergeCell ref="AH3:AH4"/>
    <mergeCell ref="AI3:AI4"/>
    <mergeCell ref="Z3:Z4"/>
    <mergeCell ref="AA3:AA4"/>
    <mergeCell ref="AB3:AB4"/>
    <mergeCell ref="AC3:AC4"/>
    <mergeCell ref="AD3:AD4"/>
    <mergeCell ref="AE3:AE4"/>
    <mergeCell ref="T3:T4"/>
    <mergeCell ref="U3:U4"/>
    <mergeCell ref="L9:L10"/>
    <mergeCell ref="M9:M10"/>
    <mergeCell ref="N9:N10"/>
    <mergeCell ref="O9:O10"/>
    <mergeCell ref="P9:P10"/>
    <mergeCell ref="Q9:Q10"/>
    <mergeCell ref="F9:F10"/>
    <mergeCell ref="B3:B4"/>
    <mergeCell ref="C3:C4"/>
    <mergeCell ref="D3:D4"/>
    <mergeCell ref="E3:E4"/>
    <mergeCell ref="F3:F4"/>
    <mergeCell ref="G3:G4"/>
    <mergeCell ref="V3:V4"/>
    <mergeCell ref="W3:W4"/>
    <mergeCell ref="X3:X4"/>
    <mergeCell ref="N3:N4"/>
    <mergeCell ref="O3:O4"/>
    <mergeCell ref="P3:P4"/>
    <mergeCell ref="Q3:Q4"/>
    <mergeCell ref="R3:R4"/>
    <mergeCell ref="S3:S4"/>
    <mergeCell ref="AS9:AS10"/>
    <mergeCell ref="AS11:AS12"/>
    <mergeCell ref="AS13:AS14"/>
    <mergeCell ref="AS22:AS23"/>
    <mergeCell ref="H3:H4"/>
    <mergeCell ref="I3:I4"/>
    <mergeCell ref="J3:J4"/>
    <mergeCell ref="K3:K4"/>
    <mergeCell ref="L3:L4"/>
    <mergeCell ref="M3:M4"/>
    <mergeCell ref="Y3:Y4"/>
    <mergeCell ref="AL3:AL4"/>
    <mergeCell ref="AM3:AM4"/>
    <mergeCell ref="AN3:AN4"/>
    <mergeCell ref="AO3:AO4"/>
    <mergeCell ref="AP3:AP4"/>
    <mergeCell ref="AJ3:AJ4"/>
    <mergeCell ref="AK3:AK4"/>
    <mergeCell ref="AB9:AB10"/>
    <mergeCell ref="AC9:AC10"/>
    <mergeCell ref="AJ9:AJ10"/>
    <mergeCell ref="AK9:AK10"/>
    <mergeCell ref="AL9:AL10"/>
    <mergeCell ref="AM9:AM10"/>
  </mergeCells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Interactive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Patricia Zimmermann</cp:lastModifiedBy>
  <dcterms:created xsi:type="dcterms:W3CDTF">2021-05-13T17:22:55Z</dcterms:created>
  <dcterms:modified xsi:type="dcterms:W3CDTF">2021-06-21T19:15:29Z</dcterms:modified>
</cp:coreProperties>
</file>