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ufarmaceuticasa2024.sharepoint.com/sites/040301-ri/Documentos Compartilhados/0_Divulgação/2026/1T26/Fundamentos/"/>
    </mc:Choice>
  </mc:AlternateContent>
  <xr:revisionPtr revIDLastSave="9" documentId="11_86E95D697155E613736306BC76B1B32DBB449798" xr6:coauthVersionLast="47" xr6:coauthVersionMax="47" xr10:uidLastSave="{50BD8688-1F06-40BA-BC8C-30CC4CBD9700}"/>
  <bookViews>
    <workbookView xWindow="-48" yWindow="-13068" windowWidth="23256" windowHeight="12456" xr2:uid="{00000000-000D-0000-FFFF-FFFF00000000}"/>
  </bookViews>
  <sheets>
    <sheet name="Menu" sheetId="1" r:id="rId1"/>
    <sheet name="Revenue" sheetId="5" r:id="rId2"/>
    <sheet name="BalanceSheet" sheetId="2" r:id="rId3"/>
    <sheet name="P&amp;L" sheetId="3" r:id="rId4"/>
    <sheet name="CashFlow" sheetId="4" r:id="rId5"/>
  </sheets>
  <definedNames>
    <definedName name="\a" localSheetId="2">#REF!</definedName>
    <definedName name="\a" localSheetId="4">#REF!</definedName>
    <definedName name="\a" localSheetId="0">#REF!</definedName>
    <definedName name="\a" localSheetId="3">#REF!</definedName>
    <definedName name="\a">#REF!</definedName>
    <definedName name="\d" localSheetId="2">#REF!</definedName>
    <definedName name="\d" localSheetId="4">#REF!</definedName>
    <definedName name="\d" localSheetId="0">#REF!</definedName>
    <definedName name="\d" localSheetId="3">#REF!</definedName>
    <definedName name="\d">#REF!</definedName>
    <definedName name="\DCS" localSheetId="2">#REF!</definedName>
    <definedName name="\DCS" localSheetId="4">#REF!</definedName>
    <definedName name="\DCS" localSheetId="0">#REF!</definedName>
    <definedName name="\DCS" localSheetId="3">#REF!</definedName>
    <definedName name="\DCS">#REF!</definedName>
    <definedName name="\i" localSheetId="2">#REF!</definedName>
    <definedName name="\i" localSheetId="4">#REF!</definedName>
    <definedName name="\i" localSheetId="0">#REF!</definedName>
    <definedName name="\i" localSheetId="3">#REF!</definedName>
    <definedName name="\i">#REF!</definedName>
    <definedName name="\p" localSheetId="2">#REF!</definedName>
    <definedName name="\p" localSheetId="4">#REF!</definedName>
    <definedName name="\p" localSheetId="0">#REF!</definedName>
    <definedName name="\p" localSheetId="3">#REF!</definedName>
    <definedName name="\p">#REF!</definedName>
    <definedName name="\x">#N/A</definedName>
    <definedName name="___INDEX_SHEET___ASAP_Utilities" localSheetId="2">#REF!</definedName>
    <definedName name="___INDEX_SHEET___ASAP_Utilities" localSheetId="4">#REF!</definedName>
    <definedName name="___INDEX_SHEET___ASAP_Utilities" localSheetId="0">#REF!</definedName>
    <definedName name="___INDEX_SHEET___ASAP_Utilities" localSheetId="3">#REF!</definedName>
    <definedName name="___INDEX_SHEET___ASAP_Utilities">#REF!</definedName>
    <definedName name="__123Graph_A" localSheetId="2" hidden="1">#REF!</definedName>
    <definedName name="__123Graph_A" localSheetId="4" hidden="1">#REF!</definedName>
    <definedName name="__123Graph_A" localSheetId="0" hidden="1">#REF!</definedName>
    <definedName name="__123Graph_A" localSheetId="3" hidden="1">#REF!</definedName>
    <definedName name="__123Graph_A" hidden="1">#REF!</definedName>
    <definedName name="__DAT1" localSheetId="2">#REF!</definedName>
    <definedName name="__DAT1" localSheetId="4">#REF!</definedName>
    <definedName name="__DAT1" localSheetId="0">#REF!</definedName>
    <definedName name="__DAT1" localSheetId="3">#REF!</definedName>
    <definedName name="__DAT1">#REF!</definedName>
    <definedName name="__DAT2" localSheetId="2">#REF!</definedName>
    <definedName name="__DAT2" localSheetId="4">#REF!</definedName>
    <definedName name="__DAT2" localSheetId="0">#REF!</definedName>
    <definedName name="__DAT2" localSheetId="3">#REF!</definedName>
    <definedName name="__DAT2">#REF!</definedName>
    <definedName name="__DAT3" localSheetId="2">#REF!</definedName>
    <definedName name="__DAT3" localSheetId="4">#REF!</definedName>
    <definedName name="__DAT3" localSheetId="0">#REF!</definedName>
    <definedName name="__DAT3" localSheetId="3">#REF!</definedName>
    <definedName name="__DAT3">#REF!</definedName>
    <definedName name="__DAT4" localSheetId="2">#REF!</definedName>
    <definedName name="__DAT4" localSheetId="4">#REF!</definedName>
    <definedName name="__DAT4" localSheetId="0">#REF!</definedName>
    <definedName name="__DAT4" localSheetId="3">#REF!</definedName>
    <definedName name="__DAT4">#REF!</definedName>
    <definedName name="__DAT5" localSheetId="2">#REF!</definedName>
    <definedName name="__DAT5" localSheetId="4">#REF!</definedName>
    <definedName name="__DAT5" localSheetId="0">#REF!</definedName>
    <definedName name="__DAT5" localSheetId="3">#REF!</definedName>
    <definedName name="__DAT5">#REF!</definedName>
    <definedName name="__DAT6" localSheetId="2">#REF!</definedName>
    <definedName name="__DAT6" localSheetId="4">#REF!</definedName>
    <definedName name="__DAT6" localSheetId="0">#REF!</definedName>
    <definedName name="__DAT6" localSheetId="3">#REF!</definedName>
    <definedName name="__DAT6">#REF!</definedName>
    <definedName name="__DAT7" localSheetId="2">#REF!</definedName>
    <definedName name="__DAT7" localSheetId="4">#REF!</definedName>
    <definedName name="__DAT7" localSheetId="0">#REF!</definedName>
    <definedName name="__DAT7" localSheetId="3">#REF!</definedName>
    <definedName name="__DAT7">#REF!</definedName>
    <definedName name="__DAT8" localSheetId="2">#REF!</definedName>
    <definedName name="__DAT8" localSheetId="4">#REF!</definedName>
    <definedName name="__DAT8" localSheetId="0">#REF!</definedName>
    <definedName name="__DAT8" localSheetId="3">#REF!</definedName>
    <definedName name="__DAT8">#REF!</definedName>
    <definedName name="__DAT9" localSheetId="2">#REF!</definedName>
    <definedName name="__DAT9" localSheetId="4">#REF!</definedName>
    <definedName name="__DAT9" localSheetId="0">#REF!</definedName>
    <definedName name="__DAT9" localSheetId="3">#REF!</definedName>
    <definedName name="__DAT9">#REF!</definedName>
    <definedName name="_1" localSheetId="2">#REF!</definedName>
    <definedName name="_1" localSheetId="4">#REF!</definedName>
    <definedName name="_1" localSheetId="0">#REF!</definedName>
    <definedName name="_1" localSheetId="3">#REF!</definedName>
    <definedName name="_1">#REF!</definedName>
    <definedName name="_2" localSheetId="2">#REF!</definedName>
    <definedName name="_2" localSheetId="4">#REF!</definedName>
    <definedName name="_2" localSheetId="0">#REF!</definedName>
    <definedName name="_2" localSheetId="3">#REF!</definedName>
    <definedName name="_2">#REF!</definedName>
    <definedName name="_3" localSheetId="2">#REF!</definedName>
    <definedName name="_3" localSheetId="4">#REF!</definedName>
    <definedName name="_3" localSheetId="0">#REF!</definedName>
    <definedName name="_3" localSheetId="3">#REF!</definedName>
    <definedName name="_3">#REF!</definedName>
    <definedName name="_4" localSheetId="2">#REF!</definedName>
    <definedName name="_4" localSheetId="4">#REF!</definedName>
    <definedName name="_4" localSheetId="0">#REF!</definedName>
    <definedName name="_4" localSheetId="3">#REF!</definedName>
    <definedName name="_4">#REF!</definedName>
    <definedName name="_5" localSheetId="2">#REF!</definedName>
    <definedName name="_5" localSheetId="4">#REF!</definedName>
    <definedName name="_5" localSheetId="0">#REF!</definedName>
    <definedName name="_5" localSheetId="3">#REF!</definedName>
    <definedName name="_5">#REF!</definedName>
    <definedName name="_6" localSheetId="2">#REF!</definedName>
    <definedName name="_6" localSheetId="4">#REF!</definedName>
    <definedName name="_6" localSheetId="0">#REF!</definedName>
    <definedName name="_6" localSheetId="3">#REF!</definedName>
    <definedName name="_6">#REF!</definedName>
    <definedName name="_7" localSheetId="2">#REF!</definedName>
    <definedName name="_7" localSheetId="4">#REF!</definedName>
    <definedName name="_7" localSheetId="0">#REF!</definedName>
    <definedName name="_7" localSheetId="3">#REF!</definedName>
    <definedName name="_7">#REF!</definedName>
    <definedName name="_8" localSheetId="2">#REF!</definedName>
    <definedName name="_8" localSheetId="4">#REF!</definedName>
    <definedName name="_8" localSheetId="0">#REF!</definedName>
    <definedName name="_8" localSheetId="3">#REF!</definedName>
    <definedName name="_8">#REF!</definedName>
    <definedName name="_DAT10" localSheetId="2">#REF!</definedName>
    <definedName name="_DAT10" localSheetId="4">#REF!</definedName>
    <definedName name="_DAT10" localSheetId="0">#REF!</definedName>
    <definedName name="_DAT10" localSheetId="3">#REF!</definedName>
    <definedName name="_DAT10">#REF!</definedName>
    <definedName name="_DAT11" localSheetId="2">#REF!</definedName>
    <definedName name="_DAT11" localSheetId="4">#REF!</definedName>
    <definedName name="_DAT11" localSheetId="0">#REF!</definedName>
    <definedName name="_DAT11" localSheetId="3">#REF!</definedName>
    <definedName name="_DAT11">#REF!</definedName>
    <definedName name="_DAT12" localSheetId="2">#REF!</definedName>
    <definedName name="_DAT12" localSheetId="4">#REF!</definedName>
    <definedName name="_DAT12" localSheetId="0">#REF!</definedName>
    <definedName name="_DAT12" localSheetId="3">#REF!</definedName>
    <definedName name="_DAT12">#REF!</definedName>
    <definedName name="_DAT13" localSheetId="2">#REF!</definedName>
    <definedName name="_DAT13" localSheetId="4">#REF!</definedName>
    <definedName name="_DAT13" localSheetId="0">#REF!</definedName>
    <definedName name="_DAT13" localSheetId="3">#REF!</definedName>
    <definedName name="_DAT13">#REF!</definedName>
    <definedName name="_DAT14" localSheetId="2">#REF!</definedName>
    <definedName name="_DAT14" localSheetId="4">#REF!</definedName>
    <definedName name="_DAT14" localSheetId="0">#REF!</definedName>
    <definedName name="_DAT14" localSheetId="3">#REF!</definedName>
    <definedName name="_DAT14">#REF!</definedName>
    <definedName name="_DAT15" localSheetId="2">#REF!</definedName>
    <definedName name="_DAT15" localSheetId="4">#REF!</definedName>
    <definedName name="_DAT15" localSheetId="0">#REF!</definedName>
    <definedName name="_DAT15" localSheetId="3">#REF!</definedName>
    <definedName name="_DAT15">#REF!</definedName>
    <definedName name="_DAT16" localSheetId="2">#REF!</definedName>
    <definedName name="_DAT16" localSheetId="4">#REF!</definedName>
    <definedName name="_DAT16" localSheetId="0">#REF!</definedName>
    <definedName name="_DAT16" localSheetId="3">#REF!</definedName>
    <definedName name="_DAT16">#REF!</definedName>
    <definedName name="_Draft">"DRAFT"</definedName>
    <definedName name="_xlnm._FilterDatabase" localSheetId="4" hidden="1">CashFlow!$A$7:$D$12</definedName>
    <definedName name="_xlnm._FilterDatabase" localSheetId="3" hidden="1">'P&amp;L'!$A$8:$R$43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4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Key1" localSheetId="2" hidden="1">#REF!</definedName>
    <definedName name="_Key1" localSheetId="4" hidden="1">#REF!</definedName>
    <definedName name="_Key1" localSheetId="0" hidden="1">#REF!</definedName>
    <definedName name="_Key1" localSheetId="3" hidden="1">#REF!</definedName>
    <definedName name="_Key1" hidden="1">#REF!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PR1" localSheetId="2">#REF!</definedName>
    <definedName name="_LPR1" localSheetId="4">#REF!</definedName>
    <definedName name="_LPR1" localSheetId="0">#REF!</definedName>
    <definedName name="_LPR1" localSheetId="3">#REF!</definedName>
    <definedName name="_LPR1">#REF!</definedName>
    <definedName name="_LPR2" localSheetId="2">#REF!</definedName>
    <definedName name="_LPR2" localSheetId="4">#REF!</definedName>
    <definedName name="_LPR2" localSheetId="0">#REF!</definedName>
    <definedName name="_LPR2" localSheetId="3">#REF!</definedName>
    <definedName name="_LPR2">#REF!</definedName>
    <definedName name="_LPR3" localSheetId="2">#REF!</definedName>
    <definedName name="_LPR3" localSheetId="4">#REF!</definedName>
    <definedName name="_LPR3" localSheetId="0">#REF!</definedName>
    <definedName name="_LPR3" localSheetId="3">#REF!</definedName>
    <definedName name="_LPR3">#REF!</definedName>
    <definedName name="_Order1" hidden="1">255</definedName>
    <definedName name="_PAG1" localSheetId="2">#REF!</definedName>
    <definedName name="_PAG1" localSheetId="4">#REF!</definedName>
    <definedName name="_PAG1" localSheetId="0">#REF!</definedName>
    <definedName name="_PAG1" localSheetId="3">#REF!</definedName>
    <definedName name="_PAG1">#REF!</definedName>
    <definedName name="_PAG2" localSheetId="2">#REF!</definedName>
    <definedName name="_PAG2" localSheetId="4">#REF!</definedName>
    <definedName name="_PAG2" localSheetId="0">#REF!</definedName>
    <definedName name="_PAG2" localSheetId="3">#REF!</definedName>
    <definedName name="_PAG2">#REF!</definedName>
    <definedName name="_PAG5" localSheetId="2">#REF!</definedName>
    <definedName name="_PAG5" localSheetId="4">#REF!</definedName>
    <definedName name="_PAG5" localSheetId="0">#REF!</definedName>
    <definedName name="_PAG5" localSheetId="3">#REF!</definedName>
    <definedName name="_PAG5">#REF!</definedName>
    <definedName name="_QUA2" localSheetId="2">#REF!</definedName>
    <definedName name="_QUA2" localSheetId="4">#REF!</definedName>
    <definedName name="_QUA2" localSheetId="0">#REF!</definedName>
    <definedName name="_QUA2" localSheetId="3">#REF!</definedName>
    <definedName name="_QUA2">#REF!</definedName>
    <definedName name="_QUA3" localSheetId="2">#REF!</definedName>
    <definedName name="_QUA3" localSheetId="4">#REF!</definedName>
    <definedName name="_QUA3" localSheetId="0">#REF!</definedName>
    <definedName name="_QUA3" localSheetId="3">#REF!</definedName>
    <definedName name="_QUA3">#REF!</definedName>
    <definedName name="_QUA4" localSheetId="2">#REF!</definedName>
    <definedName name="_QUA4" localSheetId="4">#REF!</definedName>
    <definedName name="_QUA4" localSheetId="0">#REF!</definedName>
    <definedName name="_QUA4" localSheetId="3">#REF!</definedName>
    <definedName name="_QUA4">#REF!</definedName>
    <definedName name="_QUA5" localSheetId="2">#REF!</definedName>
    <definedName name="_QUA5" localSheetId="4">#REF!</definedName>
    <definedName name="_QUA5" localSheetId="0">#REF!</definedName>
    <definedName name="_QUA5" localSheetId="3">#REF!</definedName>
    <definedName name="_QUA5">#REF!</definedName>
    <definedName name="_R" localSheetId="2">#REF!</definedName>
    <definedName name="_R" localSheetId="4">#REF!</definedName>
    <definedName name="_R" localSheetId="0">#REF!</definedName>
    <definedName name="_R" localSheetId="3">#REF!</definedName>
    <definedName name="_R">#REF!</definedName>
    <definedName name="_RES96" localSheetId="2">#REF!</definedName>
    <definedName name="_RES96" localSheetId="4">#REF!</definedName>
    <definedName name="_RES96" localSheetId="0">#REF!</definedName>
    <definedName name="_RES96" localSheetId="3">#REF!</definedName>
    <definedName name="_RES96">#REF!</definedName>
    <definedName name="_SL0104" localSheetId="2">#REF!</definedName>
    <definedName name="_SL0104" localSheetId="4">#REF!</definedName>
    <definedName name="_SL0104" localSheetId="0">#REF!</definedName>
    <definedName name="_SL0104" localSheetId="3">#REF!</definedName>
    <definedName name="_SL0104">#REF!</definedName>
    <definedName name="_SL0105" localSheetId="2">#REF!</definedName>
    <definedName name="_SL0105" localSheetId="4">#REF!</definedName>
    <definedName name="_SL0105" localSheetId="0">#REF!</definedName>
    <definedName name="_SL0105" localSheetId="3">#REF!</definedName>
    <definedName name="_SL0105">#REF!</definedName>
    <definedName name="_SL0106" localSheetId="2">#REF!</definedName>
    <definedName name="_SL0106" localSheetId="4">#REF!</definedName>
    <definedName name="_SL0106" localSheetId="0">#REF!</definedName>
    <definedName name="_SL0106" localSheetId="3">#REF!</definedName>
    <definedName name="_SL0106">#REF!</definedName>
    <definedName name="_SL0107" localSheetId="2">#REF!</definedName>
    <definedName name="_SL0107" localSheetId="4">#REF!</definedName>
    <definedName name="_SL0107" localSheetId="0">#REF!</definedName>
    <definedName name="_SL0107" localSheetId="3">#REF!</definedName>
    <definedName name="_SL0107">#REF!</definedName>
    <definedName name="_SL0116" localSheetId="2">#REF!</definedName>
    <definedName name="_SL0116" localSheetId="4">#REF!</definedName>
    <definedName name="_SL0116" localSheetId="0">#REF!</definedName>
    <definedName name="_SL0116" localSheetId="3">#REF!</definedName>
    <definedName name="_SL0116">#REF!</definedName>
    <definedName name="_SL0117" localSheetId="2">#REF!</definedName>
    <definedName name="_SL0117" localSheetId="4">#REF!</definedName>
    <definedName name="_SL0117" localSheetId="0">#REF!</definedName>
    <definedName name="_SL0117" localSheetId="3">#REF!</definedName>
    <definedName name="_SL0117">#REF!</definedName>
    <definedName name="_SL0118" localSheetId="2">#REF!</definedName>
    <definedName name="_SL0118" localSheetId="4">#REF!</definedName>
    <definedName name="_SL0118" localSheetId="0">#REF!</definedName>
    <definedName name="_SL0118" localSheetId="3">#REF!</definedName>
    <definedName name="_SL0118">#REF!</definedName>
    <definedName name="_SL0121" localSheetId="2">#REF!</definedName>
    <definedName name="_SL0121" localSheetId="4">#REF!</definedName>
    <definedName name="_SL0121" localSheetId="0">#REF!</definedName>
    <definedName name="_SL0121" localSheetId="3">#REF!</definedName>
    <definedName name="_SL0121">#REF!</definedName>
    <definedName name="_SL0125" localSheetId="2">#REF!</definedName>
    <definedName name="_SL0125" localSheetId="4">#REF!</definedName>
    <definedName name="_SL0125" localSheetId="0">#REF!</definedName>
    <definedName name="_SL0125" localSheetId="3">#REF!</definedName>
    <definedName name="_SL0125">#REF!</definedName>
    <definedName name="_Sort" localSheetId="2" hidden="1">#REF!</definedName>
    <definedName name="_Sort" localSheetId="4" hidden="1">#REF!</definedName>
    <definedName name="_Sort" localSheetId="0" hidden="1">#REF!</definedName>
    <definedName name="_Sort" localSheetId="3" hidden="1">#REF!</definedName>
    <definedName name="_Sort" hidden="1">#REF!</definedName>
    <definedName name="_TL2" localSheetId="2">#REF!</definedName>
    <definedName name="_TL2" localSheetId="4">#REF!</definedName>
    <definedName name="_TL2" localSheetId="0">#REF!</definedName>
    <definedName name="_TL2" localSheetId="3">#REF!</definedName>
    <definedName name="_TL2">#REF!</definedName>
    <definedName name="a" localSheetId="2">#REF!:_L4800C5</definedName>
    <definedName name="a" localSheetId="4">#REF!:_L4800C5</definedName>
    <definedName name="a" localSheetId="0">#REF!:_L4800C5</definedName>
    <definedName name="a" localSheetId="3">#REF!:_L4800C5</definedName>
    <definedName name="a" localSheetId="1">#REF!:_L4800C5</definedName>
    <definedName name="a">#REF!:_L4800C5</definedName>
    <definedName name="A0" localSheetId="2">#REF!</definedName>
    <definedName name="A0" localSheetId="4">#REF!</definedName>
    <definedName name="A0" localSheetId="0">#REF!</definedName>
    <definedName name="A0" localSheetId="3">#REF!</definedName>
    <definedName name="A0">#REF!</definedName>
    <definedName name="aa" localSheetId="2" hidden="1">{"Fecha_Novembro",#N/A,FALSE,"FECHAMENTO-2002 ";"Defer_Novembro",#N/A,FALSE,"DIFERIDO";"Pis_Novembro",#N/A,FALSE,"PIS COFINS";"Iss_Novembro",#N/A,FALSE,"ISS"}</definedName>
    <definedName name="aa" localSheetId="4" hidden="1">{"Fecha_Novembro",#N/A,FALSE,"FECHAMENTO-2002 ";"Defer_Novembro",#N/A,FALSE,"DIFERIDO";"Pis_Novembro",#N/A,FALSE,"PIS COFINS";"Iss_Novembro",#N/A,FALSE,"ISS"}</definedName>
    <definedName name="aa" localSheetId="3" hidden="1">{"Fecha_Novembro",#N/A,FALSE,"FECHAMENTO-2002 ";"Defer_Novembro",#N/A,FALSE,"DIFERIDO";"Pis_Novembro",#N/A,FALSE,"PIS COFINS";"Iss_Novembro",#N/A,FALSE,"ISS"}</definedName>
    <definedName name="aa" localSheetId="1" hidden="1">{"Fecha_Novembro",#N/A,FALSE,"FECHAMENTO-2002 ";"Defer_Novembro",#N/A,FALSE,"DIFERIDO";"Pis_Novembro",#N/A,FALSE,"PIS COFINS";"Iss_Novembro",#N/A,FALSE,"ISS"}</definedName>
    <definedName name="aa" hidden="1">{"Fecha_Novembro",#N/A,FALSE,"FECHAMENTO-2002 ";"Defer_Novembro",#N/A,FALSE,"DIFERIDO";"Pis_Novembro",#N/A,FALSE,"PIS COFINS";"Iss_Novembro",#N/A,FALSE,"ISS"}</definedName>
    <definedName name="aaaa" localSheetId="2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b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_Maint" localSheetId="2">#REF!</definedName>
    <definedName name="Ab_Maint" localSheetId="4">#REF!</definedName>
    <definedName name="Ab_Maint" localSheetId="0">#REF!</definedName>
    <definedName name="Ab_Maint" localSheetId="3">#REF!</definedName>
    <definedName name="Ab_Maint">#REF!</definedName>
    <definedName name="a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initio" localSheetId="2">#REF!</definedName>
    <definedName name="Abinitio" localSheetId="4">#REF!</definedName>
    <definedName name="Abinitio" localSheetId="0">#REF!</definedName>
    <definedName name="Abinitio" localSheetId="3">#REF!</definedName>
    <definedName name="Abinitio">#REF!</definedName>
    <definedName name="abr" localSheetId="2">#REF!</definedName>
    <definedName name="abr" localSheetId="4">#REF!</definedName>
    <definedName name="abr" localSheetId="0">#REF!</definedName>
    <definedName name="abr" localSheetId="3">#REF!</definedName>
    <definedName name="abr">#REF!</definedName>
    <definedName name="abril" localSheetId="2">#REF!</definedName>
    <definedName name="abril" localSheetId="4">#REF!</definedName>
    <definedName name="abril" localSheetId="0">#REF!</definedName>
    <definedName name="abril" localSheetId="3">#REF!</definedName>
    <definedName name="abril">#REF!</definedName>
    <definedName name="ABRIL96" localSheetId="2">#REF!</definedName>
    <definedName name="ABRIL96" localSheetId="4">#REF!</definedName>
    <definedName name="ABRIL96" localSheetId="0">#REF!</definedName>
    <definedName name="ABRIL96" localSheetId="3">#REF!</definedName>
    <definedName name="ABRIL96">#REF!</definedName>
    <definedName name="AC" localSheetId="2">#REF!</definedName>
    <definedName name="AC" localSheetId="4">#REF!</definedName>
    <definedName name="AC" localSheetId="0">#REF!</definedName>
    <definedName name="AC" localSheetId="3">#REF!</definedName>
    <definedName name="AC">#REF!</definedName>
    <definedName name="AccessButton">"ATFX497C_TVFGYN97_Listar1"</definedName>
    <definedName name="AccessDatabase" hidden="1">"K:\TABELAS\ATIVO97\CONSO\ATFX497C.mdb"</definedName>
    <definedName name="Account_Balance" localSheetId="2">#REF!</definedName>
    <definedName name="Account_Balance" localSheetId="4">#REF!</definedName>
    <definedName name="Account_Balance" localSheetId="0">#REF!</definedName>
    <definedName name="Account_Balance" localSheetId="3">#REF!</definedName>
    <definedName name="Account_Balance">#REF!</definedName>
    <definedName name="Accrued" localSheetId="2">#REF!</definedName>
    <definedName name="Accrued" localSheetId="4">#REF!</definedName>
    <definedName name="Accrued" localSheetId="0">#REF!</definedName>
    <definedName name="Accrued" localSheetId="3">#REF!</definedName>
    <definedName name="Accrued">#REF!</definedName>
    <definedName name="ACUMULADO" localSheetId="2">#REF!</definedName>
    <definedName name="ACUMULADO" localSheetId="4">#REF!</definedName>
    <definedName name="ACUMULADO" localSheetId="0">#REF!</definedName>
    <definedName name="ACUMULADO" localSheetId="3">#REF!</definedName>
    <definedName name="ACUMULADO">#REF!</definedName>
    <definedName name="Ad_Excl" localSheetId="2">#REF!</definedName>
    <definedName name="Ad_Excl" localSheetId="4">#REF!</definedName>
    <definedName name="Ad_Excl" localSheetId="0">#REF!</definedName>
    <definedName name="Ad_Excl" localSheetId="3">#REF!</definedName>
    <definedName name="Ad_Excl">#REF!</definedName>
    <definedName name="adeletar" localSheetId="2" hidden="1">{"TotalGeralDespesasPorArea",#N/A,FALSE,"VinculosAccessEfetivo"}</definedName>
    <definedName name="adeletar" localSheetId="4" hidden="1">{"TotalGeralDespesasPorArea",#N/A,FALSE,"VinculosAccessEfetivo"}</definedName>
    <definedName name="adeletar" localSheetId="3" hidden="1">{"TotalGeralDespesasPorArea",#N/A,FALSE,"VinculosAccessEfetivo"}</definedName>
    <definedName name="adeletar" localSheetId="1" hidden="1">{"TotalGeralDespesasPorArea",#N/A,FALSE,"VinculosAccessEfetivo"}</definedName>
    <definedName name="adeletar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1" hidden="1">{"TotalGeralDespesasPorArea",#N/A,FALSE,"VinculosAccessEfetivo"}</definedName>
    <definedName name="adeletar1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1" hidden="1">{"TotalGeralDespesasPorArea",#N/A,FALSE,"VinculosAccessEfetivo"}</definedName>
    <definedName name="adeletar10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1" hidden="1">{"TotalGeralDespesasPorArea",#N/A,FALSE,"VinculosAccessEfetivo"}</definedName>
    <definedName name="adeletar2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1" hidden="1">{"TotalGeralDespesasPorArea",#N/A,FALSE,"VinculosAccessEfetivo"}</definedName>
    <definedName name="adeletar20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1" hidden="1">{"TotalGeralDespesasPorArea",#N/A,FALSE,"VinculosAccessEfetivo"}</definedName>
    <definedName name="adeletar4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1" hidden="1">{"TotalGeralDespesasPorArea",#N/A,FALSE,"VinculosAccessEfetivo"}</definedName>
    <definedName name="adeletar50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1" hidden="1">{"TotalGeralDespesasPorArea",#N/A,FALSE,"VinculosAccessEfetivo"}</definedName>
    <definedName name="adeletar51" hidden="1">{"TotalGeralDespesasPorArea",#N/A,FALSE,"VinculosAccessEfetivo"}</definedName>
    <definedName name="ADIC9401">#REF!</definedName>
    <definedName name="ADIC9402">#REF!</definedName>
    <definedName name="ADIC9403">#REF!</definedName>
    <definedName name="ADTOCLIENTES" localSheetId="2">#REF!</definedName>
    <definedName name="ADTOCLIENTES" localSheetId="4">#REF!</definedName>
    <definedName name="ADTOCLIENTES" localSheetId="0">#REF!</definedName>
    <definedName name="ADTOCLIENTES" localSheetId="3">#REF!</definedName>
    <definedName name="ADTOCLIENTES">#REF!</definedName>
    <definedName name="ago" localSheetId="2">#REF!</definedName>
    <definedName name="ago" localSheetId="4">#REF!</definedName>
    <definedName name="ago" localSheetId="0">#REF!</definedName>
    <definedName name="ago" localSheetId="3">#REF!</definedName>
    <definedName name="ago">#REF!</definedName>
    <definedName name="agosto" localSheetId="2">#REF!</definedName>
    <definedName name="agosto" localSheetId="4">#REF!</definedName>
    <definedName name="agosto" localSheetId="0">#REF!</definedName>
    <definedName name="agosto" localSheetId="3">#REF!</definedName>
    <definedName name="agosto">#REF!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4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1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lba" localSheetId="2">#REF!</definedName>
    <definedName name="Alba" localSheetId="4">#REF!</definedName>
    <definedName name="Alba" localSheetId="0">#REF!</definedName>
    <definedName name="Alba" localSheetId="3">#REF!</definedName>
    <definedName name="Alba">#REF!</definedName>
    <definedName name="ALIQ" localSheetId="2">#REF!</definedName>
    <definedName name="ALIQ" localSheetId="4">#REF!</definedName>
    <definedName name="ALIQ" localSheetId="0">#REF!</definedName>
    <definedName name="ALIQ" localSheetId="3">#REF!</definedName>
    <definedName name="ALIQ">#REF!</definedName>
    <definedName name="ALLOCATION" localSheetId="2">#REF!</definedName>
    <definedName name="ALLOCATION" localSheetId="4">#REF!</definedName>
    <definedName name="ALLOCATION" localSheetId="0">#REF!</definedName>
    <definedName name="ALLOCATION" localSheetId="3">#REF!</definedName>
    <definedName name="ALLOCATION">#REF!</definedName>
    <definedName name="Amsa" localSheetId="2">#REF!</definedName>
    <definedName name="Amsa" localSheetId="4">#REF!</definedName>
    <definedName name="Amsa" localSheetId="0">#REF!</definedName>
    <definedName name="Amsa" localSheetId="3">#REF!</definedName>
    <definedName name="Amsa">#REF!</definedName>
    <definedName name="andreia" localSheetId="2">{"Fecha_Dezembro",#N/A,FALSE,"FECHAMENTO-2002 ";"Defer_Dezermbro",#N/A,FALSE,"DIFERIDO";"Pis_Dezembro",#N/A,FALSE,"PIS COFINS";"Iss_Dezembro",#N/A,FALSE,"ISS"}</definedName>
    <definedName name="andreia" localSheetId="4">{"Fecha_Dezembro",#N/A,FALSE,"FECHAMENTO-2002 ";"Defer_Dezermbro",#N/A,FALSE,"DIFERIDO";"Pis_Dezembro",#N/A,FALSE,"PIS COFINS";"Iss_Dezembro",#N/A,FALSE,"ISS"}</definedName>
    <definedName name="andreia" localSheetId="3">{"Fecha_Dezembro",#N/A,FALSE,"FECHAMENTO-2002 ";"Defer_Dezermbro",#N/A,FALSE,"DIFERIDO";"Pis_Dezembro",#N/A,FALSE,"PIS COFINS";"Iss_Dezembro",#N/A,FALSE,"ISS"}</definedName>
    <definedName name="andreia" localSheetId="1">{"Fecha_Dezembro",#N/A,FALSE,"FECHAMENTO-2002 ";"Defer_Dezermbro",#N/A,FALSE,"DIFERIDO";"Pis_Dezembro",#N/A,FALSE,"PIS COFINS";"Iss_Dezembro",#N/A,FALSE,"ISS"}</definedName>
    <definedName name="andreia">{"Fecha_Dezembro",#N/A,FALSE,"FECHAMENTO-2002 ";"Defer_Dezermbro",#N/A,FALSE,"DIFERIDO";"Pis_Dezembro",#N/A,FALSE,"PIS COFINS";"Iss_Dezembro",#N/A,FALSE,"ISS"}</definedName>
    <definedName name="ANEXO99" localSheetId="2">#REF!</definedName>
    <definedName name="ANEXO99" localSheetId="4">#REF!</definedName>
    <definedName name="ANEXO99" localSheetId="0">#REF!</definedName>
    <definedName name="ANEXO99" localSheetId="3">#REF!</definedName>
    <definedName name="ANEXO99">#REF!</definedName>
    <definedName name="Anorsa" localSheetId="2">#REF!</definedName>
    <definedName name="Anorsa" localSheetId="4">#REF!</definedName>
    <definedName name="Anorsa" localSheetId="0">#REF!</definedName>
    <definedName name="Anorsa" localSheetId="3">#REF!</definedName>
    <definedName name="Anorsa">#REF!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4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1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urac">#REF!</definedName>
    <definedName name="ARA_Threshold" localSheetId="2">#REF!</definedName>
    <definedName name="ARA_Threshold" localSheetId="4">#REF!</definedName>
    <definedName name="ARA_Threshold" localSheetId="0">#REF!</definedName>
    <definedName name="ARA_Threshold" localSheetId="3">#REF!</definedName>
    <definedName name="ARA_Threshold">#REF!</definedName>
    <definedName name="_xlnm.Print_Area" localSheetId="2">BalanceSheet!$B$1:$AF$35</definedName>
    <definedName name="ARP_Threshold" localSheetId="2">#REF!</definedName>
    <definedName name="ARP_Threshold" localSheetId="4">#REF!</definedName>
    <definedName name="ARP_Threshold" localSheetId="0">#REF!</definedName>
    <definedName name="ARP_Threshold" localSheetId="3">#REF!</definedName>
    <definedName name="ARP_Threshold">#REF!</definedName>
    <definedName name="AS" localSheetId="2">#REF!</definedName>
    <definedName name="AS" localSheetId="4">#REF!</definedName>
    <definedName name="AS" localSheetId="0">#REF!</definedName>
    <definedName name="AS" localSheetId="3">#REF!</definedName>
    <definedName name="AS">#REF!</definedName>
    <definedName name="AS2DocOpenMode" hidden="1">"AS2DocumentBrowse"</definedName>
    <definedName name="AS2ReportLS" hidden="1">1</definedName>
    <definedName name="AS2StaticLS" localSheetId="2" hidden="1">#REF!</definedName>
    <definedName name="AS2StaticLS" localSheetId="4" hidden="1">#REF!</definedName>
    <definedName name="AS2StaticLS" localSheetId="0" hidden="1">#REF!</definedName>
    <definedName name="AS2StaticLS" localSheetId="3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4" hidden="1">#REF!</definedName>
    <definedName name="AS2TickmarkLS" localSheetId="0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" localSheetId="2">#REF!</definedName>
    <definedName name="asd" localSheetId="4">#REF!</definedName>
    <definedName name="asd" localSheetId="0">#REF!</definedName>
    <definedName name="asd" localSheetId="3">#REF!</definedName>
    <definedName name="asd">#REF!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TIVO" localSheetId="2">#REF!</definedName>
    <definedName name="ATIVO" localSheetId="4">#REF!</definedName>
    <definedName name="ATIVO" localSheetId="0">#REF!</definedName>
    <definedName name="ATIVO" localSheetId="3">#REF!</definedName>
    <definedName name="ATIVO">#REF!</definedName>
    <definedName name="ATIVO_PASSIVO" localSheetId="2">#REF!</definedName>
    <definedName name="ATIVO_PASSIVO" localSheetId="4">#REF!</definedName>
    <definedName name="ATIVO_PASSIVO" localSheetId="0">#REF!</definedName>
    <definedName name="ATIVO_PASSIVO" localSheetId="3">#REF!</definedName>
    <definedName name="ATIVO_PASSIVO">#REF!</definedName>
    <definedName name="ATUALICMS">#REF!</definedName>
    <definedName name="AUMCAPITAL" localSheetId="2">#REF!</definedName>
    <definedName name="AUMCAPITAL" localSheetId="4">#REF!</definedName>
    <definedName name="AUMCAPITAL" localSheetId="0">#REF!</definedName>
    <definedName name="AUMCAPITAL" localSheetId="3">#REF!</definedName>
    <definedName name="AUMCAPITAL">#REF!</definedName>
    <definedName name="b" localSheetId="2">{"Fecha_Dezembro",#N/A,FALSE,"FECHAMENTO-2002 ";"Defer_Dezermbro",#N/A,FALSE,"DIFERIDO";"Pis_Dezembro",#N/A,FALSE,"PIS COFINS";"Iss_Dezembro",#N/A,FALSE,"ISS"}</definedName>
    <definedName name="b" localSheetId="4">{"Fecha_Dezembro",#N/A,FALSE,"FECHAMENTO-2002 ";"Defer_Dezermbro",#N/A,FALSE,"DIFERIDO";"Pis_Dezembro",#N/A,FALSE,"PIS COFINS";"Iss_Dezembro",#N/A,FALSE,"ISS"}</definedName>
    <definedName name="b" localSheetId="3">{"Fecha_Dezembro",#N/A,FALSE,"FECHAMENTO-2002 ";"Defer_Dezermbro",#N/A,FALSE,"DIFERIDO";"Pis_Dezembro",#N/A,FALSE,"PIS COFINS";"Iss_Dezembro",#N/A,FALSE,"ISS"}</definedName>
    <definedName name="b" localSheetId="1">{"Fecha_Dezembro",#N/A,FALSE,"FECHAMENTO-2002 ";"Defer_Dezermbro",#N/A,FALSE,"DIFERIDO";"Pis_Dezembro",#N/A,FALSE,"PIS COFINS";"Iss_Dezembro",#N/A,FALSE,"ISS"}</definedName>
    <definedName name="b">{"Fecha_Dezembro",#N/A,FALSE,"FECHAMENTO-2002 ";"Defer_Dezermbro",#N/A,FALSE,"DIFERIDO";"Pis_Dezembro",#N/A,FALSE,"PIS COFINS";"Iss_Dezembro",#N/A,FALSE,"ISS"}</definedName>
    <definedName name="B0" localSheetId="2">#REF!</definedName>
    <definedName name="B0" localSheetId="4">#REF!</definedName>
    <definedName name="B0" localSheetId="0">#REF!</definedName>
    <definedName name="B0" localSheetId="3">#REF!</definedName>
    <definedName name="B0">#REF!</definedName>
    <definedName name="bafx" localSheetId="2">#REF!</definedName>
    <definedName name="bafx" localSheetId="4">#REF!</definedName>
    <definedName name="bafx" localSheetId="0">#REF!</definedName>
    <definedName name="bafx" localSheetId="3">#REF!</definedName>
    <definedName name="bafx">#REF!</definedName>
    <definedName name="bal" localSheetId="2">#REF!</definedName>
    <definedName name="bal" localSheetId="4">#REF!</definedName>
    <definedName name="bal" localSheetId="0">#REF!</definedName>
    <definedName name="bal" localSheetId="3">#REF!</definedName>
    <definedName name="bal">#REF!</definedName>
    <definedName name="Bal_dez_03" localSheetId="2">#REF!</definedName>
    <definedName name="Bal_dez_03" localSheetId="4">#REF!</definedName>
    <definedName name="Bal_dez_03" localSheetId="0">#REF!</definedName>
    <definedName name="Bal_dez_03" localSheetId="3">#REF!</definedName>
    <definedName name="Bal_dez_03">#REF!</definedName>
    <definedName name="Bal_nov_04" localSheetId="2">#REF!</definedName>
    <definedName name="Bal_nov_04" localSheetId="4">#REF!</definedName>
    <definedName name="Bal_nov_04" localSheetId="0">#REF!</definedName>
    <definedName name="Bal_nov_04" localSheetId="3">#REF!</definedName>
    <definedName name="Bal_nov_04">#REF!</definedName>
    <definedName name="Bal_nov_05" localSheetId="2">#REF!</definedName>
    <definedName name="Bal_nov_05" localSheetId="4">#REF!</definedName>
    <definedName name="Bal_nov_05" localSheetId="0">#REF!</definedName>
    <definedName name="Bal_nov_05" localSheetId="3">#REF!</definedName>
    <definedName name="Bal_nov_05">#REF!</definedName>
    <definedName name="Bal_Soc" localSheetId="2">#REF!</definedName>
    <definedName name="Bal_Soc" localSheetId="4">#REF!</definedName>
    <definedName name="Bal_Soc" localSheetId="0">#REF!</definedName>
    <definedName name="Bal_Soc" localSheetId="3">#REF!</definedName>
    <definedName name="Bal_Soc">#REF!</definedName>
    <definedName name="Bal_soc_1102" localSheetId="2">#REF!</definedName>
    <definedName name="Bal_soc_1102" localSheetId="4">#REF!</definedName>
    <definedName name="Bal_soc_1102" localSheetId="0">#REF!</definedName>
    <definedName name="Bal_soc_1102" localSheetId="3">#REF!</definedName>
    <definedName name="Bal_soc_1102">#REF!</definedName>
    <definedName name="Bala">#REF!</definedName>
    <definedName name="BalancAcumuladoJulho2008" localSheetId="2">#REF!</definedName>
    <definedName name="BalancAcumuladoJulho2008" localSheetId="4">#REF!</definedName>
    <definedName name="BalancAcumuladoJulho2008" localSheetId="0">#REF!</definedName>
    <definedName name="BalancAcumuladoJulho2008" localSheetId="3">#REF!</definedName>
    <definedName name="BalancAcumuladoJulho2008">#REF!</definedName>
    <definedName name="Balanco" localSheetId="2">#REF!</definedName>
    <definedName name="Balanco" localSheetId="4">#REF!</definedName>
    <definedName name="Balanco" localSheetId="0">#REF!</definedName>
    <definedName name="Balanco" localSheetId="3">#REF!</definedName>
    <definedName name="Balanco">#REF!</definedName>
    <definedName name="BalancoAcumulado" localSheetId="2">#REF!</definedName>
    <definedName name="BalancoAcumulado" localSheetId="4">#REF!</definedName>
    <definedName name="BalancoAcumulado" localSheetId="0">#REF!</definedName>
    <definedName name="BalancoAcumulado" localSheetId="3">#REF!</definedName>
    <definedName name="BalancoAcumulado">#REF!</definedName>
    <definedName name="BalancoAcumuladoJunho2008" localSheetId="2">#REF!</definedName>
    <definedName name="BalancoAcumuladoJunho2008" localSheetId="4">#REF!</definedName>
    <definedName name="BalancoAcumuladoJunho2008" localSheetId="0">#REF!</definedName>
    <definedName name="BalancoAcumuladoJunho2008" localSheetId="3">#REF!</definedName>
    <definedName name="BalancoAcumuladoJunho2008">#REF!</definedName>
    <definedName name="BalancoAcumuladoMaio2008" localSheetId="2">#REF!</definedName>
    <definedName name="BalancoAcumuladoMaio2008" localSheetId="4">#REF!</definedName>
    <definedName name="BalancoAcumuladoMaio2008" localSheetId="0">#REF!</definedName>
    <definedName name="BalancoAcumuladoMaio2008" localSheetId="3">#REF!</definedName>
    <definedName name="BalancoAcumuladoMaio2008">#REF!</definedName>
    <definedName name="baldez" localSheetId="2">#REF!</definedName>
    <definedName name="baldez" localSheetId="4">#REF!</definedName>
    <definedName name="baldez" localSheetId="0">#REF!</definedName>
    <definedName name="baldez" localSheetId="3">#REF!</definedName>
    <definedName name="baldez">#REF!</definedName>
    <definedName name="BALGRAF" localSheetId="2">#REF!</definedName>
    <definedName name="BALGRAF" localSheetId="4">#REF!</definedName>
    <definedName name="BALGRAF" localSheetId="0">#REF!</definedName>
    <definedName name="BALGRAF" localSheetId="3">#REF!</definedName>
    <definedName name="BALGRAF">#REF!</definedName>
    <definedName name="Balsoc" localSheetId="2">#REF!</definedName>
    <definedName name="Balsoc" localSheetId="4">#REF!</definedName>
    <definedName name="Balsoc" localSheetId="0">#REF!</definedName>
    <definedName name="Balsoc" localSheetId="3">#REF!</definedName>
    <definedName name="Balsoc">#REF!</definedName>
    <definedName name="balsoc1102" localSheetId="2">#REF!</definedName>
    <definedName name="balsoc1102" localSheetId="4">#REF!</definedName>
    <definedName name="balsoc1102" localSheetId="0">#REF!</definedName>
    <definedName name="balsoc1102" localSheetId="3">#REF!</definedName>
    <definedName name="balsoc1102">#REF!</definedName>
    <definedName name="BANCO_CCF_BRASIL__S.A." localSheetId="2">#REF!</definedName>
    <definedName name="BANCO_CCF_BRASIL__S.A." localSheetId="4">#REF!</definedName>
    <definedName name="BANCO_CCF_BRASIL__S.A." localSheetId="0">#REF!</definedName>
    <definedName name="BANCO_CCF_BRASIL__S.A." localSheetId="3">#REF!</definedName>
    <definedName name="BANCO_CCF_BRASIL__S.A.">#REF!</definedName>
    <definedName name="BANCO_CS" localSheetId="2">#REF!</definedName>
    <definedName name="BANCO_CS" localSheetId="4">#REF!</definedName>
    <definedName name="BANCO_CS" localSheetId="0">#REF!</definedName>
    <definedName name="BANCO_CS" localSheetId="3">#REF!</definedName>
    <definedName name="BANCO_CS">#REF!</definedName>
    <definedName name="_xlnm.Database" localSheetId="2">#REF!</definedName>
    <definedName name="_xlnm.Database" localSheetId="4">#REF!</definedName>
    <definedName name="_xlnm.Database" localSheetId="0">#REF!</definedName>
    <definedName name="_xlnm.Database" localSheetId="3">#REF!</definedName>
    <definedName name="_xlnm.Database">#REF!</definedName>
    <definedName name="BANCO_IR" localSheetId="2">#REF!</definedName>
    <definedName name="BANCO_IR" localSheetId="4">#REF!</definedName>
    <definedName name="BANCO_IR" localSheetId="0">#REF!</definedName>
    <definedName name="BANCO_IR" localSheetId="3">#REF!</definedName>
    <definedName name="BANCO_IR">#REF!</definedName>
    <definedName name="BANCOS" localSheetId="2">#REF!</definedName>
    <definedName name="BANCOS" localSheetId="4">#REF!</definedName>
    <definedName name="BANCOS" localSheetId="0">#REF!</definedName>
    <definedName name="BANCOS" localSheetId="3">#REF!</definedName>
    <definedName name="BANCOS">#REF!</definedName>
    <definedName name="BASE" localSheetId="2">#REF!:_L4800C5</definedName>
    <definedName name="BASE" localSheetId="4">#REF!:_L4800C5</definedName>
    <definedName name="BASE" localSheetId="0">#REF!:_L4800C5</definedName>
    <definedName name="BASE" localSheetId="3">#REF!:_L4800C5</definedName>
    <definedName name="BASE" localSheetId="1">#REF!:_L4800C5</definedName>
    <definedName name="BASE">#REF!:_L4800C5</definedName>
    <definedName name="Base_datos_IM" localSheetId="2">#REF!</definedName>
    <definedName name="Base_datos_IM" localSheetId="4">#REF!</definedName>
    <definedName name="Base_datos_IM" localSheetId="0">#REF!</definedName>
    <definedName name="Base_datos_IM" localSheetId="3">#REF!</definedName>
    <definedName name="Base_datos_IM">#REF!</definedName>
    <definedName name="basee" localSheetId="2">#REF!:_L4800C5</definedName>
    <definedName name="basee" localSheetId="4">#REF!:_L4800C5</definedName>
    <definedName name="basee" localSheetId="0">#REF!:_L4800C5</definedName>
    <definedName name="basee" localSheetId="3">#REF!:_L4800C5</definedName>
    <definedName name="basee" localSheetId="1">#REF!:_L4800C5</definedName>
    <definedName name="basee">#REF!:_L4800C5</definedName>
    <definedName name="bb" localSheetId="2" hidden="1">{"Fecha_Novembro",#N/A,FALSE,"FECHAMENTO-2002 ";"Defer_Novembro",#N/A,FALSE,"DIFERIDO";"Pis_Novembro",#N/A,FALSE,"PIS COFINS";"Iss_Novembro",#N/A,FALSE,"ISS"}</definedName>
    <definedName name="bb" localSheetId="4" hidden="1">{"Fecha_Novembro",#N/A,FALSE,"FECHAMENTO-2002 ";"Defer_Novembro",#N/A,FALSE,"DIFERIDO";"Pis_Novembro",#N/A,FALSE,"PIS COFINS";"Iss_Novembro",#N/A,FALSE,"ISS"}</definedName>
    <definedName name="bb" localSheetId="3" hidden="1">{"Fecha_Novembro",#N/A,FALSE,"FECHAMENTO-2002 ";"Defer_Novembro",#N/A,FALSE,"DIFERIDO";"Pis_Novembro",#N/A,FALSE,"PIS COFINS";"Iss_Novembro",#N/A,FALSE,"ISS"}</definedName>
    <definedName name="bb" localSheetId="1" hidden="1">{"Fecha_Novembro",#N/A,FALSE,"FECHAMENTO-2002 ";"Defer_Novembro",#N/A,FALSE,"DIFERIDO";"Pis_Novembro",#N/A,FALSE,"PIS COFINS";"Iss_Novembro",#N/A,FALSE,"ISS"}</definedName>
    <definedName name="bb" hidden="1">{"Fecha_Novembro",#N/A,FALSE,"FECHAMENTO-2002 ";"Defer_Novembro",#N/A,FALSE,"DIFERIDO";"Pis_Novembro",#N/A,FALSE,"PIS COFINS";"Iss_Novembro",#N/A,FALSE,"ISS"}</definedName>
    <definedName name="bbbb">#REF!</definedName>
    <definedName name="bbbbbbbbbbbbbbbbbbbbbbbbbbbbbbbb" localSheetId="2">#REF!</definedName>
    <definedName name="bbbbbbbbbbbbbbbbbbbbbbbbbbbbbbbb" localSheetId="4">#REF!</definedName>
    <definedName name="bbbbbbbbbbbbbbbbbbbbbbbbbbbbbbbb" localSheetId="0">#REF!</definedName>
    <definedName name="bbbbbbbbbbbbbbbbbbbbbbbbbbbbbbbb" localSheetId="3">#REF!</definedName>
    <definedName name="bbbbbbbbbbbbbbbbbbbbbbbbbbbbbbbb">#REF!</definedName>
    <definedName name="Bchjqchje" localSheetId="2" hidden="1">#REF!</definedName>
    <definedName name="Bchjqchje" localSheetId="4" hidden="1">#REF!</definedName>
    <definedName name="Bchjqchje" localSheetId="0" hidden="1">#REF!</definedName>
    <definedName name="Bchjqchje" localSheetId="3" hidden="1">#REF!</definedName>
    <definedName name="Bchjqchje" hidden="1">#REF!</definedName>
    <definedName name="BG_Del" hidden="1">15</definedName>
    <definedName name="BG_Ins" hidden="1">4</definedName>
    <definedName name="BG_Mod" hidden="1">6</definedName>
    <definedName name="BKTXT" localSheetId="2">#REF!</definedName>
    <definedName name="BKTXT" localSheetId="4">#REF!</definedName>
    <definedName name="BKTXT" localSheetId="0">#REF!</definedName>
    <definedName name="BKTXT" localSheetId="3">#REF!</definedName>
    <definedName name="BKTXT">#REF!</definedName>
    <definedName name="BLDAT" localSheetId="2">#REF!</definedName>
    <definedName name="BLDAT" localSheetId="4">#REF!</definedName>
    <definedName name="BLDAT" localSheetId="0">#REF!</definedName>
    <definedName name="BLDAT" localSheetId="3">#REF!</definedName>
    <definedName name="BLDAT">#REF!</definedName>
    <definedName name="bonus" localSheetId="2" hidden="1">{#N/A,#N/A,FALSE,"Aging Summary";#N/A,#N/A,FALSE,"Ratio Analysis";#N/A,#N/A,FALSE,"Test 120 Day Accts";#N/A,#N/A,FALSE,"Tickmarks"}</definedName>
    <definedName name="bonus" localSheetId="4" hidden="1">{#N/A,#N/A,FALSE,"Aging Summary";#N/A,#N/A,FALSE,"Ratio Analysis";#N/A,#N/A,FALSE,"Test 120 Day Accts";#N/A,#N/A,FALSE,"Tickmarks"}</definedName>
    <definedName name="bonus" localSheetId="3" hidden="1">{#N/A,#N/A,FALSE,"Aging Summary";#N/A,#N/A,FALSE,"Ratio Analysis";#N/A,#N/A,FALSE,"Test 120 Day Accts";#N/A,#N/A,FALSE,"Tickmarks"}</definedName>
    <definedName name="bonus" localSheetId="1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ston" localSheetId="2" hidden="1">{"TotalGeralDespesasPorArea",#N/A,FALSE,"VinculosAccessEfetivo"}</definedName>
    <definedName name="boston" localSheetId="4" hidden="1">{"TotalGeralDespesasPorArea",#N/A,FALSE,"VinculosAccessEfetivo"}</definedName>
    <definedName name="boston" localSheetId="3" hidden="1">{"TotalGeralDespesasPorArea",#N/A,FALSE,"VinculosAccessEfetivo"}</definedName>
    <definedName name="boston" localSheetId="1" hidden="1">{"TotalGeralDespesasPorArea",#N/A,FALSE,"VinculosAccessEfetivo"}</definedName>
    <definedName name="boston" hidden="1">{"TotalGeralDespesasPorArea",#N/A,FALSE,"VinculosAccessEfetivo"}</definedName>
    <definedName name="BPS_Conv" localSheetId="2">#REF!</definedName>
    <definedName name="BPS_Conv" localSheetId="4">#REF!</definedName>
    <definedName name="BPS_Conv" localSheetId="0">#REF!</definedName>
    <definedName name="BPS_Conv" localSheetId="3">#REF!</definedName>
    <definedName name="BPS_Conv">#REF!</definedName>
    <definedName name="BRAIN_CS" localSheetId="2">#REF!</definedName>
    <definedName name="BRAIN_CS" localSheetId="4">#REF!</definedName>
    <definedName name="BRAIN_CS" localSheetId="0">#REF!</definedName>
    <definedName name="BRAIN_CS" localSheetId="3">#REF!</definedName>
    <definedName name="BRAIN_CS">#REF!</definedName>
    <definedName name="BRAIN_IR" localSheetId="2">#REF!</definedName>
    <definedName name="BRAIN_IR" localSheetId="4">#REF!</definedName>
    <definedName name="BRAIN_IR" localSheetId="0">#REF!</definedName>
    <definedName name="BRAIN_IR" localSheetId="3">#REF!</definedName>
    <definedName name="BRAIN_IR">#REF!</definedName>
    <definedName name="BRINSMEDOL" localSheetId="2">#REF!</definedName>
    <definedName name="BRINSMEDOL" localSheetId="4">#REF!</definedName>
    <definedName name="BRINSMEDOL" localSheetId="0">#REF!</definedName>
    <definedName name="BRINSMEDOL" localSheetId="3">#REF!</definedName>
    <definedName name="BRINSMEDOL">#REF!</definedName>
    <definedName name="BRINSMEREAL" localSheetId="2">#REF!</definedName>
    <definedName name="BRINSMEREAL" localSheetId="4">#REF!</definedName>
    <definedName name="BRINSMEREAL" localSheetId="0">#REF!</definedName>
    <definedName name="BRINSMEREAL" localSheetId="3">#REF!</definedName>
    <definedName name="BRINSMEREAL">#REF!</definedName>
    <definedName name="BRINSMIDOL" localSheetId="2">#REF!</definedName>
    <definedName name="BRINSMIDOL" localSheetId="4">#REF!</definedName>
    <definedName name="BRINSMIDOL" localSheetId="0">#REF!</definedName>
    <definedName name="BRINSMIDOL" localSheetId="3">#REF!</definedName>
    <definedName name="BRINSMIDOL">#REF!</definedName>
    <definedName name="BRINSMIREAL">#REF!</definedName>
    <definedName name="Brio" localSheetId="2">#REF!</definedName>
    <definedName name="Brio" localSheetId="4">#REF!</definedName>
    <definedName name="Brio" localSheetId="0">#REF!</definedName>
    <definedName name="Brio" localSheetId="3">#REF!</definedName>
    <definedName name="Brio">#REF!</definedName>
    <definedName name="Brio_Maint" localSheetId="2">#REF!</definedName>
    <definedName name="Brio_Maint" localSheetId="4">#REF!</definedName>
    <definedName name="Brio_Maint" localSheetId="0">#REF!</definedName>
    <definedName name="Brio_Maint" localSheetId="3">#REF!</definedName>
    <definedName name="Brio_Maint">#REF!</definedName>
    <definedName name="BSPAGE1" localSheetId="2">#REF!</definedName>
    <definedName name="BSPAGE1" localSheetId="4">#REF!</definedName>
    <definedName name="BSPAGE1" localSheetId="0">#REF!</definedName>
    <definedName name="BSPAGE1" localSheetId="3">#REF!</definedName>
    <definedName name="BSPAGE1">#REF!</definedName>
    <definedName name="BSPAGE10" localSheetId="2">#REF!</definedName>
    <definedName name="BSPAGE10" localSheetId="4">#REF!</definedName>
    <definedName name="BSPAGE10" localSheetId="0">#REF!</definedName>
    <definedName name="BSPAGE10" localSheetId="3">#REF!</definedName>
    <definedName name="BSPAGE10">#REF!</definedName>
    <definedName name="BSPAGE10A" localSheetId="2">#REF!</definedName>
    <definedName name="BSPAGE10A" localSheetId="4">#REF!</definedName>
    <definedName name="BSPAGE10A" localSheetId="0">#REF!</definedName>
    <definedName name="BSPAGE10A" localSheetId="3">#REF!</definedName>
    <definedName name="BSPAGE10A">#REF!</definedName>
    <definedName name="BSPAGE10B" localSheetId="2">#REF!</definedName>
    <definedName name="BSPAGE10B" localSheetId="4">#REF!</definedName>
    <definedName name="BSPAGE10B" localSheetId="0">#REF!</definedName>
    <definedName name="BSPAGE10B" localSheetId="3">#REF!</definedName>
    <definedName name="BSPAGE10B">#REF!</definedName>
    <definedName name="BSPAGE10B1" localSheetId="2">#REF!</definedName>
    <definedName name="BSPAGE10B1" localSheetId="4">#REF!</definedName>
    <definedName name="BSPAGE10B1" localSheetId="0">#REF!</definedName>
    <definedName name="BSPAGE10B1" localSheetId="3">#REF!</definedName>
    <definedName name="BSPAGE10B1">#REF!</definedName>
    <definedName name="BSPAGE10C" localSheetId="2">#REF!</definedName>
    <definedName name="BSPAGE10C" localSheetId="4">#REF!</definedName>
    <definedName name="BSPAGE10C" localSheetId="0">#REF!</definedName>
    <definedName name="BSPAGE10C" localSheetId="3">#REF!</definedName>
    <definedName name="BSPAGE10C">#REF!</definedName>
    <definedName name="BSPAGE11" localSheetId="2">#REF!</definedName>
    <definedName name="BSPAGE11" localSheetId="4">#REF!</definedName>
    <definedName name="BSPAGE11" localSheetId="0">#REF!</definedName>
    <definedName name="BSPAGE11" localSheetId="3">#REF!</definedName>
    <definedName name="BSPAGE11">#REF!</definedName>
    <definedName name="BSPAGE12" localSheetId="2">#REF!</definedName>
    <definedName name="BSPAGE12" localSheetId="4">#REF!</definedName>
    <definedName name="BSPAGE12" localSheetId="0">#REF!</definedName>
    <definedName name="BSPAGE12" localSheetId="3">#REF!</definedName>
    <definedName name="BSPAGE12">#REF!</definedName>
    <definedName name="BSPAGE13" localSheetId="2">#REF!</definedName>
    <definedName name="BSPAGE13" localSheetId="4">#REF!</definedName>
    <definedName name="BSPAGE13" localSheetId="0">#REF!</definedName>
    <definedName name="BSPAGE13" localSheetId="3">#REF!</definedName>
    <definedName name="BSPAGE13">#REF!</definedName>
    <definedName name="BSPAGE14" localSheetId="2">#REF!</definedName>
    <definedName name="BSPAGE14" localSheetId="4">#REF!</definedName>
    <definedName name="BSPAGE14" localSheetId="0">#REF!</definedName>
    <definedName name="BSPAGE14" localSheetId="3">#REF!</definedName>
    <definedName name="BSPAGE14">#REF!</definedName>
    <definedName name="BSPAGE15" localSheetId="2">#REF!</definedName>
    <definedName name="BSPAGE15" localSheetId="4">#REF!</definedName>
    <definedName name="BSPAGE15" localSheetId="0">#REF!</definedName>
    <definedName name="BSPAGE15" localSheetId="3">#REF!</definedName>
    <definedName name="BSPAGE15">#REF!</definedName>
    <definedName name="BSPAGE15A" localSheetId="2">#REF!</definedName>
    <definedName name="BSPAGE15A" localSheetId="4">#REF!</definedName>
    <definedName name="BSPAGE15A" localSheetId="0">#REF!</definedName>
    <definedName name="BSPAGE15A" localSheetId="3">#REF!</definedName>
    <definedName name="BSPAGE15A">#REF!</definedName>
    <definedName name="BSPAGE15B" localSheetId="2">#REF!</definedName>
    <definedName name="BSPAGE15B" localSheetId="4">#REF!</definedName>
    <definedName name="BSPAGE15B" localSheetId="0">#REF!</definedName>
    <definedName name="BSPAGE15B" localSheetId="3">#REF!</definedName>
    <definedName name="BSPAGE15B">#REF!</definedName>
    <definedName name="BSPAGE15C" localSheetId="2">#REF!</definedName>
    <definedName name="BSPAGE15C" localSheetId="4">#REF!</definedName>
    <definedName name="BSPAGE15C" localSheetId="0">#REF!</definedName>
    <definedName name="BSPAGE15C" localSheetId="3">#REF!</definedName>
    <definedName name="BSPAGE15C">#REF!</definedName>
    <definedName name="BSPAGE15D" localSheetId="2">#REF!</definedName>
    <definedName name="BSPAGE15D" localSheetId="4">#REF!</definedName>
    <definedName name="BSPAGE15D" localSheetId="0">#REF!</definedName>
    <definedName name="BSPAGE15D" localSheetId="3">#REF!</definedName>
    <definedName name="BSPAGE15D">#REF!</definedName>
    <definedName name="BSPAGE15E" localSheetId="2">#REF!</definedName>
    <definedName name="BSPAGE15E" localSheetId="4">#REF!</definedName>
    <definedName name="BSPAGE15E" localSheetId="0">#REF!</definedName>
    <definedName name="BSPAGE15E" localSheetId="3">#REF!</definedName>
    <definedName name="BSPAGE15E">#REF!</definedName>
    <definedName name="BSPAGE16" localSheetId="2">#REF!</definedName>
    <definedName name="BSPAGE16" localSheetId="4">#REF!</definedName>
    <definedName name="BSPAGE16" localSheetId="0">#REF!</definedName>
    <definedName name="BSPAGE16" localSheetId="3">#REF!</definedName>
    <definedName name="BSPAGE16">#REF!</definedName>
    <definedName name="BSPAGE17" localSheetId="2">#REF!</definedName>
    <definedName name="BSPAGE17" localSheetId="4">#REF!</definedName>
    <definedName name="BSPAGE17" localSheetId="0">#REF!</definedName>
    <definedName name="BSPAGE17" localSheetId="3">#REF!</definedName>
    <definedName name="BSPAGE17">#REF!</definedName>
    <definedName name="BSPAGE18" localSheetId="2">#REF!</definedName>
    <definedName name="BSPAGE18" localSheetId="4">#REF!</definedName>
    <definedName name="BSPAGE18" localSheetId="0">#REF!</definedName>
    <definedName name="BSPAGE18" localSheetId="3">#REF!</definedName>
    <definedName name="BSPAGE18">#REF!</definedName>
    <definedName name="BSPAGE1A" localSheetId="2">#REF!</definedName>
    <definedName name="BSPAGE1A" localSheetId="4">#REF!</definedName>
    <definedName name="BSPAGE1A" localSheetId="0">#REF!</definedName>
    <definedName name="BSPAGE1A" localSheetId="3">#REF!</definedName>
    <definedName name="BSPAGE1A">#REF!</definedName>
    <definedName name="BSPAGE1B" localSheetId="2">#REF!</definedName>
    <definedName name="BSPAGE1B" localSheetId="4">#REF!</definedName>
    <definedName name="BSPAGE1B" localSheetId="0">#REF!</definedName>
    <definedName name="BSPAGE1B" localSheetId="3">#REF!</definedName>
    <definedName name="BSPAGE1B">#REF!</definedName>
    <definedName name="BSPAGE2" localSheetId="2">#REF!</definedName>
    <definedName name="BSPAGE2" localSheetId="4">#REF!</definedName>
    <definedName name="BSPAGE2" localSheetId="0">#REF!</definedName>
    <definedName name="BSPAGE2" localSheetId="3">#REF!</definedName>
    <definedName name="BSPAGE2">#REF!</definedName>
    <definedName name="BSPAGE3" localSheetId="2">#REF!</definedName>
    <definedName name="BSPAGE3" localSheetId="4">#REF!</definedName>
    <definedName name="BSPAGE3" localSheetId="0">#REF!</definedName>
    <definedName name="BSPAGE3" localSheetId="3">#REF!</definedName>
    <definedName name="BSPAGE3">#REF!</definedName>
    <definedName name="BSPAGE4" localSheetId="2">#REF!</definedName>
    <definedName name="BSPAGE4" localSheetId="4">#REF!</definedName>
    <definedName name="BSPAGE4" localSheetId="0">#REF!</definedName>
    <definedName name="BSPAGE4" localSheetId="3">#REF!</definedName>
    <definedName name="BSPAGE4">#REF!</definedName>
    <definedName name="BSPAGE5" localSheetId="2">#REF!</definedName>
    <definedName name="BSPAGE5" localSheetId="4">#REF!</definedName>
    <definedName name="BSPAGE5" localSheetId="0">#REF!</definedName>
    <definedName name="BSPAGE5" localSheetId="3">#REF!</definedName>
    <definedName name="BSPAGE5">#REF!</definedName>
    <definedName name="BSPAGE5A" localSheetId="2">#REF!</definedName>
    <definedName name="BSPAGE5A" localSheetId="4">#REF!</definedName>
    <definedName name="BSPAGE5A" localSheetId="0">#REF!</definedName>
    <definedName name="BSPAGE5A" localSheetId="3">#REF!</definedName>
    <definedName name="BSPAGE5A">#REF!</definedName>
    <definedName name="BSPAGE5B" localSheetId="2">#REF!</definedName>
    <definedName name="BSPAGE5B" localSheetId="4">#REF!</definedName>
    <definedName name="BSPAGE5B" localSheetId="0">#REF!</definedName>
    <definedName name="BSPAGE5B" localSheetId="3">#REF!</definedName>
    <definedName name="BSPAGE5B">#REF!</definedName>
    <definedName name="BSPAGE6" localSheetId="2">#REF!</definedName>
    <definedName name="BSPAGE6" localSheetId="4">#REF!</definedName>
    <definedName name="BSPAGE6" localSheetId="0">#REF!</definedName>
    <definedName name="BSPAGE6" localSheetId="3">#REF!</definedName>
    <definedName name="BSPAGE6">#REF!</definedName>
    <definedName name="BSPAGE7" localSheetId="2">#REF!</definedName>
    <definedName name="BSPAGE7" localSheetId="4">#REF!</definedName>
    <definedName name="BSPAGE7" localSheetId="0">#REF!</definedName>
    <definedName name="BSPAGE7" localSheetId="3">#REF!</definedName>
    <definedName name="BSPAGE7">#REF!</definedName>
    <definedName name="BSPAGE8" localSheetId="2">#REF!</definedName>
    <definedName name="BSPAGE8" localSheetId="4">#REF!</definedName>
    <definedName name="BSPAGE8" localSheetId="0">#REF!</definedName>
    <definedName name="BSPAGE8" localSheetId="3">#REF!</definedName>
    <definedName name="BSPAGE8">#REF!</definedName>
    <definedName name="BSPAGE9" localSheetId="2">#REF!</definedName>
    <definedName name="BSPAGE9" localSheetId="4">#REF!</definedName>
    <definedName name="BSPAGE9" localSheetId="0">#REF!</definedName>
    <definedName name="BSPAGE9" localSheetId="3">#REF!</definedName>
    <definedName name="BSPAGE9">#REF!</definedName>
    <definedName name="BSPAGE9A" localSheetId="2">#REF!</definedName>
    <definedName name="BSPAGE9A" localSheetId="4">#REF!</definedName>
    <definedName name="BSPAGE9A" localSheetId="0">#REF!</definedName>
    <definedName name="BSPAGE9A" localSheetId="3">#REF!</definedName>
    <definedName name="BSPAGE9A">#REF!</definedName>
    <definedName name="BUDAT" localSheetId="2">#REF!</definedName>
    <definedName name="BUDAT" localSheetId="4">#REF!</definedName>
    <definedName name="BUDAT" localSheetId="0">#REF!</definedName>
    <definedName name="BUDAT" localSheetId="3">#REF!</definedName>
    <definedName name="BUDAT">#REF!</definedName>
    <definedName name="CÂ" localSheetId="2">#REF!</definedName>
    <definedName name="CÂ" localSheetId="4">#REF!</definedName>
    <definedName name="CÂ" localSheetId="0">#REF!</definedName>
    <definedName name="CÂ" localSheetId="3">#REF!</definedName>
    <definedName name="CÂ">#REF!</definedName>
    <definedName name="calc" localSheetId="2">#REF!</definedName>
    <definedName name="calc" localSheetId="4">#REF!</definedName>
    <definedName name="calc" localSheetId="0">#REF!</definedName>
    <definedName name="calc" localSheetId="3">#REF!</definedName>
    <definedName name="calc">#REF!</definedName>
    <definedName name="CALENDÁRIO" localSheetId="2">#REF!</definedName>
    <definedName name="CALENDÁRIO" localSheetId="4">#REF!</definedName>
    <definedName name="CALENDÁRIO" localSheetId="0">#REF!</definedName>
    <definedName name="CALENDÁRIO" localSheetId="3">#REF!</definedName>
    <definedName name="CALENDÁRIO">#REF!</definedName>
    <definedName name="CAP" localSheetId="2">#REF!</definedName>
    <definedName name="CAP" localSheetId="4">#REF!</definedName>
    <definedName name="CAP" localSheetId="0">#REF!</definedName>
    <definedName name="CAP" localSheetId="3">#REF!</definedName>
    <definedName name="CAP">#REF!</definedName>
    <definedName name="CAPA" localSheetId="2">#REF!</definedName>
    <definedName name="CAPA" localSheetId="4">#REF!</definedName>
    <definedName name="CAPA" localSheetId="0">#REF!</definedName>
    <definedName name="CAPA" localSheetId="3">#REF!</definedName>
    <definedName name="CAPA">#REF!</definedName>
    <definedName name="CAPCOLIG" localSheetId="2">#REF!</definedName>
    <definedName name="CAPCOLIG" localSheetId="4">#REF!</definedName>
    <definedName name="CAPCOLIG" localSheetId="0">#REF!</definedName>
    <definedName name="CAPCOLIG" localSheetId="3">#REF!</definedName>
    <definedName name="CAPCOLIG">#REF!</definedName>
    <definedName name="cc" localSheetId="2" hidden="1">{"Fecha_Outubro",#N/A,FALSE,"FECHAMENTO-2002 ";"Defer_Outubro",#N/A,FALSE,"DIFERIDO";"Pis_Outubro",#N/A,FALSE,"PIS COFINS";"Iss_Outubro",#N/A,FALSE,"ISS"}</definedName>
    <definedName name="cc" localSheetId="4" hidden="1">{"Fecha_Outubro",#N/A,FALSE,"FECHAMENTO-2002 ";"Defer_Outubro",#N/A,FALSE,"DIFERIDO";"Pis_Outubro",#N/A,FALSE,"PIS COFINS";"Iss_Outubro",#N/A,FALSE,"ISS"}</definedName>
    <definedName name="cc" localSheetId="3" hidden="1">{"Fecha_Outubro",#N/A,FALSE,"FECHAMENTO-2002 ";"Defer_Outubro",#N/A,FALSE,"DIFERIDO";"Pis_Outubro",#N/A,FALSE,"PIS COFINS";"Iss_Outubro",#N/A,FALSE,"ISS"}</definedName>
    <definedName name="cc" localSheetId="1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ccc" localSheetId="2" hidden="1">{#N/A,#N/A,FALSE,"HONORÁRIOS"}</definedName>
    <definedName name="ccc" localSheetId="4" hidden="1">{#N/A,#N/A,FALSE,"HONORÁRIOS"}</definedName>
    <definedName name="ccc" localSheetId="3" hidden="1">{#N/A,#N/A,FALSE,"HONORÁRIOS"}</definedName>
    <definedName name="ccc" localSheetId="1" hidden="1">{#N/A,#N/A,FALSE,"HONORÁRIOS"}</definedName>
    <definedName name="ccc" hidden="1">{#N/A,#N/A,FALSE,"HONORÁRIOS"}</definedName>
    <definedName name="CCM" localSheetId="2">#REF!</definedName>
    <definedName name="CCM" localSheetId="4">#REF!</definedName>
    <definedName name="CCM" localSheetId="0">#REF!</definedName>
    <definedName name="CCM" localSheetId="3">#REF!</definedName>
    <definedName name="CCM">#REF!</definedName>
    <definedName name="centro" localSheetId="2">#REF!</definedName>
    <definedName name="centro" localSheetId="4">#REF!</definedName>
    <definedName name="centro" localSheetId="0">#REF!</definedName>
    <definedName name="centro" localSheetId="3">#REF!</definedName>
    <definedName name="centro">#REF!</definedName>
    <definedName name="centrocusto" localSheetId="2">#REF!</definedName>
    <definedName name="centrocusto" localSheetId="4">#REF!</definedName>
    <definedName name="centrocusto" localSheetId="0">#REF!</definedName>
    <definedName name="centrocusto" localSheetId="3">#REF!</definedName>
    <definedName name="centrocusto">#REF!</definedName>
    <definedName name="CGC" localSheetId="2">#REF!</definedName>
    <definedName name="CGC" localSheetId="4">#REF!</definedName>
    <definedName name="CGC" localSheetId="0">#REF!</definedName>
    <definedName name="CGC" localSheetId="3">#REF!</definedName>
    <definedName name="CGC">#REF!</definedName>
    <definedName name="CHK" localSheetId="2">#REF!</definedName>
    <definedName name="CHK" localSheetId="4">#REF!</definedName>
    <definedName name="CHK" localSheetId="0">#REF!</definedName>
    <definedName name="CHK" localSheetId="3">#REF!</definedName>
    <definedName name="CHK">#REF!</definedName>
    <definedName name="ClDoc" localSheetId="2">#REF!</definedName>
    <definedName name="ClDoc" localSheetId="4">#REF!</definedName>
    <definedName name="ClDoc" localSheetId="0">#REF!</definedName>
    <definedName name="ClDoc" localSheetId="3">#REF!</definedName>
    <definedName name="ClDoc">#REF!</definedName>
    <definedName name="CLUBE_CS" localSheetId="2">#REF!</definedName>
    <definedName name="CLUBE_CS" localSheetId="4">#REF!</definedName>
    <definedName name="CLUBE_CS" localSheetId="0">#REF!</definedName>
    <definedName name="CLUBE_CS" localSheetId="3">#REF!</definedName>
    <definedName name="CLUBE_CS">#REF!</definedName>
    <definedName name="CLUBE_IR" localSheetId="2">#REF!</definedName>
    <definedName name="CLUBE_IR" localSheetId="4">#REF!</definedName>
    <definedName name="CLUBE_IR" localSheetId="0">#REF!</definedName>
    <definedName name="CLUBE_IR" localSheetId="3">#REF!</definedName>
    <definedName name="CLUBE_IR">#REF!</definedName>
    <definedName name="COA" localSheetId="2">#REF!</definedName>
    <definedName name="COA" localSheetId="4">#REF!</definedName>
    <definedName name="COA" localSheetId="0">#REF!</definedName>
    <definedName name="COA" localSheetId="3">#REF!</definedName>
    <definedName name="COA">#REF!</definedName>
    <definedName name="codes" localSheetId="2">#REF!</definedName>
    <definedName name="codes" localSheetId="4">#REF!</definedName>
    <definedName name="codes" localSheetId="0">#REF!</definedName>
    <definedName name="codes" localSheetId="3">#REF!</definedName>
    <definedName name="codes">#REF!</definedName>
    <definedName name="CÓDIGO" localSheetId="2">#REF!</definedName>
    <definedName name="CÓDIGO" localSheetId="4">#REF!</definedName>
    <definedName name="CÓDIGO" localSheetId="0">#REF!</definedName>
    <definedName name="CÓDIGO" localSheetId="3">#REF!</definedName>
    <definedName name="CÓDIGO">#REF!</definedName>
    <definedName name="COF" localSheetId="2">#REF!</definedName>
    <definedName name="COF" localSheetId="4">#REF!</definedName>
    <definedName name="COF" localSheetId="0">#REF!</definedName>
    <definedName name="COF" localSheetId="3">#REF!</definedName>
    <definedName name="COF">#REF!</definedName>
    <definedName name="COFINS" localSheetId="2" hidden="1">{"Fecha_Dezembro",#N/A,FALSE,"FECHAMENTO-2002 ";"Defer_Dezermbro",#N/A,FALSE,"DIFERIDO";"Pis_Dezembro",#N/A,FALSE,"PIS COFINS";"Iss_Dezembro",#N/A,FALSE,"ISS"}</definedName>
    <definedName name="COFINS" localSheetId="4" hidden="1">{"Fecha_Dezembro",#N/A,FALSE,"FECHAMENTO-2002 ";"Defer_Dezermbro",#N/A,FALSE,"DIFERIDO";"Pis_Dezembro",#N/A,FALSE,"PIS COFINS";"Iss_Dezembro",#N/A,FALSE,"ISS"}</definedName>
    <definedName name="COFINS" localSheetId="3" hidden="1">{"Fecha_Dezembro",#N/A,FALSE,"FECHAMENTO-2002 ";"Defer_Dezermbro",#N/A,FALSE,"DIFERIDO";"Pis_Dezembro",#N/A,FALSE,"PIS COFINS";"Iss_Dezembro",#N/A,FALSE,"ISS"}</definedName>
    <definedName name="COFINS" localSheetId="1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4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lPerc">#REF!</definedName>
    <definedName name="Coluna">#REF!</definedName>
    <definedName name="ColValor">#REF!</definedName>
    <definedName name="COMMOD_CS" localSheetId="2">#REF!</definedName>
    <definedName name="COMMOD_CS" localSheetId="4">#REF!</definedName>
    <definedName name="COMMOD_CS" localSheetId="0">#REF!</definedName>
    <definedName name="COMMOD_CS" localSheetId="3">#REF!</definedName>
    <definedName name="COMMOD_CS">#REF!</definedName>
    <definedName name="COMMOD_IR" localSheetId="2">#REF!</definedName>
    <definedName name="COMMOD_IR" localSheetId="4">#REF!</definedName>
    <definedName name="COMMOD_IR" localSheetId="0">#REF!</definedName>
    <definedName name="COMMOD_IR" localSheetId="3">#REF!</definedName>
    <definedName name="COMMOD_IR">#REF!</definedName>
    <definedName name="Comp_emp" localSheetId="2">#REF!</definedName>
    <definedName name="Comp_emp" localSheetId="4">#REF!</definedName>
    <definedName name="Comp_emp" localSheetId="0">#REF!</definedName>
    <definedName name="Comp_emp" localSheetId="3">#REF!</definedName>
    <definedName name="Comp_emp">#REF!</definedName>
    <definedName name="Comp_equiv" localSheetId="2">#REF!</definedName>
    <definedName name="Comp_equiv" localSheetId="4">#REF!</definedName>
    <definedName name="Comp_equiv" localSheetId="0">#REF!</definedName>
    <definedName name="Comp_equiv" localSheetId="3">#REF!</definedName>
    <definedName name="Comp_equiv">#REF!</definedName>
    <definedName name="Comp_un" localSheetId="2">#REF!</definedName>
    <definedName name="Comp_un" localSheetId="4">#REF!</definedName>
    <definedName name="Comp_un" localSheetId="0">#REF!</definedName>
    <definedName name="Comp_un" localSheetId="3">#REF!</definedName>
    <definedName name="Comp_un">#REF!</definedName>
    <definedName name="COMPRA" localSheetId="2">#REF!</definedName>
    <definedName name="COMPRA" localSheetId="4">#REF!</definedName>
    <definedName name="COMPRA" localSheetId="0">#REF!</definedName>
    <definedName name="COMPRA" localSheetId="3">#REF!</definedName>
    <definedName name="COMPRA">#REF!</definedName>
    <definedName name="COMPULSORIO" localSheetId="2">#REF!</definedName>
    <definedName name="COMPULSORIO" localSheetId="4">#REF!</definedName>
    <definedName name="COMPULSORIO" localSheetId="0">#REF!</definedName>
    <definedName name="COMPULSORIO" localSheetId="3">#REF!</definedName>
    <definedName name="COMPULSORIO">#REF!</definedName>
    <definedName name="Conciliação" localSheetId="2">#REF!</definedName>
    <definedName name="Conciliação" localSheetId="4">#REF!</definedName>
    <definedName name="Conciliação" localSheetId="0">#REF!</definedName>
    <definedName name="Conciliação" localSheetId="3">#REF!</definedName>
    <definedName name="Conciliação">#REF!</definedName>
    <definedName name="Consolidado" localSheetId="2">#REF!</definedName>
    <definedName name="Consolidado" localSheetId="4">#REF!</definedName>
    <definedName name="Consolidado" localSheetId="0">#REF!</definedName>
    <definedName name="Consolidado" localSheetId="3">#REF!</definedName>
    <definedName name="Consolidado">#REF!</definedName>
    <definedName name="CONTAS">""</definedName>
    <definedName name="Contribuição">#REF!</definedName>
    <definedName name="CONVENIO" localSheetId="2">#REF!</definedName>
    <definedName name="CONVENIO" localSheetId="4">#REF!</definedName>
    <definedName name="CONVENIO" localSheetId="0">#REF!</definedName>
    <definedName name="CONVENIO" localSheetId="3">#REF!</definedName>
    <definedName name="CONVENIO">#REF!</definedName>
    <definedName name="cooperativa" localSheetId="2" hidden="1">{#N/A,#N/A,FALSE,"Aging Summary";#N/A,#N/A,FALSE,"Ratio Analysis";#N/A,#N/A,FALSE,"Test 120 Day Accts";#N/A,#N/A,FALSE,"Tickmarks"}</definedName>
    <definedName name="cooperativa" localSheetId="4" hidden="1">{#N/A,#N/A,FALSE,"Aging Summary";#N/A,#N/A,FALSE,"Ratio Analysis";#N/A,#N/A,FALSE,"Test 120 Day Accts";#N/A,#N/A,FALSE,"Tickmarks"}</definedName>
    <definedName name="cooperativa" localSheetId="3" hidden="1">{#N/A,#N/A,FALSE,"Aging Summary";#N/A,#N/A,FALSE,"Ratio Analysis";#N/A,#N/A,FALSE,"Test 120 Day Accts";#N/A,#N/A,FALSE,"Tickmarks"}</definedName>
    <definedName name="cooperativa" localSheetId="1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localSheetId="4" hidden="1">{#N/A,#N/A,FALSE,"Aging Summary";#N/A,#N/A,FALSE,"Ratio Analysis";#N/A,#N/A,FALSE,"Test 120 Day Accts";#N/A,#N/A,FALSE,"Tickmarks"}</definedName>
    <definedName name="Cooperativas" localSheetId="3" hidden="1">{#N/A,#N/A,FALSE,"Aging Summary";#N/A,#N/A,FALSE,"Ratio Analysis";#N/A,#N/A,FALSE,"Test 120 Day Accts";#N/A,#N/A,FALSE,"Tickmarks"}</definedName>
    <definedName name="Cooperativas" localSheetId="1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rrig" localSheetId="2">#REF!</definedName>
    <definedName name="corrig" localSheetId="4">#REF!</definedName>
    <definedName name="corrig" localSheetId="0">#REF!</definedName>
    <definedName name="corrig" localSheetId="3">#REF!</definedName>
    <definedName name="corrig">#REF!</definedName>
    <definedName name="CORSEG_CS" localSheetId="2">#REF!</definedName>
    <definedName name="CORSEG_CS" localSheetId="4">#REF!</definedName>
    <definedName name="CORSEG_CS" localSheetId="0">#REF!</definedName>
    <definedName name="CORSEG_CS" localSheetId="3">#REF!</definedName>
    <definedName name="CORSEG_CS">#REF!</definedName>
    <definedName name="CORSEG_IR" localSheetId="2">#REF!</definedName>
    <definedName name="CORSEG_IR" localSheetId="4">#REF!</definedName>
    <definedName name="CORSEG_IR" localSheetId="0">#REF!</definedName>
    <definedName name="CORSEG_IR" localSheetId="3">#REF!</definedName>
    <definedName name="CORSEG_IR">#REF!</definedName>
    <definedName name="coupon" localSheetId="2">#REF!</definedName>
    <definedName name="coupon" localSheetId="4">#REF!</definedName>
    <definedName name="coupon" localSheetId="0">#REF!</definedName>
    <definedName name="coupon" localSheetId="3">#REF!</definedName>
    <definedName name="coupon">#REF!</definedName>
    <definedName name="cpn" localSheetId="2">#REF!</definedName>
    <definedName name="cpn" localSheetId="4">#REF!</definedName>
    <definedName name="cpn" localSheetId="0">#REF!</definedName>
    <definedName name="cpn" localSheetId="3">#REF!</definedName>
    <definedName name="cpn">#REF!</definedName>
    <definedName name="CPRAZO" localSheetId="2">#REF!</definedName>
    <definedName name="CPRAZO" localSheetId="4">#REF!</definedName>
    <definedName name="CPRAZO" localSheetId="0">#REF!</definedName>
    <definedName name="CPRAZO" localSheetId="3">#REF!</definedName>
    <definedName name="CPRAZO">#REF!</definedName>
    <definedName name="CREDIMEX_CS" localSheetId="2">#REF!</definedName>
    <definedName name="CREDIMEX_CS" localSheetId="4">#REF!</definedName>
    <definedName name="CREDIMEX_CS" localSheetId="0">#REF!</definedName>
    <definedName name="CREDIMEX_CS" localSheetId="3">#REF!</definedName>
    <definedName name="CREDIMEX_CS">#REF!</definedName>
    <definedName name="CREDIMEX_IR" localSheetId="2">#REF!</definedName>
    <definedName name="CREDIMEX_IR" localSheetId="4">#REF!</definedName>
    <definedName name="CREDIMEX_IR" localSheetId="0">#REF!</definedName>
    <definedName name="CREDIMEX_IR" localSheetId="3">#REF!</definedName>
    <definedName name="CREDIMEX_IR">#REF!</definedName>
    <definedName name="CREDINV_CS" localSheetId="2">#REF!</definedName>
    <definedName name="CREDINV_CS" localSheetId="4">#REF!</definedName>
    <definedName name="CREDINV_CS" localSheetId="0">#REF!</definedName>
    <definedName name="CREDINV_CS" localSheetId="3">#REF!</definedName>
    <definedName name="CREDINV_CS">#REF!</definedName>
    <definedName name="CREDINV_IR" localSheetId="2">#REF!</definedName>
    <definedName name="CREDINV_IR" localSheetId="4">#REF!</definedName>
    <definedName name="CREDINV_IR" localSheetId="0">#REF!</definedName>
    <definedName name="CREDINV_IR" localSheetId="3">#REF!</definedName>
    <definedName name="CREDINV_IR">#REF!</definedName>
    <definedName name="_xlnm.Criteria">#N/A</definedName>
    <definedName name="Criterios_IM" localSheetId="2">#REF!</definedName>
    <definedName name="Criterios_IM" localSheetId="4">#REF!</definedName>
    <definedName name="Criterios_IM" localSheetId="0">#REF!</definedName>
    <definedName name="Criterios_IM" localSheetId="3">#REF!</definedName>
    <definedName name="Criterios_IM">#REF!</definedName>
    <definedName name="CS01.96" localSheetId="2">#REF!</definedName>
    <definedName name="CS01.96" localSheetId="4">#REF!</definedName>
    <definedName name="CS01.96" localSheetId="0">#REF!</definedName>
    <definedName name="CS01.96" localSheetId="3">#REF!</definedName>
    <definedName name="CS01.96">#REF!</definedName>
    <definedName name="CS02.96" localSheetId="2">#REF!</definedName>
    <definedName name="CS02.96" localSheetId="4">#REF!</definedName>
    <definedName name="CS02.96" localSheetId="0">#REF!</definedName>
    <definedName name="CS02.96" localSheetId="3">#REF!</definedName>
    <definedName name="CS02.96">#REF!</definedName>
    <definedName name="CS03.96" localSheetId="2">#REF!</definedName>
    <definedName name="CS03.96" localSheetId="4">#REF!</definedName>
    <definedName name="CS03.96" localSheetId="0">#REF!</definedName>
    <definedName name="CS03.96" localSheetId="3">#REF!</definedName>
    <definedName name="CS03.96">#REF!</definedName>
    <definedName name="CS04.96" localSheetId="2">#REF!</definedName>
    <definedName name="CS04.96" localSheetId="4">#REF!</definedName>
    <definedName name="CS04.96" localSheetId="0">#REF!</definedName>
    <definedName name="CS04.96" localSheetId="3">#REF!</definedName>
    <definedName name="CS04.96">#REF!</definedName>
    <definedName name="CS05.96" localSheetId="2">#REF!</definedName>
    <definedName name="CS05.96" localSheetId="4">#REF!</definedName>
    <definedName name="CS05.96" localSheetId="0">#REF!</definedName>
    <definedName name="CS05.96" localSheetId="3">#REF!</definedName>
    <definedName name="CS05.96">#REF!</definedName>
    <definedName name="CSL" localSheetId="2">#REF!</definedName>
    <definedName name="CSL" localSheetId="4">#REF!</definedName>
    <definedName name="CSL" localSheetId="0">#REF!</definedName>
    <definedName name="CSL" localSheetId="3">#REF!</definedName>
    <definedName name="CSL">#REF!</definedName>
    <definedName name="csll" localSheetId="2">#REF!</definedName>
    <definedName name="csll" localSheetId="4">#REF!</definedName>
    <definedName name="csll" localSheetId="0">#REF!</definedName>
    <definedName name="csll" localSheetId="3">#REF!</definedName>
    <definedName name="csll">#REF!</definedName>
    <definedName name="cssl" localSheetId="2">#REF!</definedName>
    <definedName name="cssl" localSheetId="4">#REF!</definedName>
    <definedName name="cssl" localSheetId="0">#REF!</definedName>
    <definedName name="cssl" localSheetId="3">#REF!</definedName>
    <definedName name="cssl">#REF!</definedName>
    <definedName name="Ctrl_Shift_p" localSheetId="2">#REF!</definedName>
    <definedName name="Ctrl_Shift_p" localSheetId="4">#REF!</definedName>
    <definedName name="Ctrl_Shift_p" localSheetId="0">#REF!</definedName>
    <definedName name="Ctrl_Shift_p" localSheetId="3">#REF!</definedName>
    <definedName name="Ctrl_Shift_p">#REF!</definedName>
    <definedName name="CUSTO" localSheetId="2">#REF!</definedName>
    <definedName name="CUSTO" localSheetId="4">#REF!</definedName>
    <definedName name="CUSTO" localSheetId="0">#REF!</definedName>
    <definedName name="CUSTO" localSheetId="3">#REF!</definedName>
    <definedName name="CUSTO">#REF!</definedName>
    <definedName name="Customer" localSheetId="2">#REF!</definedName>
    <definedName name="Customer" localSheetId="4">#REF!</definedName>
    <definedName name="Customer" localSheetId="0">#REF!</definedName>
    <definedName name="Customer" localSheetId="3">#REF!</definedName>
    <definedName name="Customer">#REF!</definedName>
    <definedName name="d" localSheetId="2" hidden="1">{"Fecha_Novembro",#N/A,FALSE,"FECHAMENTO-2002 ";"Defer_Novembro",#N/A,FALSE,"DIFERIDO";"Pis_Novembro",#N/A,FALSE,"PIS COFINS";"Iss_Novembro",#N/A,FALSE,"ISS"}</definedName>
    <definedName name="d" localSheetId="4" hidden="1">{"Fecha_Novembro",#N/A,FALSE,"FECHAMENTO-2002 ";"Defer_Novembro",#N/A,FALSE,"DIFERIDO";"Pis_Novembro",#N/A,FALSE,"PIS COFINS";"Iss_Novembro",#N/A,FALSE,"ISS"}</definedName>
    <definedName name="d" localSheetId="3" hidden="1">{"Fecha_Novembro",#N/A,FALSE,"FECHAMENTO-2002 ";"Defer_Novembro",#N/A,FALSE,"DIFERIDO";"Pis_Novembro",#N/A,FALSE,"PIS COFINS";"Iss_Novembro",#N/A,FALSE,"ISS"}</definedName>
    <definedName name="d" localSheetId="1" hidden="1">{"Fecha_Novembro",#N/A,FALSE,"FECHAMENTO-2002 ";"Defer_Novembro",#N/A,FALSE,"DIFERIDO";"Pis_Novembro",#N/A,FALSE,"PIS COFINS";"Iss_Novembro",#N/A,FALSE,"ISS"}</definedName>
    <definedName name="d" hidden="1">{"Fecha_Novembro",#N/A,FALSE,"FECHAMENTO-2002 ";"Defer_Novembro",#N/A,FALSE,"DIFERIDO";"Pis_Novembro",#N/A,FALSE,"PIS COFINS";"Iss_Novembro",#N/A,FALSE,"ISS"}</definedName>
    <definedName name="darfs" localSheetId="2">#REF!</definedName>
    <definedName name="darfs" localSheetId="4">#REF!</definedName>
    <definedName name="darfs" localSheetId="0">#REF!</definedName>
    <definedName name="darfs" localSheetId="3">#REF!</definedName>
    <definedName name="darfs">#REF!</definedName>
    <definedName name="dat">#REF!</definedName>
    <definedName name="DATA" localSheetId="2">#REF!</definedName>
    <definedName name="DATA" localSheetId="4">#REF!</definedName>
    <definedName name="DATA" localSheetId="0">#REF!</definedName>
    <definedName name="DATA" localSheetId="3">#REF!</definedName>
    <definedName name="DATA">#REF!</definedName>
    <definedName name="DCS" localSheetId="2">#REF!</definedName>
    <definedName name="DCS" localSheetId="4">#REF!</definedName>
    <definedName name="DCS" localSheetId="0">#REF!</definedName>
    <definedName name="DCS" localSheetId="3">#REF!</definedName>
    <definedName name="DCS">#REF!</definedName>
    <definedName name="dddddddddddd" localSheetId="2" hidden="1">{0,#N/A,FALSE,0;0,#N/A,FALSE,0;0,#N/A,FALSE,0;0,#N/A,FALSE,0}</definedName>
    <definedName name="dddddddddddd" localSheetId="4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1" hidden="1">{0,#N/A,FALSE,0;0,#N/A,FALSE,0;0,#N/A,FALSE,0;0,#N/A,FALSE,0}</definedName>
    <definedName name="dddddddddddd" hidden="1">{0,#N/A,FALSE,0;0,#N/A,FALSE,0;0,#N/A,FALSE,0;0,#N/A,FALSE,0}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4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1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BENLP" localSheetId="2">#REF!</definedName>
    <definedName name="DEBENLP" localSheetId="4">#REF!</definedName>
    <definedName name="DEBENLP" localSheetId="0">#REF!</definedName>
    <definedName name="DEBENLP" localSheetId="3">#REF!</definedName>
    <definedName name="DEBENLP">#REF!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4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erred" localSheetId="2">#REF!</definedName>
    <definedName name="Deferred" localSheetId="4">#REF!</definedName>
    <definedName name="Deferred" localSheetId="0">#REF!</definedName>
    <definedName name="Deferred" localSheetId="3">#REF!</definedName>
    <definedName name="Deferred">#REF!</definedName>
    <definedName name="DENIMMEDOL" localSheetId="2">#REF!</definedName>
    <definedName name="DENIMMEDOL" localSheetId="4">#REF!</definedName>
    <definedName name="DENIMMEDOL" localSheetId="0">#REF!</definedName>
    <definedName name="DENIMMEDOL" localSheetId="3">#REF!</definedName>
    <definedName name="DENIMMEDOL">#REF!</definedName>
    <definedName name="DENIMMEREAL" localSheetId="2">#REF!</definedName>
    <definedName name="DENIMMEREAL" localSheetId="4">#REF!</definedName>
    <definedName name="DENIMMEREAL" localSheetId="0">#REF!</definedName>
    <definedName name="DENIMMEREAL" localSheetId="3">#REF!</definedName>
    <definedName name="DENIMMEREAL">#REF!</definedName>
    <definedName name="DENIMMIDOL" localSheetId="2">#REF!</definedName>
    <definedName name="DENIMMIDOL" localSheetId="4">#REF!</definedName>
    <definedName name="DENIMMIDOL" localSheetId="0">#REF!</definedName>
    <definedName name="DENIMMIDOL" localSheetId="3">#REF!</definedName>
    <definedName name="DENIMMIDOL">#REF!</definedName>
    <definedName name="DENIMMIREAL">#REF!</definedName>
    <definedName name="DIFERIDO" localSheetId="2">#REF!</definedName>
    <definedName name="DIFERIDO" localSheetId="4">#REF!</definedName>
    <definedName name="DIFERIDO" localSheetId="0">#REF!</definedName>
    <definedName name="DIFERIDO" localSheetId="3">#REF!</definedName>
    <definedName name="DIFERIDO">#REF!</definedName>
    <definedName name="Difference" localSheetId="2">#REF!</definedName>
    <definedName name="Difference" localSheetId="4">#REF!</definedName>
    <definedName name="Difference" localSheetId="0">#REF!</definedName>
    <definedName name="Difference" localSheetId="3">#REF!</definedName>
    <definedName name="Difference">#REF!</definedName>
    <definedName name="DINAM" localSheetId="2">#REF!</definedName>
    <definedName name="DINAM" localSheetId="4">#REF!</definedName>
    <definedName name="DINAM" localSheetId="0">#REF!</definedName>
    <definedName name="DINAM" localSheetId="3">#REF!</definedName>
    <definedName name="DINAM">#REF!</definedName>
    <definedName name="Dinap" localSheetId="2" hidden="1">{#N/A,#N/A,FALSE,"Aging Summary";#N/A,#N/A,FALSE,"Ratio Analysis";#N/A,#N/A,FALSE,"Test 120 Day Accts";#N/A,#N/A,FALSE,"Tickmarks"}</definedName>
    <definedName name="Dinap" localSheetId="4" hidden="1">{#N/A,#N/A,FALSE,"Aging Summary";#N/A,#N/A,FALSE,"Ratio Analysis";#N/A,#N/A,FALSE,"Test 120 Day Accts";#N/A,#N/A,FALSE,"Tickmarks"}</definedName>
    <definedName name="Dinap" localSheetId="3" hidden="1">{#N/A,#N/A,FALSE,"Aging Summary";#N/A,#N/A,FALSE,"Ratio Analysis";#N/A,#N/A,FALSE,"Test 120 Day Accts";#N/A,#N/A,FALSE,"Tickmarks"}</definedName>
    <definedName name="Dinap" localSheetId="1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saggregations" localSheetId="2">#REF!</definedName>
    <definedName name="Disaggregations" localSheetId="4">#REF!</definedName>
    <definedName name="Disaggregations" localSheetId="0">#REF!</definedName>
    <definedName name="Disaggregations" localSheetId="3">#REF!</definedName>
    <definedName name="Disaggregations">#REF!</definedName>
    <definedName name="DIVGRAF1" localSheetId="2">#REF!</definedName>
    <definedName name="DIVGRAF1" localSheetId="4">#REF!</definedName>
    <definedName name="DIVGRAF1" localSheetId="0">#REF!</definedName>
    <definedName name="DIVGRAF1" localSheetId="3">#REF!</definedName>
    <definedName name="DIVGRAF1">#REF!</definedName>
    <definedName name="divliq" localSheetId="2">#REF!</definedName>
    <definedName name="divliq" localSheetId="4">#REF!</definedName>
    <definedName name="divliq" localSheetId="0">#REF!</definedName>
    <definedName name="divliq" localSheetId="3">#REF!</definedName>
    <definedName name="divliq">#REF!</definedName>
    <definedName name="divulga" localSheetId="2">#REF!</definedName>
    <definedName name="divulga" localSheetId="4">#REF!</definedName>
    <definedName name="divulga" localSheetId="0">#REF!</definedName>
    <definedName name="divulga" localSheetId="3">#REF!</definedName>
    <definedName name="divulga">#REF!</definedName>
    <definedName name="do" localSheetId="2">#REF!</definedName>
    <definedName name="do" localSheetId="4">#REF!</definedName>
    <definedName name="do" localSheetId="0">#REF!</definedName>
    <definedName name="do" localSheetId="3">#REF!</definedName>
    <definedName name="do">#REF!</definedName>
    <definedName name="DOAÇÕES" localSheetId="2">#REF!</definedName>
    <definedName name="DOAÇÕES" localSheetId="4">#REF!</definedName>
    <definedName name="DOAÇÕES" localSheetId="0">#REF!</definedName>
    <definedName name="DOAÇÕES" localSheetId="3">#REF!</definedName>
    <definedName name="DOAÇÕES">#REF!</definedName>
    <definedName name="DOAR" localSheetId="2">#REF!</definedName>
    <definedName name="DOAR" localSheetId="4">#REF!</definedName>
    <definedName name="DOAR" localSheetId="0">#REF!</definedName>
    <definedName name="DOAR" localSheetId="3">#REF!</definedName>
    <definedName name="DOAR">#REF!</definedName>
    <definedName name="Dois" localSheetId="2">#REF!</definedName>
    <definedName name="Dois" localSheetId="4">#REF!</definedName>
    <definedName name="Dois" localSheetId="0">#REF!</definedName>
    <definedName name="Dois" localSheetId="3">#REF!</definedName>
    <definedName name="Dois">#REF!</definedName>
    <definedName name="Dollar_Threshold" localSheetId="2">#REF!</definedName>
    <definedName name="Dollar_Threshold" localSheetId="4">#REF!</definedName>
    <definedName name="Dollar_Threshold" localSheetId="0">#REF!</definedName>
    <definedName name="Dollar_Threshold" localSheetId="3">#REF!</definedName>
    <definedName name="Dollar_Threshold">#REF!</definedName>
    <definedName name="dshgfj" localSheetId="2">#REF!</definedName>
    <definedName name="dshgfj" localSheetId="4">#REF!</definedName>
    <definedName name="dshgfj" localSheetId="0">#REF!</definedName>
    <definedName name="dshgfj" localSheetId="3">#REF!</definedName>
    <definedName name="dshgfj">#REF!</definedName>
    <definedName name="e" localSheetId="2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localSheetId="3" hidden="1">{#N/A,#N/A,FALSE,"Aging Summary";#N/A,#N/A,FALSE,"Ratio Analysis";#N/A,#N/A,FALSE,"Test 120 Day Accts";#N/A,#N/A,FALSE,"Tickmarks"}</definedName>
    <definedName name="e" localSheetId="1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DITORA_ABRIL_S.A">"FX-CONS"</definedName>
    <definedName name="eee" localSheetId="2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LP" localSheetId="2">#REF!</definedName>
    <definedName name="ELP" localSheetId="4">#REF!</definedName>
    <definedName name="ELP" localSheetId="0">#REF!</definedName>
    <definedName name="ELP" localSheetId="3">#REF!</definedName>
    <definedName name="ELP">#REF!</definedName>
    <definedName name="Emp.Financ." localSheetId="2">#REF!:_L4800C5</definedName>
    <definedName name="Emp.Financ." localSheetId="4">#REF!:_L4800C5</definedName>
    <definedName name="Emp.Financ." localSheetId="0">#REF!:_L4800C5</definedName>
    <definedName name="Emp.Financ." localSheetId="3">#REF!:_L4800C5</definedName>
    <definedName name="Emp.Financ." localSheetId="1">#REF!:_L4800C5</definedName>
    <definedName name="Emp.Financ.">#REF!:_L4800C5</definedName>
    <definedName name="EMPDEST">"001"</definedName>
    <definedName name="employees" localSheetId="2">#REF!</definedName>
    <definedName name="employees" localSheetId="4">#REF!</definedName>
    <definedName name="employees" localSheetId="0">#REF!</definedName>
    <definedName name="employees" localSheetId="3">#REF!</definedName>
    <definedName name="employees">#REF!</definedName>
    <definedName name="EMPRESA">"001"</definedName>
    <definedName name="ENCARGOS98" localSheetId="2">#REF!</definedName>
    <definedName name="ENCARGOS98" localSheetId="4">#REF!</definedName>
    <definedName name="ENCARGOS98" localSheetId="0">#REF!</definedName>
    <definedName name="ENCARGOS98" localSheetId="3">#REF!</definedName>
    <definedName name="ENCARGOS98">#REF!</definedName>
    <definedName name="ENCARGOS99" localSheetId="2">#REF!</definedName>
    <definedName name="ENCARGOS99" localSheetId="4">#REF!</definedName>
    <definedName name="ENCARGOS99" localSheetId="0">#REF!</definedName>
    <definedName name="ENCARGOS99" localSheetId="3">#REF!</definedName>
    <definedName name="ENCARGOS99">#REF!</definedName>
    <definedName name="ENDEREÇO" localSheetId="2">#REF!</definedName>
    <definedName name="ENDEREÇO" localSheetId="4">#REF!</definedName>
    <definedName name="ENDEREÇO" localSheetId="0">#REF!</definedName>
    <definedName name="ENDEREÇO" localSheetId="3">#REF!</definedName>
    <definedName name="ENDEREÇO">#REF!</definedName>
    <definedName name="estimado99" localSheetId="2">#REF!</definedName>
    <definedName name="estimado99" localSheetId="4">#REF!</definedName>
    <definedName name="estimado99" localSheetId="0">#REF!</definedName>
    <definedName name="estimado99" localSheetId="3">#REF!</definedName>
    <definedName name="estimado99">#REF!</definedName>
    <definedName name="ESTOQUES" localSheetId="2">#REF!</definedName>
    <definedName name="ESTOQUES" localSheetId="4">#REF!</definedName>
    <definedName name="ESTOQUES" localSheetId="0">#REF!</definedName>
    <definedName name="ESTOQUES" localSheetId="3">#REF!</definedName>
    <definedName name="ESTOQUES">#REF!</definedName>
    <definedName name="excesso1" localSheetId="2">#REF!</definedName>
    <definedName name="excesso1" localSheetId="4">#REF!</definedName>
    <definedName name="excesso1" localSheetId="0">#REF!</definedName>
    <definedName name="excesso1" localSheetId="3">#REF!</definedName>
    <definedName name="excesso1">#REF!</definedName>
    <definedName name="excesso10" localSheetId="2">#REF!</definedName>
    <definedName name="excesso10" localSheetId="4">#REF!</definedName>
    <definedName name="excesso10" localSheetId="0">#REF!</definedName>
    <definedName name="excesso10" localSheetId="3">#REF!</definedName>
    <definedName name="excesso10">#REF!</definedName>
    <definedName name="excesso11" localSheetId="2">#REF!</definedName>
    <definedName name="excesso11" localSheetId="4">#REF!</definedName>
    <definedName name="excesso11" localSheetId="0">#REF!</definedName>
    <definedName name="excesso11" localSheetId="3">#REF!</definedName>
    <definedName name="excesso11">#REF!</definedName>
    <definedName name="excesso12" localSheetId="2">#REF!</definedName>
    <definedName name="excesso12" localSheetId="4">#REF!</definedName>
    <definedName name="excesso12" localSheetId="0">#REF!</definedName>
    <definedName name="excesso12" localSheetId="3">#REF!</definedName>
    <definedName name="excesso12">#REF!</definedName>
    <definedName name="excesso2" localSheetId="2">#REF!</definedName>
    <definedName name="excesso2" localSheetId="4">#REF!</definedName>
    <definedName name="excesso2" localSheetId="0">#REF!</definedName>
    <definedName name="excesso2" localSheetId="3">#REF!</definedName>
    <definedName name="excesso2">#REF!</definedName>
    <definedName name="excesso3" localSheetId="2">#REF!</definedName>
    <definedName name="excesso3" localSheetId="4">#REF!</definedName>
    <definedName name="excesso3" localSheetId="0">#REF!</definedName>
    <definedName name="excesso3" localSheetId="3">#REF!</definedName>
    <definedName name="excesso3">#REF!</definedName>
    <definedName name="excesso4" localSheetId="2">#REF!</definedName>
    <definedName name="excesso4" localSheetId="4">#REF!</definedName>
    <definedName name="excesso4" localSheetId="0">#REF!</definedName>
    <definedName name="excesso4" localSheetId="3">#REF!</definedName>
    <definedName name="excesso4">#REF!</definedName>
    <definedName name="excesso5" localSheetId="2">#REF!</definedName>
    <definedName name="excesso5" localSheetId="4">#REF!</definedName>
    <definedName name="excesso5" localSheetId="0">#REF!</definedName>
    <definedName name="excesso5" localSheetId="3">#REF!</definedName>
    <definedName name="excesso5">#REF!</definedName>
    <definedName name="excesso6" localSheetId="2">#REF!</definedName>
    <definedName name="excesso6" localSheetId="4">#REF!</definedName>
    <definedName name="excesso6" localSheetId="0">#REF!</definedName>
    <definedName name="excesso6" localSheetId="3">#REF!</definedName>
    <definedName name="excesso6">#REF!</definedName>
    <definedName name="excesso7" localSheetId="2">#REF!</definedName>
    <definedName name="excesso7" localSheetId="4">#REF!</definedName>
    <definedName name="excesso7" localSheetId="0">#REF!</definedName>
    <definedName name="excesso7" localSheetId="3">#REF!</definedName>
    <definedName name="excesso7">#REF!</definedName>
    <definedName name="excesso8" localSheetId="2">#REF!</definedName>
    <definedName name="excesso8" localSheetId="4">#REF!</definedName>
    <definedName name="excesso8" localSheetId="0">#REF!</definedName>
    <definedName name="excesso8" localSheetId="3">#REF!</definedName>
    <definedName name="excesso8">#REF!</definedName>
    <definedName name="excesso9" localSheetId="2">#REF!</definedName>
    <definedName name="excesso9" localSheetId="4">#REF!</definedName>
    <definedName name="excesso9" localSheetId="0">#REF!</definedName>
    <definedName name="excesso9" localSheetId="3">#REF!</definedName>
    <definedName name="excesso9">#REF!</definedName>
    <definedName name="EXCL9401">#REF!</definedName>
    <definedName name="EXCL9402">#REF!</definedName>
    <definedName name="EXCL9403">#REF!</definedName>
    <definedName name="Expected_balance" localSheetId="2">#REF!</definedName>
    <definedName name="Expected_balance" localSheetId="4">#REF!</definedName>
    <definedName name="Expected_balance" localSheetId="0">#REF!</definedName>
    <definedName name="Expected_balance" localSheetId="3">#REF!</definedName>
    <definedName name="Expected_balance">#REF!</definedName>
    <definedName name="f" localSheetId="2">{"Fecha_Dezembro",#N/A,FALSE,"FECHAMENTO-2002 ";"Defer_Dezermbro",#N/A,FALSE,"DIFERIDO";"Pis_Dezembro",#N/A,FALSE,"PIS COFINS";"Iss_Dezembro",#N/A,FALSE,"ISS"}</definedName>
    <definedName name="f" localSheetId="4">{"Fecha_Dezembro",#N/A,FALSE,"FECHAMENTO-2002 ";"Defer_Dezermbro",#N/A,FALSE,"DIFERIDO";"Pis_Dezembro",#N/A,FALSE,"PIS COFINS";"Iss_Dezembro",#N/A,FALSE,"ISS"}</definedName>
    <definedName name="f" localSheetId="3">{"Fecha_Dezembro",#N/A,FALSE,"FECHAMENTO-2002 ";"Defer_Dezermbro",#N/A,FALSE,"DIFERIDO";"Pis_Dezembro",#N/A,FALSE,"PIS COFINS";"Iss_Dezembro",#N/A,FALSE,"ISS"}</definedName>
    <definedName name="f" localSheetId="1">{"Fecha_Dezembro",#N/A,FALSE,"FECHAMENTO-2002 ";"Defer_Dezermbro",#N/A,FALSE,"DIFERIDO";"Pis_Dezembro",#N/A,FALSE,"PIS COFINS";"Iss_Dezembro",#N/A,FALSE,"ISS"}</definedName>
    <definedName name="f">{"Fecha_Dezembro",#N/A,FALSE,"FECHAMENTO-2002 ";"Defer_Dezermbro",#N/A,FALSE,"DIFERIDO";"Pis_Dezembro",#N/A,FALSE,"PIS COFINS";"Iss_Dezembro",#N/A,FALSE,"ISS"}</definedName>
    <definedName name="F_Year" localSheetId="2">#REF!</definedName>
    <definedName name="F_Year" localSheetId="4">#REF!</definedName>
    <definedName name="F_Year" localSheetId="0">#REF!</definedName>
    <definedName name="F_Year" localSheetId="3">#REF!</definedName>
    <definedName name="F_Year">#REF!</definedName>
    <definedName name="FATORUFIR" localSheetId="2">#REF!</definedName>
    <definedName name="FATORUFIR" localSheetId="4">#REF!</definedName>
    <definedName name="FATORUFIR" localSheetId="0">#REF!</definedName>
    <definedName name="FATORUFIR" localSheetId="3">#REF!</definedName>
    <definedName name="FATORUFIR">#REF!</definedName>
    <definedName name="FATURAMENTO_ANUALIZADO_P_C.A_RECEBER" localSheetId="2">#REF!</definedName>
    <definedName name="FATURAMENTO_ANUALIZADO_P_C.A_RECEBER" localSheetId="4">#REF!</definedName>
    <definedName name="FATURAMENTO_ANUALIZADO_P_C.A_RECEBER" localSheetId="0">#REF!</definedName>
    <definedName name="FATURAMENTO_ANUALIZADO_P_C.A_RECEBER" localSheetId="3">#REF!</definedName>
    <definedName name="FATURAMENTO_ANUALIZADO_P_C.A_RECEBER">#REF!</definedName>
    <definedName name="FechaContab" localSheetId="2">#REF!</definedName>
    <definedName name="FechaContab" localSheetId="4">#REF!</definedName>
    <definedName name="FechaContab" localSheetId="0">#REF!</definedName>
    <definedName name="FechaContab" localSheetId="3">#REF!</definedName>
    <definedName name="FechaContab">#REF!</definedName>
    <definedName name="FechaConvers" localSheetId="2">#REF!</definedName>
    <definedName name="FechaConvers" localSheetId="4">#REF!</definedName>
    <definedName name="FechaConvers" localSheetId="0">#REF!</definedName>
    <definedName name="FechaConvers" localSheetId="3">#REF!</definedName>
    <definedName name="FechaConvers">#REF!</definedName>
    <definedName name="FechaDoc" localSheetId="2">#REF!</definedName>
    <definedName name="FechaDoc" localSheetId="4">#REF!</definedName>
    <definedName name="FechaDoc" localSheetId="0">#REF!</definedName>
    <definedName name="FechaDoc" localSheetId="3">#REF!</definedName>
    <definedName name="FechaDoc">#REF!</definedName>
    <definedName name="FériasDir" localSheetId="2">#REF!</definedName>
    <definedName name="FériasDir" localSheetId="4">#REF!</definedName>
    <definedName name="FériasDir" localSheetId="0">#REF!</definedName>
    <definedName name="FériasDir" localSheetId="3">#REF!</definedName>
    <definedName name="FériasDir">#REF!</definedName>
    <definedName name="fev" localSheetId="2">#REF!</definedName>
    <definedName name="fev" localSheetId="4">#REF!</definedName>
    <definedName name="fev" localSheetId="0">#REF!</definedName>
    <definedName name="fev" localSheetId="3">#REF!</definedName>
    <definedName name="fev">#REF!</definedName>
    <definedName name="fevereiro" localSheetId="2">#REF!</definedName>
    <definedName name="fevereiro" localSheetId="4">#REF!</definedName>
    <definedName name="fevereiro" localSheetId="0">#REF!</definedName>
    <definedName name="fevereiro" localSheetId="3">#REF!</definedName>
    <definedName name="fevereiro">#REF!</definedName>
    <definedName name="FEVEREIRO96" localSheetId="2">#REF!</definedName>
    <definedName name="FEVEREIRO96" localSheetId="4">#REF!</definedName>
    <definedName name="FEVEREIRO96" localSheetId="0">#REF!</definedName>
    <definedName name="FEVEREIRO96" localSheetId="3">#REF!</definedName>
    <definedName name="FEVEREIRO96">#REF!</definedName>
    <definedName name="ff" localSheetId="2">#REF!</definedName>
    <definedName name="ff" localSheetId="4">#REF!</definedName>
    <definedName name="ff" localSheetId="0">#REF!</definedName>
    <definedName name="ff" localSheetId="3">#REF!</definedName>
    <definedName name="ff">#REF!</definedName>
    <definedName name="FF_51" localSheetId="2">#REF!</definedName>
    <definedName name="FF_51" localSheetId="4">#REF!</definedName>
    <definedName name="FF_51" localSheetId="0">#REF!</definedName>
    <definedName name="FF_51" localSheetId="3">#REF!</definedName>
    <definedName name="FF_51">#REF!</definedName>
    <definedName name="FF_52" localSheetId="2">#REF!</definedName>
    <definedName name="FF_52" localSheetId="4">#REF!</definedName>
    <definedName name="FF_52" localSheetId="0">#REF!</definedName>
    <definedName name="FF_52" localSheetId="3">#REF!</definedName>
    <definedName name="FF_52">#REF!</definedName>
    <definedName name="FF5_51" localSheetId="2">#REF!</definedName>
    <definedName name="FF5_51" localSheetId="4">#REF!</definedName>
    <definedName name="FF5_51" localSheetId="0">#REF!</definedName>
    <definedName name="FF5_51" localSheetId="3">#REF!</definedName>
    <definedName name="FF5_51">#REF!</definedName>
    <definedName name="FF5_52" localSheetId="2">#REF!</definedName>
    <definedName name="FF5_52" localSheetId="4">#REF!</definedName>
    <definedName name="FF5_52" localSheetId="0">#REF!</definedName>
    <definedName name="FF5_52" localSheetId="3">#REF!</definedName>
    <definedName name="FF5_52">#REF!</definedName>
    <definedName name="FGJdh" localSheetId="2">#REF!</definedName>
    <definedName name="FGJdh" localSheetId="4">#REF!</definedName>
    <definedName name="FGJdh" localSheetId="0">#REF!</definedName>
    <definedName name="FGJdh" localSheetId="3">#REF!</definedName>
    <definedName name="FGJdh">#REF!</definedName>
    <definedName name="FGTS_Resc" localSheetId="2">#REF!</definedName>
    <definedName name="FGTS_Resc" localSheetId="4">#REF!</definedName>
    <definedName name="FGTS_Resc" localSheetId="0">#REF!</definedName>
    <definedName name="FGTS_Resc" localSheetId="3">#REF!</definedName>
    <definedName name="FGTS_Resc">#REF!</definedName>
    <definedName name="FLUXO1998" localSheetId="2">#REF!</definedName>
    <definedName name="FLUXO1998" localSheetId="4">#REF!</definedName>
    <definedName name="FLUXO1998" localSheetId="0">#REF!</definedName>
    <definedName name="FLUXO1998" localSheetId="3">#REF!</definedName>
    <definedName name="FLUXO1998">#REF!</definedName>
    <definedName name="FLUXO1999" localSheetId="2">#REF!</definedName>
    <definedName name="FLUXO1999" localSheetId="4">#REF!</definedName>
    <definedName name="FLUXO1999" localSheetId="0">#REF!</definedName>
    <definedName name="FLUXO1999" localSheetId="3">#REF!</definedName>
    <definedName name="FLUXO1999">#REF!</definedName>
    <definedName name="FLUXO98" localSheetId="2">#REF!</definedName>
    <definedName name="FLUXO98" localSheetId="4">#REF!</definedName>
    <definedName name="FLUXO98" localSheetId="0">#REF!</definedName>
    <definedName name="FLUXO98" localSheetId="3">#REF!</definedName>
    <definedName name="FLUXO98">#REF!</definedName>
    <definedName name="FLUXO99" localSheetId="2">#REF!</definedName>
    <definedName name="FLUXO99" localSheetId="4">#REF!</definedName>
    <definedName name="FLUXO99" localSheetId="0">#REF!</definedName>
    <definedName name="FLUXO99" localSheetId="3">#REF!</definedName>
    <definedName name="FLUXO99">#REF!</definedName>
    <definedName name="FOLHA1">#N/A</definedName>
    <definedName name="FOLHA10">#N/A</definedName>
    <definedName name="FOLHA11">#N/A</definedName>
    <definedName name="FOLHA12">#N/A</definedName>
    <definedName name="FOLHA13">#N/A</definedName>
    <definedName name="FOLHA14" localSheetId="2">#REF!</definedName>
    <definedName name="FOLHA14" localSheetId="4">#REF!</definedName>
    <definedName name="FOLHA14" localSheetId="0">#REF!</definedName>
    <definedName name="FOLHA14" localSheetId="3">#REF!</definedName>
    <definedName name="FOLHA14">#REF!</definedName>
    <definedName name="FOLHA15">#N/A</definedName>
    <definedName name="FOLHA16">#N/A</definedName>
    <definedName name="FOLHA17">#N/A</definedName>
    <definedName name="FOLHA18">#N/A</definedName>
    <definedName name="FOLHA19">#N/A</definedName>
    <definedName name="FOLHA2">#N/A</definedName>
    <definedName name="FOLHA20">#N/A</definedName>
    <definedName name="FOLHA3">#N/A</definedName>
    <definedName name="FOLHA4">#N/A</definedName>
    <definedName name="FOLHA5">#N/A</definedName>
    <definedName name="FOLHA6">#N/A</definedName>
    <definedName name="FOLHA7">#N/A</definedName>
    <definedName name="FOLHA8">#N/A</definedName>
    <definedName name="FOLHA9">#N/A</definedName>
    <definedName name="form_matriz" localSheetId="2">#REF!</definedName>
    <definedName name="form_matriz" localSheetId="4">#REF!</definedName>
    <definedName name="form_matriz" localSheetId="0">#REF!</definedName>
    <definedName name="form_matriz" localSheetId="3">#REF!</definedName>
    <definedName name="form_matriz">#REF!</definedName>
    <definedName name="form_totais" localSheetId="2">#REF!</definedName>
    <definedName name="form_totais" localSheetId="4">#REF!</definedName>
    <definedName name="form_totais" localSheetId="0">#REF!</definedName>
    <definedName name="form_totais" localSheetId="3">#REF!</definedName>
    <definedName name="form_totais">#REF!</definedName>
    <definedName name="FUNRURAL" localSheetId="2" hidden="1">{#N/A,#N/A,FALSE,"Aging Summary";#N/A,#N/A,FALSE,"Ratio Analysis";#N/A,#N/A,FALSE,"Test 120 Day Accts";#N/A,#N/A,FALSE,"Tickmarks"}</definedName>
    <definedName name="FUNRURAL" localSheetId="4" hidden="1">{#N/A,#N/A,FALSE,"Aging Summary";#N/A,#N/A,FALSE,"Ratio Analysis";#N/A,#N/A,FALSE,"Test 120 Day Accts";#N/A,#N/A,FALSE,"Tickmarks"}</definedName>
    <definedName name="FUNRURAL" localSheetId="3" hidden="1">{#N/A,#N/A,FALSE,"Aging Summary";#N/A,#N/A,FALSE,"Ratio Analysis";#N/A,#N/A,FALSE,"Test 120 Day Accts";#N/A,#N/A,FALSE,"Tickmarks"}</definedName>
    <definedName name="FUNRURAL" localSheetId="1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V" localSheetId="2">#REF!</definedName>
    <definedName name="FV" localSheetId="4">#REF!</definedName>
    <definedName name="FV" localSheetId="0">#REF!</definedName>
    <definedName name="FV" localSheetId="3">#REF!</definedName>
    <definedName name="FV">#REF!</definedName>
    <definedName name="fx" localSheetId="2">#REF!</definedName>
    <definedName name="fx" localSheetId="4">#REF!</definedName>
    <definedName name="fx" localSheetId="0">#REF!</definedName>
    <definedName name="fx" localSheetId="3">#REF!</definedName>
    <definedName name="fx">#REF!</definedName>
    <definedName name="fy" localSheetId="2">#REF!</definedName>
    <definedName name="fy" localSheetId="4">#REF!</definedName>
    <definedName name="fy" localSheetId="0">#REF!</definedName>
    <definedName name="fy" localSheetId="3">#REF!</definedName>
    <definedName name="fy">#REF!</definedName>
    <definedName name="fyColHeading" localSheetId="2">#REF!</definedName>
    <definedName name="fyColHeading" localSheetId="4">#REF!</definedName>
    <definedName name="fyColHeading" localSheetId="0">#REF!</definedName>
    <definedName name="fyColHeading" localSheetId="3">#REF!</definedName>
    <definedName name="fyColHeading">#REF!</definedName>
    <definedName name="fyCoverDate" localSheetId="2">#REF!</definedName>
    <definedName name="fyCoverDate" localSheetId="4">#REF!</definedName>
    <definedName name="fyCoverDate" localSheetId="0">#REF!</definedName>
    <definedName name="fyCoverDate" localSheetId="3">#REF!</definedName>
    <definedName name="fyCoverDate">#REF!</definedName>
    <definedName name="fyCoverDraft">#REF!</definedName>
    <definedName name="fyCurrenyUnit" localSheetId="2">#REF!</definedName>
    <definedName name="fyCurrenyUnit" localSheetId="4">#REF!</definedName>
    <definedName name="fyCurrenyUnit" localSheetId="0">#REF!</definedName>
    <definedName name="fyCurrenyUnit" localSheetId="3">#REF!</definedName>
    <definedName name="fyCurrenyUnit">#REF!</definedName>
    <definedName name="fyProjectName" localSheetId="2">#REF!</definedName>
    <definedName name="fyProjectName" localSheetId="4">#REF!</definedName>
    <definedName name="fyProjectName" localSheetId="0">#REF!</definedName>
    <definedName name="fyProjectName" localSheetId="3">#REF!</definedName>
    <definedName name="fyProjectName">#REF!</definedName>
    <definedName name="fySheetName" localSheetId="2">#REF!</definedName>
    <definedName name="fySheetName" localSheetId="4">#REF!</definedName>
    <definedName name="fySheetName" localSheetId="0">#REF!</definedName>
    <definedName name="fySheetName" localSheetId="3">#REF!</definedName>
    <definedName name="fySheetName">#REF!</definedName>
    <definedName name="g" localSheetId="2">{"Fecha_Novembro",#N/A,FALSE,"FECHAMENTO-2002 ";"Defer_Novembro",#N/A,FALSE,"DIFERIDO";"Pis_Novembro",#N/A,FALSE,"PIS COFINS";"Iss_Novembro",#N/A,FALSE,"ISS"}</definedName>
    <definedName name="g" localSheetId="4">{"Fecha_Novembro",#N/A,FALSE,"FECHAMENTO-2002 ";"Defer_Novembro",#N/A,FALSE,"DIFERIDO";"Pis_Novembro",#N/A,FALSE,"PIS COFINS";"Iss_Novembro",#N/A,FALSE,"ISS"}</definedName>
    <definedName name="g" localSheetId="3">{"Fecha_Novembro",#N/A,FALSE,"FECHAMENTO-2002 ";"Defer_Novembro",#N/A,FALSE,"DIFERIDO";"Pis_Novembro",#N/A,FALSE,"PIS COFINS";"Iss_Novembro",#N/A,FALSE,"ISS"}</definedName>
    <definedName name="g" localSheetId="1">{"Fecha_Novembro",#N/A,FALSE,"FECHAMENTO-2002 ";"Defer_Novembro",#N/A,FALSE,"DIFERIDO";"Pis_Novembro",#N/A,FALSE,"PIS COFINS";"Iss_Novembro",#N/A,FALSE,"ISS"}</definedName>
    <definedName name="g">{"Fecha_Novembro",#N/A,FALSE,"FECHAMENTO-2002 ";"Defer_Novembro",#N/A,FALSE,"DIFERIDO";"Pis_Novembro",#N/A,FALSE,"PIS COFINS";"Iss_Novembro",#N/A,FALSE,"ISS"}</definedName>
    <definedName name="galo" localSheetId="2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3" hidden="1">{#N/A,#N/A,FALSE,"Aging Summary";#N/A,#N/A,FALSE,"Ratio Analysis";#N/A,#N/A,FALSE,"Test 120 Day Accts";#N/A,#N/A,FALSE,"Tickmarks"}</definedName>
    <definedName name="galo" localSheetId="1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4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1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hghgh" localSheetId="2">#REF!</definedName>
    <definedName name="ghghgh" localSheetId="4">#REF!</definedName>
    <definedName name="ghghgh" localSheetId="0">#REF!</definedName>
    <definedName name="ghghgh" localSheetId="3">#REF!</definedName>
    <definedName name="ghghgh">#REF!</definedName>
    <definedName name="GP" localSheetId="2">#REF!</definedName>
    <definedName name="GP" localSheetId="4">#REF!</definedName>
    <definedName name="GP" localSheetId="0">#REF!</definedName>
    <definedName name="GP" localSheetId="3">#REF!</definedName>
    <definedName name="GP">#REF!</definedName>
    <definedName name="Gratificações" localSheetId="2">#REF!</definedName>
    <definedName name="Gratificações" localSheetId="4">#REF!</definedName>
    <definedName name="Gratificações" localSheetId="0">#REF!</definedName>
    <definedName name="Gratificações" localSheetId="3">#REF!</definedName>
    <definedName name="Gratificações">#REF!</definedName>
    <definedName name="Hardware" localSheetId="2">#REF!</definedName>
    <definedName name="Hardware" localSheetId="4">#REF!</definedName>
    <definedName name="Hardware" localSheetId="0">#REF!</definedName>
    <definedName name="Hardware" localSheetId="3">#REF!</definedName>
    <definedName name="Hardware">#REF!</definedName>
    <definedName name="hhhh" localSheetId="2">#REF!</definedName>
    <definedName name="hhhh" localSheetId="4">#REF!</definedName>
    <definedName name="hhhh" localSheetId="0">#REF!</definedName>
    <definedName name="hhhh" localSheetId="3">#REF!</definedName>
    <definedName name="hhhh">#REF!</definedName>
    <definedName name="HJgdajegfKJ" localSheetId="2">#REF!</definedName>
    <definedName name="HJgdajegfKJ" localSheetId="4">#REF!</definedName>
    <definedName name="HJgdajegfKJ" localSheetId="0">#REF!</definedName>
    <definedName name="HJgdajegfKJ" localSheetId="3">#REF!</definedName>
    <definedName name="HJgdajegfKJ">#REF!</definedName>
    <definedName name="hQJCGHQJBC" localSheetId="2">#REF!</definedName>
    <definedName name="hQJCGHQJBC" localSheetId="4">#REF!</definedName>
    <definedName name="hQJCGHQJBC" localSheetId="0">#REF!</definedName>
    <definedName name="hQJCGHQJBC" localSheetId="3">#REF!</definedName>
    <definedName name="hQJCGHQJBC">#REF!</definedName>
    <definedName name="i" localSheetId="2">#REF!</definedName>
    <definedName name="i" localSheetId="4">#REF!</definedName>
    <definedName name="i" localSheetId="0">#REF!</definedName>
    <definedName name="i" localSheetId="3">#REF!</definedName>
    <definedName name="i">#REF!</definedName>
    <definedName name="IMOBILIA_CS" localSheetId="2">#REF!</definedName>
    <definedName name="IMOBILIA_CS" localSheetId="4">#REF!</definedName>
    <definedName name="IMOBILIA_CS" localSheetId="0">#REF!</definedName>
    <definedName name="IMOBILIA_CS" localSheetId="3">#REF!</definedName>
    <definedName name="IMOBILIA_CS">#REF!</definedName>
    <definedName name="IMOBILIA_IR" localSheetId="2">#REF!</definedName>
    <definedName name="IMOBILIA_IR" localSheetId="4">#REF!</definedName>
    <definedName name="IMOBILIA_IR" localSheetId="0">#REF!</definedName>
    <definedName name="IMOBILIA_IR" localSheetId="3">#REF!</definedName>
    <definedName name="IMOBILIA_IR">#REF!</definedName>
    <definedName name="Impacum" localSheetId="2">#REF!</definedName>
    <definedName name="Impacum" localSheetId="4">#REF!</definedName>
    <definedName name="Impacum" localSheetId="0">#REF!</definedName>
    <definedName name="Impacum" localSheetId="3">#REF!</definedName>
    <definedName name="Impacum">#REF!</definedName>
    <definedName name="IMPATUAL" localSheetId="2">#REF!</definedName>
    <definedName name="IMPATUAL" localSheetId="4">#REF!</definedName>
    <definedName name="IMPATUAL" localSheetId="0">#REF!</definedName>
    <definedName name="IMPATUAL" localSheetId="3">#REF!</definedName>
    <definedName name="IMPATUAL">#REF!</definedName>
    <definedName name="impmes1" localSheetId="2">#REF!</definedName>
    <definedName name="impmes1" localSheetId="4">#REF!</definedName>
    <definedName name="impmes1" localSheetId="0">#REF!</definedName>
    <definedName name="impmes1" localSheetId="3">#REF!</definedName>
    <definedName name="impmes1">#REF!</definedName>
    <definedName name="imput" localSheetId="2">#REF!</definedName>
    <definedName name="imput" localSheetId="4">#REF!</definedName>
    <definedName name="imput" localSheetId="0">#REF!</definedName>
    <definedName name="imput" localSheetId="3">#REF!</definedName>
    <definedName name="imput">#REF!</definedName>
    <definedName name="INCENTIVOS" localSheetId="2">#REF!</definedName>
    <definedName name="INCENTIVOS" localSheetId="4">#REF!</definedName>
    <definedName name="INCENTIVOS" localSheetId="0">#REF!</definedName>
    <definedName name="INCENTIVOS" localSheetId="3">#REF!</definedName>
    <definedName name="INCENTIVOS">#REF!</definedName>
    <definedName name="INDICE">"001"</definedName>
    <definedName name="Indice_de_Macros" localSheetId="2">#REF!</definedName>
    <definedName name="Indice_de_Macros" localSheetId="4">#REF!</definedName>
    <definedName name="Indice_de_Macros" localSheetId="0">#REF!</definedName>
    <definedName name="Indice_de_Macros" localSheetId="3">#REF!</definedName>
    <definedName name="Indice_de_Macros">#REF!</definedName>
    <definedName name="inf">#REF!</definedName>
    <definedName name="inter" localSheetId="2">#REF!</definedName>
    <definedName name="inter" localSheetId="4">#REF!</definedName>
    <definedName name="inter" localSheetId="0">#REF!</definedName>
    <definedName name="inter" localSheetId="3">#REF!</definedName>
    <definedName name="inter">#REF!</definedName>
    <definedName name="inv" localSheetId="2">#REF!</definedName>
    <definedName name="inv" localSheetId="4">#REF!</definedName>
    <definedName name="inv" localSheetId="0">#REF!</definedName>
    <definedName name="inv" localSheetId="3">#REF!</definedName>
    <definedName name="inv">#REF!</definedName>
    <definedName name="Investimentos" localSheetId="2">#REF!</definedName>
    <definedName name="Investimentos" localSheetId="4">#REF!</definedName>
    <definedName name="Investimentos" localSheetId="0">#REF!</definedName>
    <definedName name="Investimentos" localSheetId="3">#REF!</definedName>
    <definedName name="Investimentos">#REF!</definedName>
    <definedName name="INVESTIOUTROS" localSheetId="2">#REF!</definedName>
    <definedName name="INVESTIOUTROS" localSheetId="4">#REF!</definedName>
    <definedName name="INVESTIOUTROS" localSheetId="0">#REF!</definedName>
    <definedName name="INVESTIOUTROS" localSheetId="3">#REF!</definedName>
    <definedName name="INVESTIOUTROS">#REF!</definedName>
    <definedName name="Invoice" localSheetId="2">#REF!</definedName>
    <definedName name="Invoice" localSheetId="4">#REF!</definedName>
    <definedName name="Invoice" localSheetId="0">#REF!</definedName>
    <definedName name="Invoice" localSheetId="3">#REF!</definedName>
    <definedName name="Invoice">#REF!</definedName>
    <definedName name="IPCA" localSheetId="2">#REF!</definedName>
    <definedName name="IPCA" localSheetId="4">#REF!</definedName>
    <definedName name="IPCA" localSheetId="0">#REF!</definedName>
    <definedName name="IPCA" localSheetId="3">#REF!</definedName>
    <definedName name="IPCA">#REF!</definedName>
    <definedName name="IQATUAL">#N/A</definedName>
    <definedName name="IQNOGO">FALSE</definedName>
    <definedName name="IQTRUE">TRUE</definedName>
    <definedName name="IR" localSheetId="2">#REF!</definedName>
    <definedName name="IR" localSheetId="4">#REF!</definedName>
    <definedName name="IR" localSheetId="0">#REF!</definedName>
    <definedName name="IR" localSheetId="3">#REF!</definedName>
    <definedName name="IR">#REF!</definedName>
    <definedName name="Irpj" localSheetId="2">#REF!</definedName>
    <definedName name="Irpj" localSheetId="4">#REF!</definedName>
    <definedName name="Irpj" localSheetId="0">#REF!</definedName>
    <definedName name="Irpj" localSheetId="3">#REF!</definedName>
    <definedName name="Irpj">#REF!</definedName>
    <definedName name="IRRF" localSheetId="2">#REF!</definedName>
    <definedName name="IRRF" localSheetId="4">#REF!</definedName>
    <definedName name="IRRF" localSheetId="0">#REF!</definedName>
    <definedName name="IRRF" localSheetId="3">#REF!</definedName>
    <definedName name="IRRF">#REF!</definedName>
    <definedName name="ISPAGE1" localSheetId="2">#REF!</definedName>
    <definedName name="ISPAGE1" localSheetId="4">#REF!</definedName>
    <definedName name="ISPAGE1" localSheetId="0">#REF!</definedName>
    <definedName name="ISPAGE1" localSheetId="3">#REF!</definedName>
    <definedName name="ISPAGE1">#REF!</definedName>
    <definedName name="ISPAGE10" localSheetId="2">#REF!</definedName>
    <definedName name="ISPAGE10" localSheetId="4">#REF!</definedName>
    <definedName name="ISPAGE10" localSheetId="0">#REF!</definedName>
    <definedName name="ISPAGE10" localSheetId="3">#REF!</definedName>
    <definedName name="ISPAGE10">#REF!</definedName>
    <definedName name="ISPAGE10A" localSheetId="2">#REF!</definedName>
    <definedName name="ISPAGE10A" localSheetId="4">#REF!</definedName>
    <definedName name="ISPAGE10A" localSheetId="0">#REF!</definedName>
    <definedName name="ISPAGE10A" localSheetId="3">#REF!</definedName>
    <definedName name="ISPAGE10A">#REF!</definedName>
    <definedName name="ISPAGE10B" localSheetId="2">#REF!</definedName>
    <definedName name="ISPAGE10B" localSheetId="4">#REF!</definedName>
    <definedName name="ISPAGE10B" localSheetId="0">#REF!</definedName>
    <definedName name="ISPAGE10B" localSheetId="3">#REF!</definedName>
    <definedName name="ISPAGE10B">#REF!</definedName>
    <definedName name="ISPAGE10B1" localSheetId="2">#REF!</definedName>
    <definedName name="ISPAGE10B1" localSheetId="4">#REF!</definedName>
    <definedName name="ISPAGE10B1" localSheetId="0">#REF!</definedName>
    <definedName name="ISPAGE10B1" localSheetId="3">#REF!</definedName>
    <definedName name="ISPAGE10B1">#REF!</definedName>
    <definedName name="ISPAGE10C" localSheetId="2">#REF!</definedName>
    <definedName name="ISPAGE10C" localSheetId="4">#REF!</definedName>
    <definedName name="ISPAGE10C" localSheetId="0">#REF!</definedName>
    <definedName name="ISPAGE10C" localSheetId="3">#REF!</definedName>
    <definedName name="ISPAGE10C">#REF!</definedName>
    <definedName name="ISPAGE11" localSheetId="2">#REF!</definedName>
    <definedName name="ISPAGE11" localSheetId="4">#REF!</definedName>
    <definedName name="ISPAGE11" localSheetId="0">#REF!</definedName>
    <definedName name="ISPAGE11" localSheetId="3">#REF!</definedName>
    <definedName name="ISPAGE11">#REF!</definedName>
    <definedName name="ISPAGE12" localSheetId="2">#REF!</definedName>
    <definedName name="ISPAGE12" localSheetId="4">#REF!</definedName>
    <definedName name="ISPAGE12" localSheetId="0">#REF!</definedName>
    <definedName name="ISPAGE12" localSheetId="3">#REF!</definedName>
    <definedName name="ISPAGE12">#REF!</definedName>
    <definedName name="ISPAGE13" localSheetId="2">#REF!</definedName>
    <definedName name="ISPAGE13" localSheetId="4">#REF!</definedName>
    <definedName name="ISPAGE13" localSheetId="0">#REF!</definedName>
    <definedName name="ISPAGE13" localSheetId="3">#REF!</definedName>
    <definedName name="ISPAGE13">#REF!</definedName>
    <definedName name="ISPAGE14" localSheetId="2">#REF!</definedName>
    <definedName name="ISPAGE14" localSheetId="4">#REF!</definedName>
    <definedName name="ISPAGE14" localSheetId="0">#REF!</definedName>
    <definedName name="ISPAGE14" localSheetId="3">#REF!</definedName>
    <definedName name="ISPAGE14">#REF!</definedName>
    <definedName name="ISPAGE15" localSheetId="2">#REF!</definedName>
    <definedName name="ISPAGE15" localSheetId="4">#REF!</definedName>
    <definedName name="ISPAGE15" localSheetId="0">#REF!</definedName>
    <definedName name="ISPAGE15" localSheetId="3">#REF!</definedName>
    <definedName name="ISPAGE15">#REF!</definedName>
    <definedName name="ISPAGE15A" localSheetId="2">#REF!</definedName>
    <definedName name="ISPAGE15A" localSheetId="4">#REF!</definedName>
    <definedName name="ISPAGE15A" localSheetId="0">#REF!</definedName>
    <definedName name="ISPAGE15A" localSheetId="3">#REF!</definedName>
    <definedName name="ISPAGE15A">#REF!</definedName>
    <definedName name="ISPAGE15B" localSheetId="2">#REF!</definedName>
    <definedName name="ISPAGE15B" localSheetId="4">#REF!</definedName>
    <definedName name="ISPAGE15B" localSheetId="0">#REF!</definedName>
    <definedName name="ISPAGE15B" localSheetId="3">#REF!</definedName>
    <definedName name="ISPAGE15B">#REF!</definedName>
    <definedName name="ISPAGE15C" localSheetId="2">#REF!</definedName>
    <definedName name="ISPAGE15C" localSheetId="4">#REF!</definedName>
    <definedName name="ISPAGE15C" localSheetId="0">#REF!</definedName>
    <definedName name="ISPAGE15C" localSheetId="3">#REF!</definedName>
    <definedName name="ISPAGE15C">#REF!</definedName>
    <definedName name="ISPAGE15D" localSheetId="2">#REF!</definedName>
    <definedName name="ISPAGE15D" localSheetId="4">#REF!</definedName>
    <definedName name="ISPAGE15D" localSheetId="0">#REF!</definedName>
    <definedName name="ISPAGE15D" localSheetId="3">#REF!</definedName>
    <definedName name="ISPAGE15D">#REF!</definedName>
    <definedName name="ISPAGE15E" localSheetId="2">#REF!</definedName>
    <definedName name="ISPAGE15E" localSheetId="4">#REF!</definedName>
    <definedName name="ISPAGE15E" localSheetId="0">#REF!</definedName>
    <definedName name="ISPAGE15E" localSheetId="3">#REF!</definedName>
    <definedName name="ISPAGE15E">#REF!</definedName>
    <definedName name="ISPAGE16" localSheetId="2">#REF!</definedName>
    <definedName name="ISPAGE16" localSheetId="4">#REF!</definedName>
    <definedName name="ISPAGE16" localSheetId="0">#REF!</definedName>
    <definedName name="ISPAGE16" localSheetId="3">#REF!</definedName>
    <definedName name="ISPAGE16">#REF!</definedName>
    <definedName name="ISPAGE17" localSheetId="2">#REF!</definedName>
    <definedName name="ISPAGE17" localSheetId="4">#REF!</definedName>
    <definedName name="ISPAGE17" localSheetId="0">#REF!</definedName>
    <definedName name="ISPAGE17" localSheetId="3">#REF!</definedName>
    <definedName name="ISPAGE17">#REF!</definedName>
    <definedName name="ISPAGE18" localSheetId="2">#REF!</definedName>
    <definedName name="ISPAGE18" localSheetId="4">#REF!</definedName>
    <definedName name="ISPAGE18" localSheetId="0">#REF!</definedName>
    <definedName name="ISPAGE18" localSheetId="3">#REF!</definedName>
    <definedName name="ISPAGE18">#REF!</definedName>
    <definedName name="ISPAGE1A" localSheetId="2">#REF!</definedName>
    <definedName name="ISPAGE1A" localSheetId="4">#REF!</definedName>
    <definedName name="ISPAGE1A" localSheetId="0">#REF!</definedName>
    <definedName name="ISPAGE1A" localSheetId="3">#REF!</definedName>
    <definedName name="ISPAGE1A">#REF!</definedName>
    <definedName name="ISPAGE1B" localSheetId="2">#REF!</definedName>
    <definedName name="ISPAGE1B" localSheetId="4">#REF!</definedName>
    <definedName name="ISPAGE1B" localSheetId="0">#REF!</definedName>
    <definedName name="ISPAGE1B" localSheetId="3">#REF!</definedName>
    <definedName name="ISPAGE1B">#REF!</definedName>
    <definedName name="ISPAGE2" localSheetId="2">#REF!</definedName>
    <definedName name="ISPAGE2" localSheetId="4">#REF!</definedName>
    <definedName name="ISPAGE2" localSheetId="0">#REF!</definedName>
    <definedName name="ISPAGE2" localSheetId="3">#REF!</definedName>
    <definedName name="ISPAGE2">#REF!</definedName>
    <definedName name="ISPAGE3" localSheetId="2">#REF!</definedName>
    <definedName name="ISPAGE3" localSheetId="4">#REF!</definedName>
    <definedName name="ISPAGE3" localSheetId="0">#REF!</definedName>
    <definedName name="ISPAGE3" localSheetId="3">#REF!</definedName>
    <definedName name="ISPAGE3">#REF!</definedName>
    <definedName name="ISPAGE4" localSheetId="2">#REF!</definedName>
    <definedName name="ISPAGE4" localSheetId="4">#REF!</definedName>
    <definedName name="ISPAGE4" localSheetId="0">#REF!</definedName>
    <definedName name="ISPAGE4" localSheetId="3">#REF!</definedName>
    <definedName name="ISPAGE4">#REF!</definedName>
    <definedName name="ISPAGE5" localSheetId="2">#REF!</definedName>
    <definedName name="ISPAGE5" localSheetId="4">#REF!</definedName>
    <definedName name="ISPAGE5" localSheetId="0">#REF!</definedName>
    <definedName name="ISPAGE5" localSheetId="3">#REF!</definedName>
    <definedName name="ISPAGE5">#REF!</definedName>
    <definedName name="ISPAGE5A" localSheetId="2">#REF!</definedName>
    <definedName name="ISPAGE5A" localSheetId="4">#REF!</definedName>
    <definedName name="ISPAGE5A" localSheetId="0">#REF!</definedName>
    <definedName name="ISPAGE5A" localSheetId="3">#REF!</definedName>
    <definedName name="ISPAGE5A">#REF!</definedName>
    <definedName name="ISPAGE5B" localSheetId="2">#REF!</definedName>
    <definedName name="ISPAGE5B" localSheetId="4">#REF!</definedName>
    <definedName name="ISPAGE5B" localSheetId="0">#REF!</definedName>
    <definedName name="ISPAGE5B" localSheetId="3">#REF!</definedName>
    <definedName name="ISPAGE5B">#REF!</definedName>
    <definedName name="ISPAGE6" localSheetId="2">#REF!</definedName>
    <definedName name="ISPAGE6" localSheetId="4">#REF!</definedName>
    <definedName name="ISPAGE6" localSheetId="0">#REF!</definedName>
    <definedName name="ISPAGE6" localSheetId="3">#REF!</definedName>
    <definedName name="ISPAGE6">#REF!</definedName>
    <definedName name="ISPAGE7" localSheetId="2">#REF!</definedName>
    <definedName name="ISPAGE7" localSheetId="4">#REF!</definedName>
    <definedName name="ISPAGE7" localSheetId="0">#REF!</definedName>
    <definedName name="ISPAGE7" localSheetId="3">#REF!</definedName>
    <definedName name="ISPAGE7">#REF!</definedName>
    <definedName name="ISPAGE8" localSheetId="2">#REF!</definedName>
    <definedName name="ISPAGE8" localSheetId="4">#REF!</definedName>
    <definedName name="ISPAGE8" localSheetId="0">#REF!</definedName>
    <definedName name="ISPAGE8" localSheetId="3">#REF!</definedName>
    <definedName name="ISPAGE8">#REF!</definedName>
    <definedName name="ISPAGE9" localSheetId="2">#REF!</definedName>
    <definedName name="ISPAGE9" localSheetId="4">#REF!</definedName>
    <definedName name="ISPAGE9" localSheetId="0">#REF!</definedName>
    <definedName name="ISPAGE9" localSheetId="3">#REF!</definedName>
    <definedName name="ISPAGE9">#REF!</definedName>
    <definedName name="ISPAGE9A" localSheetId="2">#REF!</definedName>
    <definedName name="ISPAGE9A" localSheetId="4">#REF!</definedName>
    <definedName name="ISPAGE9A" localSheetId="0">#REF!</definedName>
    <definedName name="ISPAGE9A" localSheetId="3">#REF!</definedName>
    <definedName name="ISPAGE9A">#REF!</definedName>
    <definedName name="ISS" localSheetId="2">#REF!</definedName>
    <definedName name="ISS" localSheetId="4">#REF!</definedName>
    <definedName name="ISS" localSheetId="0">#REF!</definedName>
    <definedName name="ISS" localSheetId="3">#REF!</definedName>
    <definedName name="ISS">#REF!</definedName>
    <definedName name="iu" localSheetId="2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localSheetId="3" hidden="1">{#N/A,#N/A,FALSE,"Aging Summary";#N/A,#N/A,FALSE,"Ratio Analysis";#N/A,#N/A,FALSE,"Test 120 Day Accts";#N/A,#N/A,FALSE,"Tickmarks"}</definedName>
    <definedName name="iu" localSheetId="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" localSheetId="2">#REF!</definedName>
    <definedName name="J" localSheetId="4">#REF!</definedName>
    <definedName name="J" localSheetId="0">#REF!</definedName>
    <definedName name="J" localSheetId="3">#REF!</definedName>
    <definedName name="J">#REF!</definedName>
    <definedName name="jan" localSheetId="2">#REF!</definedName>
    <definedName name="jan" localSheetId="4">#REF!</definedName>
    <definedName name="jan" localSheetId="0">#REF!</definedName>
    <definedName name="jan" localSheetId="3">#REF!</definedName>
    <definedName name="jan">#REF!</definedName>
    <definedName name="Jan_99" localSheetId="2">#REF!</definedName>
    <definedName name="Jan_99" localSheetId="4">#REF!</definedName>
    <definedName name="Jan_99" localSheetId="0">#REF!</definedName>
    <definedName name="Jan_99" localSheetId="3">#REF!</definedName>
    <definedName name="Jan_99">#REF!</definedName>
    <definedName name="janeiro" localSheetId="2">#REF!</definedName>
    <definedName name="janeiro" localSheetId="4">#REF!</definedName>
    <definedName name="janeiro" localSheetId="0">#REF!</definedName>
    <definedName name="janeiro" localSheetId="3">#REF!</definedName>
    <definedName name="janeiro">#REF!</definedName>
    <definedName name="JANEIRO96" localSheetId="2">#REF!</definedName>
    <definedName name="JANEIRO96" localSheetId="4">#REF!</definedName>
    <definedName name="JANEIRO96" localSheetId="0">#REF!</definedName>
    <definedName name="JANEIRO96" localSheetId="3">#REF!</definedName>
    <definedName name="JANEIRO96">#REF!</definedName>
    <definedName name="JFHKJ" localSheetId="2">#REF!</definedName>
    <definedName name="JFHKJ" localSheetId="4">#REF!</definedName>
    <definedName name="JFHKJ" localSheetId="0">#REF!</definedName>
    <definedName name="JFHKJ" localSheetId="3">#REF!</definedName>
    <definedName name="JFHKJ">#REF!</definedName>
    <definedName name="jjjjjjjjjjjjjjjjjjjjjjjjjjjjjjjjjjjjjjjjjjjjjjjjjjjjjjjjjjjjjjjjjj" localSheetId="2">#REF!</definedName>
    <definedName name="jjjjjjjjjjjjjjjjjjjjjjjjjjjjjjjjjjjjjjjjjjjjjjjjjjjjjjjjjjjjjjjjjj" localSheetId="4">#REF!</definedName>
    <definedName name="jjjjjjjjjjjjjjjjjjjjjjjjjjjjjjjjjjjjjjjjjjjjjjjjjjjjjjjjjjjjjjjjjj" localSheetId="0">#REF!</definedName>
    <definedName name="jjjjjjjjjjjjjjjjjjjjjjjjjjjjjjjjjjjjjjjjjjjjjjjjjjjjjjjjjjjjjjjjjj" localSheetId="3">#REF!</definedName>
    <definedName name="jjjjjjjjjjjjjjjjjjjjjjjjjjjjjjjjjjjjjjjjjjjjjjjjjjjjjjjjjjjjjjjjjj">#REF!</definedName>
    <definedName name="jul" localSheetId="2">#REF!</definedName>
    <definedName name="jul" localSheetId="4">#REF!</definedName>
    <definedName name="jul" localSheetId="0">#REF!</definedName>
    <definedName name="jul" localSheetId="3">#REF!</definedName>
    <definedName name="jul">#REF!</definedName>
    <definedName name="julho" localSheetId="2">#REF!</definedName>
    <definedName name="julho" localSheetId="4">#REF!</definedName>
    <definedName name="julho" localSheetId="0">#REF!</definedName>
    <definedName name="julho" localSheetId="3">#REF!</definedName>
    <definedName name="julho">#REF!</definedName>
    <definedName name="jun" localSheetId="2">#REF!</definedName>
    <definedName name="jun" localSheetId="4">#REF!</definedName>
    <definedName name="jun" localSheetId="0">#REF!</definedName>
    <definedName name="jun" localSheetId="3">#REF!</definedName>
    <definedName name="jun">#REF!</definedName>
    <definedName name="junho" localSheetId="2">#REF!</definedName>
    <definedName name="junho" localSheetId="4">#REF!</definedName>
    <definedName name="junho" localSheetId="0">#REF!</definedName>
    <definedName name="junho" localSheetId="3">#REF!</definedName>
    <definedName name="junho">#REF!</definedName>
    <definedName name="JUROS" localSheetId="2">#REF!</definedName>
    <definedName name="JUROS" localSheetId="4">#REF!</definedName>
    <definedName name="JUROS" localSheetId="0">#REF!</definedName>
    <definedName name="JUROS" localSheetId="3">#REF!</definedName>
    <definedName name="JUROS">#REF!</definedName>
    <definedName name="k" localSheetId="2" hidden="1">{#N/A,#N/A,FALSE,"Aging Summary";#N/A,#N/A,FALSE,"Ratio Analysis";#N/A,#N/A,FALSE,"Test 120 Day Accts";#N/A,#N/A,FALSE,"Tickmarks"}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1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kkkk" localSheetId="2" hidden="1">{"TotalGeralDespesasPorArea",#N/A,FALSE,"VinculosAccessEfetivo"}</definedName>
    <definedName name="kkkkk" localSheetId="4" hidden="1">{"TotalGeralDespesasPorArea",#N/A,FALSE,"VinculosAccessEfetivo"}</definedName>
    <definedName name="kkkkk" localSheetId="3" hidden="1">{"TotalGeralDespesasPorArea",#N/A,FALSE,"VinculosAccessEfetivo"}</definedName>
    <definedName name="kkkkk" localSheetId="1" hidden="1">{"TotalGeralDespesasPorArea",#N/A,FALSE,"VinculosAccessEfetivo"}</definedName>
    <definedName name="kkkkk" hidden="1">{"TotalGeralDespesasPorArea",#N/A,FALSE,"VinculosAccessEfetivo"}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dofx" localSheetId="2">#REF!</definedName>
    <definedName name="ladofx" localSheetId="4">#REF!</definedName>
    <definedName name="ladofx" localSheetId="0">#REF!</definedName>
    <definedName name="ladofx" localSheetId="3">#REF!</definedName>
    <definedName name="ladofx">#REF!</definedName>
    <definedName name="Lalur" localSheetId="2">#REF!</definedName>
    <definedName name="Lalur" localSheetId="4">#REF!</definedName>
    <definedName name="Lalur" localSheetId="0">#REF!</definedName>
    <definedName name="Lalur" localSheetId="3">#REF!</definedName>
    <definedName name="Lalur">#REF!</definedName>
    <definedName name="lexp" localSheetId="2">#REF!</definedName>
    <definedName name="lexp" localSheetId="4">#REF!</definedName>
    <definedName name="lexp" localSheetId="0">#REF!</definedName>
    <definedName name="lexp" localSheetId="3">#REF!</definedName>
    <definedName name="lexp">#REF!</definedName>
    <definedName name="Linhas">#REF!</definedName>
    <definedName name="LinkBP">#REF!</definedName>
    <definedName name="LinkDRE">#REF!</definedName>
    <definedName name="LinkFC">#REF!</definedName>
    <definedName name="lkcnemc" localSheetId="2" hidden="1">#REF!</definedName>
    <definedName name="lkcnemc" localSheetId="4" hidden="1">#REF!</definedName>
    <definedName name="lkcnemc" localSheetId="0" hidden="1">#REF!</definedName>
    <definedName name="lkcnemc" localSheetId="3" hidden="1">#REF!</definedName>
    <definedName name="lkcnemc" hidden="1">#REF!</definedName>
    <definedName name="l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4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1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lllll" localSheetId="2">#REF!:_L4800C5</definedName>
    <definedName name="llllll" localSheetId="4">#REF!:_L4800C5</definedName>
    <definedName name="llllll" localSheetId="0">#REF!:_L4800C5</definedName>
    <definedName name="llllll" localSheetId="3">#REF!:_L4800C5</definedName>
    <definedName name="llllll" localSheetId="1">#REF!:_L4800C5</definedName>
    <definedName name="llllll">#REF!:_L4800C5</definedName>
    <definedName name="lreal" localSheetId="2">#REF!</definedName>
    <definedName name="lreal" localSheetId="4">#REF!</definedName>
    <definedName name="lreal" localSheetId="0">#REF!</definedName>
    <definedName name="lreal" localSheetId="3">#REF!</definedName>
    <definedName name="lreal">#REF!</definedName>
    <definedName name="luiz" localSheetId="2">#REF!</definedName>
    <definedName name="luiz" localSheetId="4">#REF!</definedName>
    <definedName name="luiz" localSheetId="0">#REF!</definedName>
    <definedName name="luiz" localSheetId="3">#REF!</definedName>
    <definedName name="luiz">#REF!</definedName>
    <definedName name="m" localSheetId="2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2">#REF!</definedName>
    <definedName name="ma" localSheetId="4">#REF!</definedName>
    <definedName name="ma" localSheetId="0">#REF!</definedName>
    <definedName name="ma" localSheetId="3">#REF!</definedName>
    <definedName name="ma">#REF!</definedName>
    <definedName name="mai" localSheetId="2">#REF!</definedName>
    <definedName name="mai" localSheetId="4">#REF!</definedName>
    <definedName name="mai" localSheetId="0">#REF!</definedName>
    <definedName name="mai" localSheetId="3">#REF!</definedName>
    <definedName name="mai">#REF!</definedName>
    <definedName name="Maintenance" localSheetId="2">#REF!</definedName>
    <definedName name="Maintenance" localSheetId="4">#REF!</definedName>
    <definedName name="Maintenance" localSheetId="0">#REF!</definedName>
    <definedName name="Maintenance" localSheetId="3">#REF!</definedName>
    <definedName name="Maintenance">#REF!</definedName>
    <definedName name="maio" localSheetId="2">#REF!</definedName>
    <definedName name="maio" localSheetId="4">#REF!</definedName>
    <definedName name="maio" localSheetId="0">#REF!</definedName>
    <definedName name="maio" localSheetId="3">#REF!</definedName>
    <definedName name="maio">#REF!</definedName>
    <definedName name="MAIO96" localSheetId="2">#REF!</definedName>
    <definedName name="MAIO96" localSheetId="4">#REF!</definedName>
    <definedName name="MAIO96" localSheetId="0">#REF!</definedName>
    <definedName name="MAIO96" localSheetId="3">#REF!</definedName>
    <definedName name="MAIO96">#REF!</definedName>
    <definedName name="mar" localSheetId="2">#REF!</definedName>
    <definedName name="mar" localSheetId="4">#REF!</definedName>
    <definedName name="mar" localSheetId="0">#REF!</definedName>
    <definedName name="mar" localSheetId="3">#REF!</definedName>
    <definedName name="mar">#REF!</definedName>
    <definedName name="março" localSheetId="2">#REF!</definedName>
    <definedName name="março" localSheetId="4">#REF!</definedName>
    <definedName name="março" localSheetId="0">#REF!</definedName>
    <definedName name="março" localSheetId="3">#REF!</definedName>
    <definedName name="março">#REF!</definedName>
    <definedName name="MARCO96" localSheetId="2">#REF!</definedName>
    <definedName name="MARCO96" localSheetId="4">#REF!</definedName>
    <definedName name="MARCO96" localSheetId="0">#REF!</definedName>
    <definedName name="MARCO96" localSheetId="3">#REF!</definedName>
    <definedName name="MARCO96">#REF!</definedName>
    <definedName name="MENU">#N/A</definedName>
    <definedName name="mes" localSheetId="2">#REF!</definedName>
    <definedName name="mes" localSheetId="4">#REF!</definedName>
    <definedName name="mes" localSheetId="0">#REF!</definedName>
    <definedName name="mes" localSheetId="3">#REF!</definedName>
    <definedName name="mes">#REF!</definedName>
    <definedName name="METROS" localSheetId="2">#REF!</definedName>
    <definedName name="METROS" localSheetId="4">#REF!</definedName>
    <definedName name="METROS" localSheetId="0">#REF!</definedName>
    <definedName name="METROS" localSheetId="3">#REF!</definedName>
    <definedName name="METROS">#REF!</definedName>
    <definedName name="MM" localSheetId="2">#REF!</definedName>
    <definedName name="MM" localSheetId="4">#REF!</definedName>
    <definedName name="MM" localSheetId="0">#REF!</definedName>
    <definedName name="MM" localSheetId="3">#REF!</definedName>
    <definedName name="MM">#REF!</definedName>
    <definedName name="mmm" localSheetId="2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1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oneda" localSheetId="2">#REF!</definedName>
    <definedName name="Moneda" localSheetId="4">#REF!</definedName>
    <definedName name="Moneda" localSheetId="0">#REF!</definedName>
    <definedName name="Moneda" localSheetId="3">#REF!</definedName>
    <definedName name="Moneda">#REF!</definedName>
    <definedName name="Monetary_Precision" localSheetId="2">#REF!</definedName>
    <definedName name="Monetary_Precision" localSheetId="4">#REF!</definedName>
    <definedName name="Monetary_Precision" localSheetId="0">#REF!</definedName>
    <definedName name="Monetary_Precision" localSheetId="3">#REF!</definedName>
    <definedName name="Monetary_Precision">#REF!</definedName>
    <definedName name="Month" localSheetId="2">#REF!</definedName>
    <definedName name="Month" localSheetId="4">#REF!</definedName>
    <definedName name="Month" localSheetId="0">#REF!</definedName>
    <definedName name="Month" localSheetId="3">#REF!</definedName>
    <definedName name="Month">#REF!</definedName>
    <definedName name="Month_Maint" localSheetId="2">#REF!</definedName>
    <definedName name="Month_Maint" localSheetId="4">#REF!</definedName>
    <definedName name="Month_Maint" localSheetId="0">#REF!</definedName>
    <definedName name="Month_Maint" localSheetId="3">#REF!</definedName>
    <definedName name="Month_Maint">#REF!</definedName>
    <definedName name="Month_Prof" localSheetId="2">#REF!</definedName>
    <definedName name="Month_Prof" localSheetId="4">#REF!</definedName>
    <definedName name="Month_Prof" localSheetId="0">#REF!</definedName>
    <definedName name="Month_Prof" localSheetId="3">#REF!</definedName>
    <definedName name="Month_Prof">#REF!</definedName>
    <definedName name="Monthly" localSheetId="2">#REF!</definedName>
    <definedName name="Monthly" localSheetId="4">#REF!</definedName>
    <definedName name="Monthly" localSheetId="0">#REF!</definedName>
    <definedName name="Monthly" localSheetId="3">#REF!</definedName>
    <definedName name="Monthly">#REF!</definedName>
    <definedName name="movfx" localSheetId="2">#REF!</definedName>
    <definedName name="movfx" localSheetId="4">#REF!</definedName>
    <definedName name="movfx" localSheetId="0">#REF!</definedName>
    <definedName name="movfx" localSheetId="3">#REF!</definedName>
    <definedName name="movfx">#REF!</definedName>
    <definedName name="Movimento_do_Mês" localSheetId="2">#REF!</definedName>
    <definedName name="Movimento_do_Mês" localSheetId="4">#REF!</definedName>
    <definedName name="Movimento_do_Mês" localSheetId="0">#REF!</definedName>
    <definedName name="Movimento_do_Mês" localSheetId="3">#REF!</definedName>
    <definedName name="Movimento_do_Mês">#REF!</definedName>
    <definedName name="MT" localSheetId="2">#REF!</definedName>
    <definedName name="MT" localSheetId="4">#REF!</definedName>
    <definedName name="MT" localSheetId="0">#REF!</definedName>
    <definedName name="MT" localSheetId="3">#REF!</definedName>
    <definedName name="MT">#REF!</definedName>
    <definedName name="MULTA" localSheetId="2">#REF!</definedName>
    <definedName name="MULTA" localSheetId="4">#REF!</definedName>
    <definedName name="MULTA" localSheetId="0">#REF!</definedName>
    <definedName name="MULTA" localSheetId="3">#REF!</definedName>
    <definedName name="MULTA">#REF!</definedName>
    <definedName name="Multas" localSheetId="2">#REF!</definedName>
    <definedName name="Multas" localSheetId="4">#REF!</definedName>
    <definedName name="Multas" localSheetId="0">#REF!</definedName>
    <definedName name="Multas" localSheetId="3">#REF!</definedName>
    <definedName name="Multas">#REF!</definedName>
    <definedName name="N" localSheetId="2">#REF!</definedName>
    <definedName name="N" localSheetId="4">#REF!</definedName>
    <definedName name="N" localSheetId="0">#REF!</definedName>
    <definedName name="N" localSheetId="3">#REF!</definedName>
    <definedName name="N">#REF!</definedName>
    <definedName name="NADA" localSheetId="2">#REF!</definedName>
    <definedName name="NADA" localSheetId="4">#REF!</definedName>
    <definedName name="NADA" localSheetId="0">#REF!</definedName>
    <definedName name="NADA" localSheetId="3">#REF!</definedName>
    <definedName name="NADA">#REF!</definedName>
    <definedName name="NADINHA" localSheetId="2">#REF!</definedName>
    <definedName name="NADINHA" localSheetId="4">#REF!</definedName>
    <definedName name="NADINHA" localSheetId="0">#REF!</definedName>
    <definedName name="NADINHA" localSheetId="3">#REF!</definedName>
    <definedName name="NADINHA">#REF!</definedName>
    <definedName name="nn" localSheetId="2">#REF!</definedName>
    <definedName name="nn" localSheetId="4">#REF!</definedName>
    <definedName name="nn" localSheetId="0">#REF!</definedName>
    <definedName name="nn" localSheetId="3">#REF!</definedName>
    <definedName name="nn">#REF!</definedName>
    <definedName name="nnn" localSheetId="2" hidden="1">{#N/A,#N/A,FALSE,"Aging Summary";#N/A,#N/A,FALSE,"Ratio Analysis";#N/A,#N/A,FALSE,"Test 120 Day Accts";#N/A,#N/A,FALSE,"Tickmarks"}</definedName>
    <definedName name="nnn" localSheetId="4" hidden="1">{#N/A,#N/A,FALSE,"Aging Summary";#N/A,#N/A,FALSE,"Ratio Analysis";#N/A,#N/A,FALSE,"Test 120 Day Accts";#N/A,#N/A,FALSE,"Tickmarks"}</definedName>
    <definedName name="nnn" localSheetId="3" hidden="1">{#N/A,#N/A,FALSE,"Aging Summary";#N/A,#N/A,FALSE,"Ratio Analysis";#N/A,#N/A,FALSE,"Test 120 Day Accts";#N/A,#N/A,FALSE,"Tickmarks"}</definedName>
    <definedName name="nnn" localSheetId="1" hidden="1">{#N/A,#N/A,FALSE,"Aging Summary";#N/A,#N/A,FALSE,"Ratio Analysis";#N/A,#N/A,FALSE,"Test 120 Day Accts";#N/A,#N/A,FALSE,"Tickmarks"}</definedName>
    <definedName name="nnn" hidden="1">{#N/A,#N/A,FALSE,"Aging Summary";#N/A,#N/A,FALSE,"Ratio Analysis";#N/A,#N/A,FALSE,"Test 120 Day Accts";#N/A,#N/A,FALSE,"Tickmarks"}</definedName>
    <definedName name="nome" localSheetId="2">#REF!</definedName>
    <definedName name="nome" localSheetId="4">#REF!</definedName>
    <definedName name="nome" localSheetId="0">#REF!</definedName>
    <definedName name="nome" localSheetId="3">#REF!</definedName>
    <definedName name="nome">#REF!</definedName>
    <definedName name="NPV" localSheetId="2">#REF!</definedName>
    <definedName name="NPV" localSheetId="4">#REF!</definedName>
    <definedName name="NPV" localSheetId="0">#REF!</definedName>
    <definedName name="NPV" localSheetId="3">#REF!</definedName>
    <definedName name="NPV">#REF!</definedName>
    <definedName name="NSNS" localSheetId="2">#REF!</definedName>
    <definedName name="NSNS" localSheetId="4">#REF!</definedName>
    <definedName name="NSNS" localSheetId="0">#REF!</definedName>
    <definedName name="NSNS" localSheetId="3">#REF!</definedName>
    <definedName name="NSNS">#REF!</definedName>
    <definedName name="nubia">#REF!</definedName>
    <definedName name="Nuc_Maint" localSheetId="2">#REF!</definedName>
    <definedName name="Nuc_Maint" localSheetId="4">#REF!</definedName>
    <definedName name="Nuc_Maint" localSheetId="0">#REF!</definedName>
    <definedName name="Nuc_Maint" localSheetId="3">#REF!</definedName>
    <definedName name="Nuc_Maint">#REF!</definedName>
    <definedName name="Nucleus" localSheetId="2">#REF!</definedName>
    <definedName name="Nucleus" localSheetId="4">#REF!</definedName>
    <definedName name="Nucleus" localSheetId="0">#REF!</definedName>
    <definedName name="Nucleus" localSheetId="3">#REF!</definedName>
    <definedName name="Nucleus">#REF!</definedName>
    <definedName name="NUMFOR" localSheetId="2">#REF!</definedName>
    <definedName name="NUMFOR" localSheetId="4">#REF!</definedName>
    <definedName name="NUMFOR" localSheetId="0">#REF!</definedName>
    <definedName name="NUMFOR" localSheetId="3">#REF!</definedName>
    <definedName name="NUMFOR">#REF!</definedName>
    <definedName name="NvsASD">"V2003-12-31"</definedName>
    <definedName name="NvsAutoDrillOk">"VN"</definedName>
    <definedName name="NvsElapsedTime">0.000139814808790106</definedName>
    <definedName name="NvsEndTime">38013.4444793981</definedName>
    <definedName name="NvsInstLang">"VENG"</definedName>
    <definedName name="NvsInstSpec">"%,LACTUALS,SBAL,FACCOUNT,V121902"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"VST_BR"</definedName>
    <definedName name="NvsReqBUOnly">"VY"</definedName>
    <definedName name="NvsTransLed">"VN"</definedName>
    <definedName name="NvsTreeASD">"V2003-12-31"</definedName>
    <definedName name="NvsValTbl.BUSINESS_UNIT">"BUS_UNIT_TBL_GL"</definedName>
    <definedName name="NvsValTbl.CURRENCY_CD">"BUS_UNIT_TBL_GL"</definedName>
    <definedName name="NvsValTbl.DEPTID">"DEPT_TBL"</definedName>
    <definedName name="NvsValTbl.PROJECT_ID">"PROJECT_ID_VW"</definedName>
    <definedName name="o" localSheetId="2" hidden="1">{#N/A,#N/A,FALSE,"Aging Summary";#N/A,#N/A,FALSE,"Ratio Analysis";#N/A,#N/A,FALSE,"Test 120 Day Accts";#N/A,#N/A,FALSE,"Tickmarks"}</definedName>
    <definedName name="o" localSheetId="4" hidden="1">{#N/A,#N/A,FALSE,"Aging Summary";#N/A,#N/A,FALSE,"Ratio Analysis";#N/A,#N/A,FALSE,"Test 120 Day Accts";#N/A,#N/A,FALSE,"Tickmarks"}</definedName>
    <definedName name="o" localSheetId="3" hidden="1">{#N/A,#N/A,FALSE,"Aging Summary";#N/A,#N/A,FALSE,"Ratio Analysis";#N/A,#N/A,FALSE,"Test 120 Day Accts";#N/A,#N/A,FALSE,"Tickmarks"}</definedName>
    <definedName name="o" localSheetId="1" hidden="1">{#N/A,#N/A,FALSE,"Aging Summary";#N/A,#N/A,FALSE,"Ratio Analysis";#N/A,#N/A,FALSE,"Test 120 Day Accts";#N/A,#N/A,FALSE,"Tickmarks"}</definedName>
    <definedName name="o" hidden="1">{#N/A,#N/A,FALSE,"Aging Summary";#N/A,#N/A,FALSE,"Ratio Analysis";#N/A,#N/A,FALSE,"Test 120 Day Accts";#N/A,#N/A,FALSE,"Tickmarks"}</definedName>
    <definedName name="OBSERVAÇÕES" localSheetId="2">#REF!</definedName>
    <definedName name="OBSERVAÇÕES" localSheetId="4">#REF!</definedName>
    <definedName name="OBSERVAÇÕES" localSheetId="0">#REF!</definedName>
    <definedName name="OBSERVAÇÕES" localSheetId="3">#REF!</definedName>
    <definedName name="OBSERVAÇÕES">#REF!</definedName>
    <definedName name="Other_Maint" localSheetId="2">#REF!</definedName>
    <definedName name="Other_Maint" localSheetId="4">#REF!</definedName>
    <definedName name="Other_Maint" localSheetId="0">#REF!</definedName>
    <definedName name="Other_Maint" localSheetId="3">#REF!</definedName>
    <definedName name="Other_Maint">#REF!</definedName>
    <definedName name="OUCTASLP" localSheetId="2">#REF!</definedName>
    <definedName name="OUCTASLP" localSheetId="4">#REF!</definedName>
    <definedName name="OUCTASLP" localSheetId="0">#REF!</definedName>
    <definedName name="OUCTASLP" localSheetId="3">#REF!</definedName>
    <definedName name="OUCTASLP">#REF!</definedName>
    <definedName name="OUTRASRECEBER" localSheetId="2">#REF!</definedName>
    <definedName name="OUTRASRECEBER" localSheetId="4">#REF!</definedName>
    <definedName name="OUTRASRECEBER" localSheetId="0">#REF!</definedName>
    <definedName name="OUTRASRECEBER" localSheetId="3">#REF!</definedName>
    <definedName name="OUTRASRECEBER">#REF!</definedName>
    <definedName name="OUTROS2" localSheetId="2">#REF!</definedName>
    <definedName name="OUTROS2" localSheetId="4">#REF!</definedName>
    <definedName name="OUTROS2" localSheetId="0">#REF!</definedName>
    <definedName name="OUTROS2" localSheetId="3">#REF!</definedName>
    <definedName name="OUTROS2">#REF!</definedName>
    <definedName name="OUTROS3" localSheetId="2">#REF!</definedName>
    <definedName name="OUTROS3" localSheetId="4">#REF!</definedName>
    <definedName name="OUTROS3" localSheetId="0">#REF!</definedName>
    <definedName name="OUTROS3" localSheetId="3">#REF!</definedName>
    <definedName name="OUTROS3">#REF!</definedName>
    <definedName name="OUTROS4" localSheetId="2">#REF!</definedName>
    <definedName name="OUTROS4" localSheetId="4">#REF!</definedName>
    <definedName name="OUTROS4" localSheetId="0">#REF!</definedName>
    <definedName name="OUTROS4" localSheetId="3">#REF!</definedName>
    <definedName name="OUTROS4">#REF!</definedName>
    <definedName name="OUTROSCRED" localSheetId="2">#REF!</definedName>
    <definedName name="OUTROSCRED" localSheetId="4">#REF!</definedName>
    <definedName name="OUTROSCRED" localSheetId="0">#REF!</definedName>
    <definedName name="OUTROSCRED" localSheetId="3">#REF!</definedName>
    <definedName name="OUTROSCRED">#REF!</definedName>
    <definedName name="OUTROSLP" localSheetId="2">#REF!</definedName>
    <definedName name="OUTROSLP" localSheetId="4">#REF!</definedName>
    <definedName name="OUTROSLP" localSheetId="0">#REF!</definedName>
    <definedName name="OUTROSLP" localSheetId="3">#REF!</definedName>
    <definedName name="OUTROSLP">#REF!</definedName>
    <definedName name="Overheads" localSheetId="2" hidden="1">{#N/A,#N/A,FALSE,"Aging Summary";#N/A,#N/A,FALSE,"Ratio Analysis";#N/A,#N/A,FALSE,"Test 120 Day Accts";#N/A,#N/A,FALSE,"Tickmarks"}</definedName>
    <definedName name="Overheads" localSheetId="4" hidden="1">{#N/A,#N/A,FALSE,"Aging Summary";#N/A,#N/A,FALSE,"Ratio Analysis";#N/A,#N/A,FALSE,"Test 120 Day Accts";#N/A,#N/A,FALSE,"Tickmarks"}</definedName>
    <definedName name="Overheads" localSheetId="3" hidden="1">{#N/A,#N/A,FALSE,"Aging Summary";#N/A,#N/A,FALSE,"Ratio Analysis";#N/A,#N/A,FALSE,"Test 120 Day Accts";#N/A,#N/A,FALSE,"Tickmarks"}</definedName>
    <definedName name="Overheads" localSheetId="1" hidden="1">{#N/A,#N/A,FALSE,"Aging Summary";#N/A,#N/A,FALSE,"Ratio Analysis";#N/A,#N/A,FALSE,"Test 120 Day Accts";#N/A,#N/A,FALSE,"Tickmarks"}</definedName>
    <definedName name="Overheads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_CÁLCULO" localSheetId="2">#REF!</definedName>
    <definedName name="P_CÁLCULO" localSheetId="4">#REF!</definedName>
    <definedName name="P_CÁLCULO" localSheetId="0">#REF!</definedName>
    <definedName name="P_CÁLCULO" localSheetId="3">#REF!</definedName>
    <definedName name="P_CÁLCULO">#REF!</definedName>
    <definedName name="P_L" localSheetId="2">#REF!</definedName>
    <definedName name="P_L" localSheetId="4">#REF!</definedName>
    <definedName name="P_L" localSheetId="0">#REF!</definedName>
    <definedName name="P_L" localSheetId="3">#REF!</definedName>
    <definedName name="P_L">#REF!</definedName>
    <definedName name="pa" localSheetId="2">#REF!</definedName>
    <definedName name="pa" localSheetId="4">#REF!</definedName>
    <definedName name="pa" localSheetId="0">#REF!</definedName>
    <definedName name="pa" localSheetId="3">#REF!</definedName>
    <definedName name="pa">#REF!</definedName>
    <definedName name="PAG_34" localSheetId="2">#REF!</definedName>
    <definedName name="PAG_34" localSheetId="4">#REF!</definedName>
    <definedName name="PAG_34" localSheetId="0">#REF!</definedName>
    <definedName name="PAG_34" localSheetId="3">#REF!</definedName>
    <definedName name="PAG_34">#REF!</definedName>
    <definedName name="Pag_35" localSheetId="2">#REF!</definedName>
    <definedName name="Pag_35" localSheetId="4">#REF!</definedName>
    <definedName name="Pag_35" localSheetId="0">#REF!</definedName>
    <definedName name="Pag_35" localSheetId="3">#REF!</definedName>
    <definedName name="Pag_35">#REF!</definedName>
    <definedName name="Page1" localSheetId="2">#REF!</definedName>
    <definedName name="Page1" localSheetId="4">#REF!</definedName>
    <definedName name="Page1" localSheetId="0">#REF!</definedName>
    <definedName name="Page1" localSheetId="3">#REF!</definedName>
    <definedName name="Page1">#REF!</definedName>
    <definedName name="Page2" localSheetId="2">#REF!</definedName>
    <definedName name="Page2" localSheetId="4">#REF!</definedName>
    <definedName name="Page2" localSheetId="0">#REF!</definedName>
    <definedName name="Page2" localSheetId="3">#REF!</definedName>
    <definedName name="Page2">#REF!</definedName>
    <definedName name="PARC." localSheetId="2">#REF!</definedName>
    <definedName name="PARC." localSheetId="4">#REF!</definedName>
    <definedName name="PARC." localSheetId="0">#REF!</definedName>
    <definedName name="PARC." localSheetId="3">#REF!</definedName>
    <definedName name="PARC.">#REF!</definedName>
    <definedName name="PARISUL_CS" localSheetId="2">#REF!</definedName>
    <definedName name="PARISUL_CS" localSheetId="4">#REF!</definedName>
    <definedName name="PARISUL_CS" localSheetId="0">#REF!</definedName>
    <definedName name="PARISUL_CS" localSheetId="3">#REF!</definedName>
    <definedName name="PARISUL_CS">#REF!</definedName>
    <definedName name="PARISUL_IR" localSheetId="2">#REF!</definedName>
    <definedName name="PARISUL_IR" localSheetId="4">#REF!</definedName>
    <definedName name="PARISUL_IR" localSheetId="0">#REF!</definedName>
    <definedName name="PARISUL_IR" localSheetId="3">#REF!</definedName>
    <definedName name="PARISUL_IR">#REF!</definedName>
    <definedName name="PASSIVO" localSheetId="2">#REF!</definedName>
    <definedName name="PASSIVO" localSheetId="4">#REF!</definedName>
    <definedName name="PASSIVO" localSheetId="0">#REF!</definedName>
    <definedName name="PASSIVO" localSheetId="3">#REF!</definedName>
    <definedName name="PASSIVO">#REF!</definedName>
    <definedName name="PAT" localSheetId="2">#REF!</definedName>
    <definedName name="PAT" localSheetId="4">#REF!</definedName>
    <definedName name="PAT" localSheetId="0">#REF!</definedName>
    <definedName name="PAT" localSheetId="3">#REF!</definedName>
    <definedName name="PAT">#REF!</definedName>
    <definedName name="PatVtr" localSheetId="2">#REF!</definedName>
    <definedName name="PatVtr" localSheetId="4">#REF!</definedName>
    <definedName name="PatVtr" localSheetId="0">#REF!</definedName>
    <definedName name="PatVtr" localSheetId="3">#REF!</definedName>
    <definedName name="PatVtr">#REF!</definedName>
    <definedName name="PC" localSheetId="2">#REF!</definedName>
    <definedName name="PC" localSheetId="4">#REF!</definedName>
    <definedName name="PC" localSheetId="0">#REF!</definedName>
    <definedName name="PC" localSheetId="3">#REF!</definedName>
    <definedName name="PC">#REF!</definedName>
    <definedName name="PEDRO" localSheetId="2">#REF!</definedName>
    <definedName name="PEDRO" localSheetId="4">#REF!</definedName>
    <definedName name="PEDRO" localSheetId="0">#REF!</definedName>
    <definedName name="PEDRO" localSheetId="3">#REF!</definedName>
    <definedName name="PEDRO">#REF!</definedName>
    <definedName name="pedross" localSheetId="2">#REF!</definedName>
    <definedName name="pedross" localSheetId="4">#REF!</definedName>
    <definedName name="pedross" localSheetId="0">#REF!</definedName>
    <definedName name="pedross" localSheetId="3">#REF!</definedName>
    <definedName name="pedross">#REF!</definedName>
    <definedName name="PEMIDOL" localSheetId="2">#REF!</definedName>
    <definedName name="PEMIDOL" localSheetId="4">#REF!</definedName>
    <definedName name="PEMIDOL" localSheetId="0">#REF!</definedName>
    <definedName name="PEMIDOL" localSheetId="3">#REF!</definedName>
    <definedName name="PEMIDOL">#REF!</definedName>
    <definedName name="PEMIREAL">#REF!</definedName>
    <definedName name="Pensão" localSheetId="2">#REF!</definedName>
    <definedName name="Pensão" localSheetId="4">#REF!</definedName>
    <definedName name="Pensão" localSheetId="0">#REF!</definedName>
    <definedName name="Pensão" localSheetId="3">#REF!</definedName>
    <definedName name="Pensão">#REF!</definedName>
    <definedName name="pepe" localSheetId="2">#REF!</definedName>
    <definedName name="pepe" localSheetId="4">#REF!</definedName>
    <definedName name="pepe" localSheetId="0">#REF!</definedName>
    <definedName name="pepe" localSheetId="3">#REF!</definedName>
    <definedName name="pepe">#REF!</definedName>
    <definedName name="Percent_Threshold" localSheetId="2">#REF!</definedName>
    <definedName name="Percent_Threshold" localSheetId="4">#REF!</definedName>
    <definedName name="Percent_Threshold" localSheetId="0">#REF!</definedName>
    <definedName name="Percent_Threshold" localSheetId="3">#REF!</definedName>
    <definedName name="Percent_Threshold">#REF!</definedName>
    <definedName name="perdas" localSheetId="2">#REF!</definedName>
    <definedName name="perdas" localSheetId="4">#REF!</definedName>
    <definedName name="perdas" localSheetId="0">#REF!</definedName>
    <definedName name="perdas" localSheetId="3">#REF!</definedName>
    <definedName name="perdas">#REF!</definedName>
    <definedName name="Period" localSheetId="2">#REF!</definedName>
    <definedName name="Period" localSheetId="4">#REF!</definedName>
    <definedName name="Period" localSheetId="0">#REF!</definedName>
    <definedName name="Period" localSheetId="3">#REF!</definedName>
    <definedName name="Period">#REF!</definedName>
    <definedName name="PEROS" localSheetId="2">#REF!</definedName>
    <definedName name="PEROS" localSheetId="4">#REF!</definedName>
    <definedName name="PEROS" localSheetId="0">#REF!</definedName>
    <definedName name="PEROS" localSheetId="3">#REF!</definedName>
    <definedName name="PEROS">#REF!</definedName>
    <definedName name="PIS" localSheetId="2">#REF!</definedName>
    <definedName name="PIS" localSheetId="4">#REF!</definedName>
    <definedName name="PIS" localSheetId="0">#REF!</definedName>
    <definedName name="PIS" localSheetId="3">#REF!</definedName>
    <definedName name="PIS">#REF!</definedName>
    <definedName name="pivot" localSheetId="2">#REF!</definedName>
    <definedName name="pivot" localSheetId="4">#REF!</definedName>
    <definedName name="pivot" localSheetId="0">#REF!</definedName>
    <definedName name="pivot" localSheetId="3">#REF!</definedName>
    <definedName name="pivot">#REF!</definedName>
    <definedName name="pivot1" localSheetId="2">#REF!</definedName>
    <definedName name="pivot1" localSheetId="4">#REF!</definedName>
    <definedName name="pivot1" localSheetId="0">#REF!</definedName>
    <definedName name="pivot1" localSheetId="3">#REF!</definedName>
    <definedName name="pivot1">#REF!</definedName>
    <definedName name="Planilha" localSheetId="2">#REF!</definedName>
    <definedName name="Planilha" localSheetId="4">#REF!</definedName>
    <definedName name="Planilha" localSheetId="0">#REF!</definedName>
    <definedName name="Planilha" localSheetId="3">#REF!</definedName>
    <definedName name="Planilha">#REF!</definedName>
    <definedName name="PLANO">""</definedName>
    <definedName name="po" localSheetId="2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localSheetId="3" hidden="1">{#N/A,#N/A,FALSE,"Aging Summary";#N/A,#N/A,FALSE,"Ratio Analysis";#N/A,#N/A,FALSE,"Test 120 Day Accts";#N/A,#N/A,FALSE,"Tickmarks"}</definedName>
    <definedName name="po" localSheetId="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qowoeiiur" localSheetId="2" hidden="1">{#N/A,#N/A,FALSE,"Aging Summary";#N/A,#N/A,FALSE,"Ratio Analysis";#N/A,#N/A,FALSE,"Test 120 Day Accts";#N/A,#N/A,FALSE,"Tickmarks"}</definedName>
    <definedName name="pqowoeiiur" localSheetId="4" hidden="1">{#N/A,#N/A,FALSE,"Aging Summary";#N/A,#N/A,FALSE,"Ratio Analysis";#N/A,#N/A,FALSE,"Test 120 Day Accts";#N/A,#N/A,FALSE,"Tickmarks"}</definedName>
    <definedName name="pqowoeiiur" localSheetId="3" hidden="1">{#N/A,#N/A,FALSE,"Aging Summary";#N/A,#N/A,FALSE,"Ratio Analysis";#N/A,#N/A,FALSE,"Test 120 Day Accts";#N/A,#N/A,FALSE,"Tickmarks"}</definedName>
    <definedName name="pqowoeiiur" localSheetId="1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localSheetId="4" hidden="1">{#N/A,#N/A,FALSE,"Aging Summary";#N/A,#N/A,FALSE,"Ratio Analysis";#N/A,#N/A,FALSE,"Test 120 Day Accts";#N/A,#N/A,FALSE,"Tickmarks"}</definedName>
    <definedName name="pqwoeiiur" localSheetId="3" hidden="1">{#N/A,#N/A,FALSE,"Aging Summary";#N/A,#N/A,FALSE,"Ratio Analysis";#N/A,#N/A,FALSE,"Test 120 Day Accts";#N/A,#N/A,FALSE,"Tickmarks"}</definedName>
    <definedName name="pqwoeiiur" localSheetId="1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epaid" localSheetId="2">#REF!</definedName>
    <definedName name="Prepaid" localSheetId="4">#REF!</definedName>
    <definedName name="Prepaid" localSheetId="0">#REF!</definedName>
    <definedName name="Prepaid" localSheetId="3">#REF!</definedName>
    <definedName name="Prepaid">#REF!</definedName>
    <definedName name="pressões" localSheetId="2">#REF!</definedName>
    <definedName name="pressões" localSheetId="4">#REF!</definedName>
    <definedName name="pressões" localSheetId="0">#REF!</definedName>
    <definedName name="pressões" localSheetId="3">#REF!</definedName>
    <definedName name="pressões">#REF!</definedName>
    <definedName name="PRIENC98" localSheetId="2">#REF!</definedName>
    <definedName name="PRIENC98" localSheetId="4">#REF!</definedName>
    <definedName name="PRIENC98" localSheetId="0">#REF!</definedName>
    <definedName name="PRIENC98" localSheetId="3">#REF!</definedName>
    <definedName name="PRIENC98">#REF!</definedName>
    <definedName name="PRINCIPAL98" localSheetId="2">#REF!</definedName>
    <definedName name="PRINCIPAL98" localSheetId="4">#REF!</definedName>
    <definedName name="PRINCIPAL98" localSheetId="0">#REF!</definedName>
    <definedName name="PRINCIPAL98" localSheetId="3">#REF!</definedName>
    <definedName name="PRINCIPAL98">#REF!</definedName>
    <definedName name="PRINCIPAL99" localSheetId="2">#REF!</definedName>
    <definedName name="PRINCIPAL99" localSheetId="4">#REF!</definedName>
    <definedName name="PRINCIPAL99" localSheetId="0">#REF!</definedName>
    <definedName name="PRINCIPAL99" localSheetId="3">#REF!</definedName>
    <definedName name="PRINCIPAL99">#REF!</definedName>
    <definedName name="PRINENC99" localSheetId="2">#REF!</definedName>
    <definedName name="PRINENC99" localSheetId="4">#REF!</definedName>
    <definedName name="PRINENC99" localSheetId="0">#REF!</definedName>
    <definedName name="PRINENC99" localSheetId="3">#REF!</definedName>
    <definedName name="PRINENC99">#REF!</definedName>
    <definedName name="Print_Area_MI" localSheetId="2">#REF!</definedName>
    <definedName name="Print_Area_MI" localSheetId="4">#REF!</definedName>
    <definedName name="Print_Area_MI" localSheetId="0">#REF!</definedName>
    <definedName name="Print_Area_MI" localSheetId="3">#REF!</definedName>
    <definedName name="Print_Area_MI">#REF!</definedName>
    <definedName name="PRINT_SUMMARY" localSheetId="2">#REF!</definedName>
    <definedName name="PRINT_SUMMARY" localSheetId="4">#REF!</definedName>
    <definedName name="PRINT_SUMMARY" localSheetId="0">#REF!</definedName>
    <definedName name="PRINT_SUMMARY" localSheetId="3">#REF!</definedName>
    <definedName name="PRINT_SUMMARY">#REF!</definedName>
    <definedName name="Prof" localSheetId="2">#REF!</definedName>
    <definedName name="Prof" localSheetId="4">#REF!</definedName>
    <definedName name="Prof" localSheetId="0">#REF!</definedName>
    <definedName name="Prof" localSheetId="3">#REF!</definedName>
    <definedName name="Prof">#REF!</definedName>
    <definedName name="Project_Tucano___Companhia_de_Cimentos_Ribeirão_Grande" localSheetId="2">#REF!</definedName>
    <definedName name="Project_Tucano___Companhia_de_Cimentos_Ribeirão_Grande" localSheetId="4">#REF!</definedName>
    <definedName name="Project_Tucano___Companhia_de_Cimentos_Ribeirão_Grande" localSheetId="0">#REF!</definedName>
    <definedName name="Project_Tucano___Companhia_de_Cimentos_Ribeirão_Grande" localSheetId="3">#REF!</definedName>
    <definedName name="Project_Tucano___Companhia_de_Cimentos_Ribeirão_Grande">#REF!</definedName>
    <definedName name="Prov_26" localSheetId="2">#REF!</definedName>
    <definedName name="Prov_26" localSheetId="4">#REF!</definedName>
    <definedName name="Prov_26" localSheetId="0">#REF!</definedName>
    <definedName name="Prov_26" localSheetId="3">#REF!</definedName>
    <definedName name="Prov_26">#REF!</definedName>
    <definedName name="PROVISÕES" localSheetId="2">#REF!</definedName>
    <definedName name="PROVISÕES" localSheetId="4">#REF!</definedName>
    <definedName name="PROVISÕES" localSheetId="0">#REF!</definedName>
    <definedName name="PROVISÕES" localSheetId="3">#REF!</definedName>
    <definedName name="PROVISÕES">#REF!</definedName>
    <definedName name="PS" localSheetId="2">#REF!</definedName>
    <definedName name="PS" localSheetId="4">#REF!</definedName>
    <definedName name="PS" localSheetId="0">#REF!</definedName>
    <definedName name="PS" localSheetId="3">#REF!</definedName>
    <definedName name="PS">#REF!</definedName>
    <definedName name="PV" localSheetId="2">#REF!</definedName>
    <definedName name="PV" localSheetId="4">#REF!</definedName>
    <definedName name="PV" localSheetId="0">#REF!</definedName>
    <definedName name="PV" localSheetId="3">#REF!</definedName>
    <definedName name="PV">#REF!</definedName>
    <definedName name="pwqoie" localSheetId="2" hidden="1">{#N/A,#N/A,FALSE,"Aging Summary";#N/A,#N/A,FALSE,"Ratio Analysis";#N/A,#N/A,FALSE,"Test 120 Day Accts";#N/A,#N/A,FALSE,"Tickmarks"}</definedName>
    <definedName name="pwqoie" localSheetId="4" hidden="1">{#N/A,#N/A,FALSE,"Aging Summary";#N/A,#N/A,FALSE,"Ratio Analysis";#N/A,#N/A,FALSE,"Test 120 Day Accts";#N/A,#N/A,FALSE,"Tickmarks"}</definedName>
    <definedName name="pwqoie" localSheetId="3" hidden="1">{#N/A,#N/A,FALSE,"Aging Summary";#N/A,#N/A,FALSE,"Ratio Analysis";#N/A,#N/A,FALSE,"Test 120 Day Accts";#N/A,#N/A,FALSE,"Tickmarks"}</definedName>
    <definedName name="pwqoie" localSheetId="1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q" localSheetId="2" hidden="1">{"Fecha_Setembro",#N/A,FALSE,"FECHAMENTO-2002 ";"Defer_Setembro",#N/A,FALSE,"DIFERIDO";"Pis_Setembro",#N/A,FALSE,"PIS COFINS";"Iss_Setembro",#N/A,FALSE,"ISS"}</definedName>
    <definedName name="q" localSheetId="4" hidden="1">{"Fecha_Setembro",#N/A,FALSE,"FECHAMENTO-2002 ";"Defer_Setembro",#N/A,FALSE,"DIFERIDO";"Pis_Setembro",#N/A,FALSE,"PIS COFINS";"Iss_Setembro",#N/A,FALSE,"ISS"}</definedName>
    <definedName name="q" localSheetId="3" hidden="1">{"Fecha_Setembro",#N/A,FALSE,"FECHAMENTO-2002 ";"Defer_Setembro",#N/A,FALSE,"DIFERIDO";"Pis_Setembro",#N/A,FALSE,"PIS COFINS";"Iss_Setembro",#N/A,FALSE,"ISS"}</definedName>
    <definedName name="q" localSheetId="1" hidden="1">{"Fecha_Setembro",#N/A,FALSE,"FECHAMENTO-2002 ";"Defer_Setembro",#N/A,FALSE,"DIFERIDO";"Pis_Setembro",#N/A,FALSE,"PIS COFINS";"Iss_Setembro",#N/A,FALSE,"ISS"}</definedName>
    <definedName name="q" hidden="1">{"Fecha_Setembro",#N/A,FALSE,"FECHAMENTO-2002 ";"Defer_Setembro",#N/A,FALSE,"DIFERIDO";"Pis_Setembro",#N/A,FALSE,"PIS COFINS";"Iss_Setembro",#N/A,FALSE,"ISS"}</definedName>
    <definedName name="QUADRO" localSheetId="2">#REF!</definedName>
    <definedName name="QUADRO" localSheetId="4">#REF!</definedName>
    <definedName name="QUADRO" localSheetId="0">#REF!</definedName>
    <definedName name="QUADRO" localSheetId="3">#REF!</definedName>
    <definedName name="QUADRO">#REF!</definedName>
    <definedName name="qw" localSheetId="2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localSheetId="3" hidden="1">{#N/A,#N/A,FALSE,"Aging Summary";#N/A,#N/A,FALSE,"Ratio Analysis";#N/A,#N/A,FALSE,"Test 120 Day Accts";#N/A,#N/A,FALSE,"Tickmarks"}</definedName>
    <definedName name="qw" localSheetId="1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qwe" localSheetId="2" hidden="1">{#N/A,#N/A,FALSE,"Aging Summary";#N/A,#N/A,FALSE,"Ratio Analysis";#N/A,#N/A,FALSE,"Test 120 Day Accts";#N/A,#N/A,FALSE,"Tickmarks"}</definedName>
    <definedName name="qwe" localSheetId="4" hidden="1">{#N/A,#N/A,FALSE,"Aging Summary";#N/A,#N/A,FALSE,"Ratio Analysis";#N/A,#N/A,FALSE,"Test 120 Day Accts";#N/A,#N/A,FALSE,"Tickmarks"}</definedName>
    <definedName name="qwe" localSheetId="3" hidden="1">{#N/A,#N/A,FALSE,"Aging Summary";#N/A,#N/A,FALSE,"Ratio Analysis";#N/A,#N/A,FALSE,"Test 120 Day Accts";#N/A,#N/A,FALSE,"Tickmarks"}</definedName>
    <definedName name="qwe" localSheetId="1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R_D_Costs_1999" localSheetId="2">#REF!</definedName>
    <definedName name="R_D_Costs_1999" localSheetId="4">#REF!</definedName>
    <definedName name="R_D_Costs_1999" localSheetId="0">#REF!</definedName>
    <definedName name="R_D_Costs_1999" localSheetId="3">#REF!</definedName>
    <definedName name="R_D_Costs_1999">#REF!</definedName>
    <definedName name="R_D_Costs_2000" localSheetId="2">#REF!</definedName>
    <definedName name="R_D_Costs_2000" localSheetId="4">#REF!</definedName>
    <definedName name="R_D_Costs_2000" localSheetId="0">#REF!</definedName>
    <definedName name="R_D_Costs_2000" localSheetId="3">#REF!</definedName>
    <definedName name="R_D_Costs_2000">#REF!</definedName>
    <definedName name="R_Factor" localSheetId="2">#REF!</definedName>
    <definedName name="R_Factor" localSheetId="4">#REF!</definedName>
    <definedName name="R_Factor" localSheetId="0">#REF!</definedName>
    <definedName name="R_Factor" localSheetId="3">#REF!</definedName>
    <definedName name="R_Factor">#REF!</definedName>
    <definedName name="rafa" localSheetId="2" hidden="1">{#N/A,#N/A,FALSE,"Aging Summary";#N/A,#N/A,FALSE,"Ratio Analysis";#N/A,#N/A,FALSE,"Test 120 Day Accts";#N/A,#N/A,FALSE,"Tickmarks"}</definedName>
    <definedName name="rafa" localSheetId="4" hidden="1">{#N/A,#N/A,FALSE,"Aging Summary";#N/A,#N/A,FALSE,"Ratio Analysis";#N/A,#N/A,FALSE,"Test 120 Day Accts";#N/A,#N/A,FALSE,"Tickmarks"}</definedName>
    <definedName name="rafa" localSheetId="3" hidden="1">{#N/A,#N/A,FALSE,"Aging Summary";#N/A,#N/A,FALSE,"Ratio Analysis";#N/A,#N/A,FALSE,"Test 120 Day Accts";#N/A,#N/A,FALSE,"Tickmarks"}</definedName>
    <definedName name="rafa" localSheetId="1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TEIO" localSheetId="2">#REF!</definedName>
    <definedName name="RATEIO" localSheetId="4">#REF!</definedName>
    <definedName name="RATEIO" localSheetId="0">#REF!</definedName>
    <definedName name="RATEIO" localSheetId="3">#REF!</definedName>
    <definedName name="RATEIO">#REF!</definedName>
    <definedName name="RAZÃO" localSheetId="2">#REF!</definedName>
    <definedName name="RAZÃO" localSheetId="4">#REF!</definedName>
    <definedName name="RAZÃO" localSheetId="0">#REF!</definedName>
    <definedName name="RAZÃO" localSheetId="3">#REF!</definedName>
    <definedName name="RAZÃO">#REF!</definedName>
    <definedName name="rbruta" localSheetId="2">#REF!</definedName>
    <definedName name="rbruta" localSheetId="4">#REF!</definedName>
    <definedName name="rbruta" localSheetId="0">#REF!</definedName>
    <definedName name="rbruta" localSheetId="3">#REF!</definedName>
    <definedName name="rbruta">#REF!</definedName>
    <definedName name="RBXLR" localSheetId="2">#REF!</definedName>
    <definedName name="RBXLR" localSheetId="4">#REF!</definedName>
    <definedName name="RBXLR" localSheetId="0">#REF!</definedName>
    <definedName name="RBXLR" localSheetId="3">#REF!</definedName>
    <definedName name="RBXLR">#REF!</definedName>
    <definedName name="re" localSheetId="2" hidden="1">{#N/A,#N/A,FALSE,"Aging Summary";#N/A,#N/A,FALSE,"Ratio Analysis";#N/A,#N/A,FALSE,"Test 120 Day Accts";#N/A,#N/A,FALSE,"Tickmarks"}</definedName>
    <definedName name="re" localSheetId="4" hidden="1">{#N/A,#N/A,FALSE,"Aging Summary";#N/A,#N/A,FALSE,"Ratio Analysis";#N/A,#N/A,FALSE,"Test 120 Day Accts";#N/A,#N/A,FALSE,"Tickmarks"}</definedName>
    <definedName name="re" localSheetId="3" hidden="1">{#N/A,#N/A,FALSE,"Aging Summary";#N/A,#N/A,FALSE,"Ratio Analysis";#N/A,#N/A,FALSE,"Test 120 Day Accts";#N/A,#N/A,FALSE,"Tickmarks"}</definedName>
    <definedName name="re" localSheetId="1" hidden="1">{#N/A,#N/A,FALSE,"Aging Summary";#N/A,#N/A,FALSE,"Ratio Analysis";#N/A,#N/A,FALSE,"Test 120 Day Accts";#N/A,#N/A,FALSE,"Tickmarks"}</definedName>
    <definedName name="re" hidden="1">{#N/A,#N/A,FALSE,"Aging Summary";#N/A,#N/A,FALSE,"Ratio Analysis";#N/A,#N/A,FALSE,"Test 120 Day Accts";#N/A,#N/A,FALSE,"Tickmarks"}</definedName>
    <definedName name="REC" localSheetId="2">#REF!</definedName>
    <definedName name="REC" localSheetId="4">#REF!</definedName>
    <definedName name="REC" localSheetId="0">#REF!</definedName>
    <definedName name="REC" localSheetId="3">#REF!</definedName>
    <definedName name="REC">#REF!</definedName>
    <definedName name="RECEITA" localSheetId="2">#REF!</definedName>
    <definedName name="RECEITA" localSheetId="4">#REF!</definedName>
    <definedName name="RECEITA" localSheetId="0">#REF!</definedName>
    <definedName name="RECEITA" localSheetId="3">#REF!</definedName>
    <definedName name="RECEITA">#REF!</definedName>
    <definedName name="REF" localSheetId="2">#REF!</definedName>
    <definedName name="REF" localSheetId="4">#REF!</definedName>
    <definedName name="REF" localSheetId="0">#REF!</definedName>
    <definedName name="REF" localSheetId="3">#REF!</definedName>
    <definedName name="REF">#REF!</definedName>
    <definedName name="Referencia" localSheetId="2">#REF!</definedName>
    <definedName name="Referencia" localSheetId="4">#REF!</definedName>
    <definedName name="Referencia" localSheetId="0">#REF!</definedName>
    <definedName name="Referencia" localSheetId="3">#REF!</definedName>
    <definedName name="Referencia">#REF!</definedName>
    <definedName name="REGIONAL_ANAYL" localSheetId="2">#REF!</definedName>
    <definedName name="REGIONAL_ANAYL" localSheetId="4">#REF!</definedName>
    <definedName name="REGIONAL_ANAYL" localSheetId="0">#REF!</definedName>
    <definedName name="REGIONAL_ANAYL" localSheetId="3">#REF!</definedName>
    <definedName name="REGIONAL_ANAYL">#REF!</definedName>
    <definedName name="regulatorios" localSheetId="2">#REF!:_L4800C5</definedName>
    <definedName name="regulatorios" localSheetId="4">#REF!:_L4800C5</definedName>
    <definedName name="regulatorios" localSheetId="0">#REF!:_L4800C5</definedName>
    <definedName name="regulatorios" localSheetId="3">#REF!:_L4800C5</definedName>
    <definedName name="regulatorios" localSheetId="1">#REF!:_L4800C5</definedName>
    <definedName name="regulatorios">#REF!:_L4800C5</definedName>
    <definedName name="REPASSE" localSheetId="2">#REF!</definedName>
    <definedName name="REPASSE" localSheetId="4">#REF!</definedName>
    <definedName name="REPASSE" localSheetId="0">#REF!</definedName>
    <definedName name="REPASSE" localSheetId="3">#REF!</definedName>
    <definedName name="REPASSE">#REF!</definedName>
    <definedName name="RES" localSheetId="2">#REF!</definedName>
    <definedName name="RES" localSheetId="4">#REF!</definedName>
    <definedName name="RES" localSheetId="0">#REF!</definedName>
    <definedName name="RES" localSheetId="3">#REF!</definedName>
    <definedName name="RES">#REF!</definedName>
    <definedName name="Residual_difference" localSheetId="2">#REF!</definedName>
    <definedName name="Residual_difference" localSheetId="4">#REF!</definedName>
    <definedName name="Residual_difference" localSheetId="0">#REF!</definedName>
    <definedName name="Residual_difference" localSheetId="3">#REF!</definedName>
    <definedName name="Residual_difference">#REF!</definedName>
    <definedName name="RESULTADO" localSheetId="2">#REF!</definedName>
    <definedName name="RESULTADO" localSheetId="4">#REF!</definedName>
    <definedName name="RESULTADO" localSheetId="0">#REF!</definedName>
    <definedName name="RESULTADO" localSheetId="3">#REF!</definedName>
    <definedName name="RESULTADO">#REF!</definedName>
    <definedName name="RESUMODOL" localSheetId="2">#REF!</definedName>
    <definedName name="RESUMODOL" localSheetId="4">#REF!</definedName>
    <definedName name="RESUMODOL" localSheetId="0">#REF!</definedName>
    <definedName name="RESUMODOL" localSheetId="3">#REF!</definedName>
    <definedName name="RESUMODOL">#REF!</definedName>
    <definedName name="RESUMOREAL" localSheetId="2">#REF!</definedName>
    <definedName name="RESUMOREAL" localSheetId="4">#REF!</definedName>
    <definedName name="RESUMOREAL" localSheetId="0">#REF!</definedName>
    <definedName name="RESUMOREAL" localSheetId="3">#REF!</definedName>
    <definedName name="RESUMOREAL">#REF!</definedName>
    <definedName name="RIR" localSheetId="2">#REF!</definedName>
    <definedName name="RIR" localSheetId="4">#REF!</definedName>
    <definedName name="RIR" localSheetId="0">#REF!</definedName>
    <definedName name="RIR" localSheetId="3">#REF!</definedName>
    <definedName name="RIR">#REF!</definedName>
    <definedName name="RLP" localSheetId="2">#REF!</definedName>
    <definedName name="RLP" localSheetId="4">#REF!</definedName>
    <definedName name="RLP" localSheetId="0">#REF!</definedName>
    <definedName name="RLP" localSheetId="3">#REF!</definedName>
    <definedName name="RLP">#REF!</definedName>
    <definedName name="RR" localSheetId="2">#REF!</definedName>
    <definedName name="RR" localSheetId="4">#REF!</definedName>
    <definedName name="RR" localSheetId="0">#REF!</definedName>
    <definedName name="RR" localSheetId="3">#REF!</definedName>
    <definedName name="RR">#REF!</definedName>
    <definedName name="rt" localSheetId="2" hidden="1">{#N/A,#N/A,FALSE,"Aging Summary";#N/A,#N/A,FALSE,"Ratio Analysis";#N/A,#N/A,FALSE,"Test 120 Day Accts";#N/A,#N/A,FALSE,"Tickmarks"}</definedName>
    <definedName name="rt" localSheetId="4" hidden="1">{#N/A,#N/A,FALSE,"Aging Summary";#N/A,#N/A,FALSE,"Ratio Analysis";#N/A,#N/A,FALSE,"Test 120 Day Accts";#N/A,#N/A,FALSE,"Tickmarks"}</definedName>
    <definedName name="rt" localSheetId="3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ui" localSheetId="2">#REF!</definedName>
    <definedName name="rui" localSheetId="4">#REF!</definedName>
    <definedName name="rui" localSheetId="0">#REF!</definedName>
    <definedName name="rui" localSheetId="3">#REF!</definedName>
    <definedName name="rui">#REF!</definedName>
    <definedName name="ruut" localSheetId="2" hidden="1">{#N/A,#N/A,FALSE,"Aging Summary";#N/A,#N/A,FALSE,"Ratio Analysis";#N/A,#N/A,FALSE,"Test 120 Day Accts";#N/A,#N/A,FALSE,"Tickmarks"}</definedName>
    <definedName name="ruut" localSheetId="4" hidden="1">{#N/A,#N/A,FALSE,"Aging Summary";#N/A,#N/A,FALSE,"Ratio Analysis";#N/A,#N/A,FALSE,"Test 120 Day Accts";#N/A,#N/A,FALSE,"Tickmarks"}</definedName>
    <definedName name="ruut" localSheetId="3" hidden="1">{#N/A,#N/A,FALSE,"Aging Summary";#N/A,#N/A,FALSE,"Ratio Analysis";#N/A,#N/A,FALSE,"Test 120 Day Accts";#N/A,#N/A,FALSE,"Tickmarks"}</definedName>
    <definedName name="ruut" localSheetId="1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s" localSheetId="2">{"TotalGeralDespesasPorArea",#N/A,FALSE,"VinculosAccessEfetivo"}</definedName>
    <definedName name="s" localSheetId="4">{"TotalGeralDespesasPorArea",#N/A,FALSE,"VinculosAccessEfetivo"}</definedName>
    <definedName name="s" localSheetId="3">{"TotalGeralDespesasPorArea",#N/A,FALSE,"VinculosAccessEfetivo"}</definedName>
    <definedName name="s" localSheetId="1">{"TotalGeralDespesasPorArea",#N/A,FALSE,"VinculosAccessEfetivo"}</definedName>
    <definedName name="s">{"TotalGeralDespesasPorArea",#N/A,FALSE,"VinculosAccessEfetivo"}</definedName>
    <definedName name="S_AcctDes" localSheetId="2">#REF!</definedName>
    <definedName name="S_AcctDes" localSheetId="4">#REF!</definedName>
    <definedName name="S_AcctDes" localSheetId="0">#REF!</definedName>
    <definedName name="S_AcctDes" localSheetId="3">#REF!</definedName>
    <definedName name="S_AcctDes">#REF!</definedName>
    <definedName name="S_Adjust" localSheetId="2">#REF!</definedName>
    <definedName name="S_Adjust" localSheetId="4">#REF!</definedName>
    <definedName name="S_Adjust" localSheetId="0">#REF!</definedName>
    <definedName name="S_Adjust" localSheetId="3">#REF!</definedName>
    <definedName name="S_Adjust">#REF!</definedName>
    <definedName name="S_Adjust_Data" localSheetId="2">#REF!</definedName>
    <definedName name="S_Adjust_Data" localSheetId="4">#REF!</definedName>
    <definedName name="S_Adjust_Data" localSheetId="0">#REF!</definedName>
    <definedName name="S_Adjust_Data" localSheetId="3">#REF!</definedName>
    <definedName name="S_Adjust_Data">#REF!</definedName>
    <definedName name="S_Adjust_GT" localSheetId="2">#REF!</definedName>
    <definedName name="S_Adjust_GT" localSheetId="4">#REF!</definedName>
    <definedName name="S_Adjust_GT" localSheetId="0">#REF!</definedName>
    <definedName name="S_Adjust_GT" localSheetId="3">#REF!</definedName>
    <definedName name="S_Adjust_GT">#REF!</definedName>
    <definedName name="S_AJE_Tot" localSheetId="2">#REF!</definedName>
    <definedName name="S_AJE_Tot" localSheetId="4">#REF!</definedName>
    <definedName name="S_AJE_Tot" localSheetId="0">#REF!</definedName>
    <definedName name="S_AJE_Tot" localSheetId="3">#REF!</definedName>
    <definedName name="S_AJE_Tot">#REF!</definedName>
    <definedName name="S_AJE_Tot_Data" localSheetId="2">#REF!</definedName>
    <definedName name="S_AJE_Tot_Data" localSheetId="4">#REF!</definedName>
    <definedName name="S_AJE_Tot_Data" localSheetId="0">#REF!</definedName>
    <definedName name="S_AJE_Tot_Data" localSheetId="3">#REF!</definedName>
    <definedName name="S_AJE_Tot_Data">#REF!</definedName>
    <definedName name="S_AJE_Tot_GT" localSheetId="2">#REF!</definedName>
    <definedName name="S_AJE_Tot_GT" localSheetId="4">#REF!</definedName>
    <definedName name="S_AJE_Tot_GT" localSheetId="0">#REF!</definedName>
    <definedName name="S_AJE_Tot_GT" localSheetId="3">#REF!</definedName>
    <definedName name="S_AJE_Tot_GT">#REF!</definedName>
    <definedName name="S_CompNum" localSheetId="2">#REF!</definedName>
    <definedName name="S_CompNum" localSheetId="4">#REF!</definedName>
    <definedName name="S_CompNum" localSheetId="0">#REF!</definedName>
    <definedName name="S_CompNum" localSheetId="3">#REF!</definedName>
    <definedName name="S_CompNum">#REF!</definedName>
    <definedName name="S_CY_Beg" localSheetId="2">#REF!</definedName>
    <definedName name="S_CY_Beg" localSheetId="4">#REF!</definedName>
    <definedName name="S_CY_Beg" localSheetId="0">#REF!</definedName>
    <definedName name="S_CY_Beg" localSheetId="3">#REF!</definedName>
    <definedName name="S_CY_Beg">#REF!</definedName>
    <definedName name="S_CY_Beg_Data" localSheetId="2">#REF!</definedName>
    <definedName name="S_CY_Beg_Data" localSheetId="4">#REF!</definedName>
    <definedName name="S_CY_Beg_Data" localSheetId="0">#REF!</definedName>
    <definedName name="S_CY_Beg_Data" localSheetId="3">#REF!</definedName>
    <definedName name="S_CY_Beg_Data">#REF!</definedName>
    <definedName name="S_CY_Beg_GT" localSheetId="2">#REF!</definedName>
    <definedName name="S_CY_Beg_GT" localSheetId="4">#REF!</definedName>
    <definedName name="S_CY_Beg_GT" localSheetId="0">#REF!</definedName>
    <definedName name="S_CY_Beg_GT" localSheetId="3">#REF!</definedName>
    <definedName name="S_CY_Beg_GT">#REF!</definedName>
    <definedName name="S_CY_End" localSheetId="2">#REF!</definedName>
    <definedName name="S_CY_End" localSheetId="4">#REF!</definedName>
    <definedName name="S_CY_End" localSheetId="0">#REF!</definedName>
    <definedName name="S_CY_End" localSheetId="3">#REF!</definedName>
    <definedName name="S_CY_End">#REF!</definedName>
    <definedName name="S_CY_End_Data" localSheetId="2">#REF!</definedName>
    <definedName name="S_CY_End_Data" localSheetId="4">#REF!</definedName>
    <definedName name="S_CY_End_Data" localSheetId="0">#REF!</definedName>
    <definedName name="S_CY_End_Data" localSheetId="3">#REF!</definedName>
    <definedName name="S_CY_End_Data">#REF!</definedName>
    <definedName name="S_CY_End_GT" localSheetId="2">#REF!</definedName>
    <definedName name="S_CY_End_GT" localSheetId="4">#REF!</definedName>
    <definedName name="S_CY_End_GT" localSheetId="0">#REF!</definedName>
    <definedName name="S_CY_End_GT" localSheetId="3">#REF!</definedName>
    <definedName name="S_CY_End_GT">#REF!</definedName>
    <definedName name="S_Diff_Amt" localSheetId="2">#REF!</definedName>
    <definedName name="S_Diff_Amt" localSheetId="4">#REF!</definedName>
    <definedName name="S_Diff_Amt" localSheetId="0">#REF!</definedName>
    <definedName name="S_Diff_Amt" localSheetId="3">#REF!</definedName>
    <definedName name="S_Diff_Amt">#REF!</definedName>
    <definedName name="S_Diff_Pct" localSheetId="2">#REF!</definedName>
    <definedName name="S_Diff_Pct" localSheetId="4">#REF!</definedName>
    <definedName name="S_Diff_Pct" localSheetId="0">#REF!</definedName>
    <definedName name="S_Diff_Pct" localSheetId="3">#REF!</definedName>
    <definedName name="S_Diff_Pct">#REF!</definedName>
    <definedName name="S_GrpNum" localSheetId="2">#REF!</definedName>
    <definedName name="S_GrpNum" localSheetId="4">#REF!</definedName>
    <definedName name="S_GrpNum" localSheetId="0">#REF!</definedName>
    <definedName name="S_GrpNum" localSheetId="3">#REF!</definedName>
    <definedName name="S_GrpNum">#REF!</definedName>
    <definedName name="S_Headings" localSheetId="2">#REF!</definedName>
    <definedName name="S_Headings" localSheetId="4">#REF!</definedName>
    <definedName name="S_Headings" localSheetId="0">#REF!</definedName>
    <definedName name="S_Headings" localSheetId="3">#REF!</definedName>
    <definedName name="S_Headings">#REF!</definedName>
    <definedName name="S_KeyValue" localSheetId="2">#REF!</definedName>
    <definedName name="S_KeyValue" localSheetId="4">#REF!</definedName>
    <definedName name="S_KeyValue" localSheetId="0">#REF!</definedName>
    <definedName name="S_KeyValue" localSheetId="3">#REF!</definedName>
    <definedName name="S_KeyValue">#REF!</definedName>
    <definedName name="S_PY_End" localSheetId="2">#REF!</definedName>
    <definedName name="S_PY_End" localSheetId="4">#REF!</definedName>
    <definedName name="S_PY_End" localSheetId="0">#REF!</definedName>
    <definedName name="S_PY_End" localSheetId="3">#REF!</definedName>
    <definedName name="S_PY_End">#REF!</definedName>
    <definedName name="S_PY_End_Data" localSheetId="2">#REF!</definedName>
    <definedName name="S_PY_End_Data" localSheetId="4">#REF!</definedName>
    <definedName name="S_PY_End_Data" localSheetId="0">#REF!</definedName>
    <definedName name="S_PY_End_Data" localSheetId="3">#REF!</definedName>
    <definedName name="S_PY_End_Data">#REF!</definedName>
    <definedName name="S_PY_End_GT" localSheetId="2">#REF!</definedName>
    <definedName name="S_PY_End_GT" localSheetId="4">#REF!</definedName>
    <definedName name="S_PY_End_GT" localSheetId="0">#REF!</definedName>
    <definedName name="S_PY_End_GT" localSheetId="3">#REF!</definedName>
    <definedName name="S_PY_End_GT">#REF!</definedName>
    <definedName name="S_RJE_Tot" localSheetId="2">#REF!</definedName>
    <definedName name="S_RJE_Tot" localSheetId="4">#REF!</definedName>
    <definedName name="S_RJE_Tot" localSheetId="0">#REF!</definedName>
    <definedName name="S_RJE_Tot" localSheetId="3">#REF!</definedName>
    <definedName name="S_RJE_Tot">#REF!</definedName>
    <definedName name="S_RJE_Tot_Data" localSheetId="2">#REF!</definedName>
    <definedName name="S_RJE_Tot_Data" localSheetId="4">#REF!</definedName>
    <definedName name="S_RJE_Tot_Data" localSheetId="0">#REF!</definedName>
    <definedName name="S_RJE_Tot_Data" localSheetId="3">#REF!</definedName>
    <definedName name="S_RJE_Tot_Data">#REF!</definedName>
    <definedName name="S_RJE_Tot_GT" localSheetId="2">#REF!</definedName>
    <definedName name="S_RJE_Tot_GT" localSheetId="4">#REF!</definedName>
    <definedName name="S_RJE_Tot_GT" localSheetId="0">#REF!</definedName>
    <definedName name="S_RJE_Tot_GT" localSheetId="3">#REF!</definedName>
    <definedName name="S_RJE_Tot_GT">#REF!</definedName>
    <definedName name="S_RowNum" localSheetId="2">#REF!</definedName>
    <definedName name="S_RowNum" localSheetId="4">#REF!</definedName>
    <definedName name="S_RowNum" localSheetId="0">#REF!</definedName>
    <definedName name="S_RowNum" localSheetId="3">#REF!</definedName>
    <definedName name="S_RowNum">#REF!</definedName>
    <definedName name="Salário_base">#REF!</definedName>
    <definedName name="SALDODÍVIDA" localSheetId="2">#REF!</definedName>
    <definedName name="SALDODÍVIDA" localSheetId="4">#REF!</definedName>
    <definedName name="SALDODÍVIDA" localSheetId="0">#REF!</definedName>
    <definedName name="SALDODÍVIDA" localSheetId="3">#REF!</definedName>
    <definedName name="SALDODÍVIDA">#REF!</definedName>
    <definedName name="sdf" localSheetId="2" hidden="1">{#N/A,#N/A,FALSE,"Aging Summary";#N/A,#N/A,FALSE,"Ratio Analysis";#N/A,#N/A,FALSE,"Test 120 Day Accts";#N/A,#N/A,FALSE,"Tickmarks"}</definedName>
    <definedName name="sdf" localSheetId="4" hidden="1">{#N/A,#N/A,FALSE,"Aging Summary";#N/A,#N/A,FALSE,"Ratio Analysis";#N/A,#N/A,FALSE,"Test 120 Day Accts";#N/A,#N/A,FALSE,"Tickmarks"}</definedName>
    <definedName name="sdf" localSheetId="3" hidden="1">{#N/A,#N/A,FALSE,"Aging Summary";#N/A,#N/A,FALSE,"Ratio Analysis";#N/A,#N/A,FALSE,"Test 120 Day Accts";#N/A,#N/A,FALSE,"Tickmarks"}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EGUROS_CS" localSheetId="2">#REF!</definedName>
    <definedName name="SEGUROS_CS" localSheetId="4">#REF!</definedName>
    <definedName name="SEGUROS_CS" localSheetId="0">#REF!</definedName>
    <definedName name="SEGUROS_CS" localSheetId="3">#REF!</definedName>
    <definedName name="SEGUROS_CS">#REF!</definedName>
    <definedName name="SEGUROS_IR" localSheetId="2">#REF!</definedName>
    <definedName name="SEGUROS_IR" localSheetId="4">#REF!</definedName>
    <definedName name="SEGUROS_IR" localSheetId="0">#REF!</definedName>
    <definedName name="SEGUROS_IR" localSheetId="3">#REF!</definedName>
    <definedName name="SEGUROS_IR">#REF!</definedName>
    <definedName name="selic" localSheetId="2">#REF!</definedName>
    <definedName name="selic" localSheetId="4">#REF!</definedName>
    <definedName name="selic" localSheetId="0">#REF!</definedName>
    <definedName name="selic" localSheetId="3">#REF!</definedName>
    <definedName name="selic">#REF!</definedName>
    <definedName name="Selic2" localSheetId="2" hidden="1">{#N/A,#N/A,FALSE,"Aging Summary";#N/A,#N/A,FALSE,"Ratio Analysis";#N/A,#N/A,FALSE,"Test 120 Day Accts";#N/A,#N/A,FALSE,"Tickmarks"}</definedName>
    <definedName name="Selic2" localSheetId="4" hidden="1">{#N/A,#N/A,FALSE,"Aging Summary";#N/A,#N/A,FALSE,"Ratio Analysis";#N/A,#N/A,FALSE,"Test 120 Day Accts";#N/A,#N/A,FALSE,"Tickmarks"}</definedName>
    <definedName name="Selic2" localSheetId="3" hidden="1">{#N/A,#N/A,FALSE,"Aging Summary";#N/A,#N/A,FALSE,"Ratio Analysis";#N/A,#N/A,FALSE,"Test 120 Day Accts";#N/A,#N/A,FALSE,"Tickmarks"}</definedName>
    <definedName name="Selic2" localSheetId="1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localSheetId="4" hidden="1">{#N/A,#N/A,FALSE,"Aging Summary";#N/A,#N/A,FALSE,"Ratio Analysis";#N/A,#N/A,FALSE,"Test 120 Day Accts";#N/A,#N/A,FALSE,"Tickmarks"}</definedName>
    <definedName name="selic3" localSheetId="3" hidden="1">{#N/A,#N/A,FALSE,"Aging Summary";#N/A,#N/A,FALSE,"Ratio Analysis";#N/A,#N/A,FALSE,"Test 120 Day Accts";#N/A,#N/A,FALSE,"Tickmarks"}</definedName>
    <definedName name="selic3" localSheetId="1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DEB95" localSheetId="2">#REF!</definedName>
    <definedName name="SELICDEB95" localSheetId="4">#REF!</definedName>
    <definedName name="SELICDEB95" localSheetId="0">#REF!</definedName>
    <definedName name="SELICDEB95" localSheetId="3">#REF!</definedName>
    <definedName name="SELICDEB95">#REF!</definedName>
    <definedName name="SelicJuros" localSheetId="2" hidden="1">{#N/A,#N/A,FALSE,"Aging Summary";#N/A,#N/A,FALSE,"Ratio Analysis";#N/A,#N/A,FALSE,"Test 120 Day Accts";#N/A,#N/A,FALSE,"Tickmarks"}</definedName>
    <definedName name="SelicJuros" localSheetId="4" hidden="1">{#N/A,#N/A,FALSE,"Aging Summary";#N/A,#N/A,FALSE,"Ratio Analysis";#N/A,#N/A,FALSE,"Test 120 Day Accts";#N/A,#N/A,FALSE,"Tickmarks"}</definedName>
    <definedName name="SelicJuros" localSheetId="3" hidden="1">{#N/A,#N/A,FALSE,"Aging Summary";#N/A,#N/A,FALSE,"Ratio Analysis";#N/A,#N/A,FALSE,"Test 120 Day Accts";#N/A,#N/A,FALSE,"Tickmarks"}</definedName>
    <definedName name="SelicJuros" localSheetId="1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ÉRIE_IPCA" localSheetId="2">#REF!</definedName>
    <definedName name="SÉRIE_IPCA" localSheetId="4">#REF!</definedName>
    <definedName name="SÉRIE_IPCA" localSheetId="0">#REF!</definedName>
    <definedName name="SÉRIE_IPCA" localSheetId="3">#REF!</definedName>
    <definedName name="SÉRIE_IPCA">#REF!</definedName>
    <definedName name="simenao" localSheetId="2">#REF!</definedName>
    <definedName name="simenao" localSheetId="4">#REF!</definedName>
    <definedName name="simenao" localSheetId="0">#REF!</definedName>
    <definedName name="simenao" localSheetId="3">#REF!</definedName>
    <definedName name="simenao">#REF!</definedName>
    <definedName name="Sociedad" localSheetId="2">#REF!</definedName>
    <definedName name="Sociedad" localSheetId="4">#REF!</definedName>
    <definedName name="Sociedad" localSheetId="0">#REF!</definedName>
    <definedName name="Sociedad" localSheetId="3">#REF!</definedName>
    <definedName name="Sociedad">#REF!</definedName>
    <definedName name="Software" localSheetId="2">#REF!</definedName>
    <definedName name="Software" localSheetId="4">#REF!</definedName>
    <definedName name="Software" localSheetId="0">#REF!</definedName>
    <definedName name="Software" localSheetId="3">#REF!</definedName>
    <definedName name="Software">#REF!</definedName>
    <definedName name="solange" localSheetId="2">#REF!:_L4800C5</definedName>
    <definedName name="solange" localSheetId="4">#REF!:_L4800C5</definedName>
    <definedName name="solange" localSheetId="0">#REF!:_L4800C5</definedName>
    <definedName name="solange" localSheetId="3">#REF!:_L4800C5</definedName>
    <definedName name="solange" localSheetId="1">#REF!:_L4800C5</definedName>
    <definedName name="solange">#REF!:_L4800C5</definedName>
    <definedName name="solver_adj" localSheetId="2" hidden="1">#REF!,#REF!</definedName>
    <definedName name="solver_adj" localSheetId="4" hidden="1">#REF!,#REF!</definedName>
    <definedName name="solver_adj" localSheetId="0" hidden="1">#REF!,#REF!</definedName>
    <definedName name="solver_adj" localSheetId="3" hidden="1">#REF!,#REF!</definedName>
    <definedName name="solver_adj" hidden="1">#REF!,#REF!</definedName>
    <definedName name="solver_lin" hidden="1">0</definedName>
    <definedName name="solver_num" hidden="1">0</definedName>
    <definedName name="solver_opt" localSheetId="2" hidden="1">#REF!</definedName>
    <definedName name="solver_opt" localSheetId="4" hidden="1">#REF!</definedName>
    <definedName name="solver_opt" localSheetId="0" hidden="1">#REF!</definedName>
    <definedName name="solver_opt" localSheetId="3" hidden="1">#REF!</definedName>
    <definedName name="solver_opt" hidden="1">#REF!</definedName>
    <definedName name="solver_typ" hidden="1">1</definedName>
    <definedName name="solver_val" hidden="1">0</definedName>
    <definedName name="ss" localSheetId="2" hidden="1">{"Fecha_Setembro",#N/A,FALSE,"FECHAMENTO-2002 ";"Defer_Setembro",#N/A,FALSE,"DIFERIDO";"Pis_Setembro",#N/A,FALSE,"PIS COFINS";"Iss_Setembro",#N/A,FALSE,"ISS"}</definedName>
    <definedName name="ss" localSheetId="4" hidden="1">{"Fecha_Setembro",#N/A,FALSE,"FECHAMENTO-2002 ";"Defer_Setembro",#N/A,FALSE,"DIFERIDO";"Pis_Setembro",#N/A,FALSE,"PIS COFINS";"Iss_Setembro",#N/A,FALSE,"ISS"}</definedName>
    <definedName name="ss" localSheetId="3" hidden="1">{"Fecha_Setembro",#N/A,FALSE,"FECHAMENTO-2002 ";"Defer_Setembro",#N/A,FALSE,"DIFERIDO";"Pis_Setembro",#N/A,FALSE,"PIS COFINS";"Iss_Setembro",#N/A,FALSE,"ISS"}</definedName>
    <definedName name="ss" localSheetId="1" hidden="1">{"Fecha_Setembro",#N/A,FALSE,"FECHAMENTO-2002 ";"Defer_Setembro",#N/A,FALSE,"DIFERIDO";"Pis_Setembro",#N/A,FALSE,"PIS COFINS";"Iss_Setembro",#N/A,FALSE,"ISS"}</definedName>
    <definedName name="ss" hidden="1">{"Fecha_Setembro",#N/A,FALSE,"FECHAMENTO-2002 ";"Defer_Setembro",#N/A,FALSE,"DIFERIDO";"Pis_Setembro",#N/A,FALSE,"PIS COFINS";"Iss_Setembro",#N/A,FALSE,"ISS"}</definedName>
    <definedName name="sss" localSheetId="2" hidden="1">{#N/A,#N/A,FALSE,"HONORÁRIOS"}</definedName>
    <definedName name="sss" localSheetId="4" hidden="1">{#N/A,#N/A,FALSE,"HONORÁRIOS"}</definedName>
    <definedName name="sss" localSheetId="3" hidden="1">{#N/A,#N/A,FALSE,"HONORÁRIOS"}</definedName>
    <definedName name="sss" localSheetId="1" hidden="1">{#N/A,#N/A,FALSE,"HONORÁRIOS"}</definedName>
    <definedName name="sss" hidden="1">{#N/A,#N/A,FALSE,"HONORÁRIOS"}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4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1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4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1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4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1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ub_quimica" localSheetId="2">#REF!</definedName>
    <definedName name="Sub_quimica" localSheetId="4">#REF!</definedName>
    <definedName name="Sub_quimica" localSheetId="0">#REF!</definedName>
    <definedName name="Sub_quimica" localSheetId="3">#REF!</definedName>
    <definedName name="Sub_quimica">#REF!</definedName>
    <definedName name="SUBCTA1">""</definedName>
    <definedName name="SUBCTA2">""</definedName>
    <definedName name="subdiretos" localSheetId="2">#REF!</definedName>
    <definedName name="subdiretos" localSheetId="4">#REF!</definedName>
    <definedName name="subdiretos" localSheetId="0">#REF!</definedName>
    <definedName name="subdiretos" localSheetId="3">#REF!</definedName>
    <definedName name="subdiretos">#REF!</definedName>
    <definedName name="Subquimica" localSheetId="2">#REF!</definedName>
    <definedName name="Subquimica" localSheetId="4">#REF!</definedName>
    <definedName name="Subquimica" localSheetId="0">#REF!</definedName>
    <definedName name="Subquimica" localSheetId="3">#REF!</definedName>
    <definedName name="Subquimica">#REF!</definedName>
    <definedName name="SW_Other" localSheetId="2">#REF!</definedName>
    <definedName name="SW_Other" localSheetId="4">#REF!</definedName>
    <definedName name="SW_Other" localSheetId="0">#REF!</definedName>
    <definedName name="SW_Other" localSheetId="3">#REF!</definedName>
    <definedName name="SW_Other">#REF!</definedName>
    <definedName name="TABLE_1" localSheetId="2">#REF!</definedName>
    <definedName name="TABLE_1" localSheetId="4">#REF!</definedName>
    <definedName name="TABLE_1" localSheetId="0">#REF!</definedName>
    <definedName name="TABLE_1" localSheetId="3">#REF!</definedName>
    <definedName name="TABLE_1">#REF!</definedName>
    <definedName name="TableName">"Dummy"</definedName>
    <definedName name="TB">#REF!</definedName>
    <definedName name="TCFijo" localSheetId="2">#REF!</definedName>
    <definedName name="TCFijo" localSheetId="4">#REF!</definedName>
    <definedName name="TCFijo" localSheetId="0">#REF!</definedName>
    <definedName name="TCFijo" localSheetId="3">#REF!</definedName>
    <definedName name="TCFijo">#REF!</definedName>
    <definedName name="TELEFONE" localSheetId="2">#REF!</definedName>
    <definedName name="TELEFONE" localSheetId="4">#REF!</definedName>
    <definedName name="TELEFONE" localSheetId="0">#REF!</definedName>
    <definedName name="TELEFONE" localSheetId="3">#REF!</definedName>
    <definedName name="TELEFONE">#REF!</definedName>
    <definedName name="Term_of" localSheetId="2">#REF!</definedName>
    <definedName name="Term_of" localSheetId="4">#REF!</definedName>
    <definedName name="Term_of" localSheetId="0">#REF!</definedName>
    <definedName name="Term_of" localSheetId="3">#REF!</definedName>
    <definedName name="Term_of">#REF!</definedName>
    <definedName name="test" localSheetId="2">#REF!</definedName>
    <definedName name="test" localSheetId="4">#REF!</definedName>
    <definedName name="test" localSheetId="0">#REF!</definedName>
    <definedName name="test" localSheetId="3">#REF!</definedName>
    <definedName name="test">#REF!</definedName>
    <definedName name="TEST0" localSheetId="2">#REF!</definedName>
    <definedName name="TEST0" localSheetId="4">#REF!</definedName>
    <definedName name="TEST0" localSheetId="0">#REF!</definedName>
    <definedName name="TEST0" localSheetId="3">#REF!</definedName>
    <definedName name="TEST0">#REF!</definedName>
    <definedName name="TEST1" localSheetId="2">#REF!</definedName>
    <definedName name="TEST1" localSheetId="4">#REF!</definedName>
    <definedName name="TEST1" localSheetId="0">#REF!</definedName>
    <definedName name="TEST1" localSheetId="3">#REF!</definedName>
    <definedName name="TEST1">#REF!</definedName>
    <definedName name="teste" localSheetId="2" hidden="1">{"Fecha_Dezembro",#N/A,FALSE,"FECHAMENTO-2002 ";"Defer_Dezermbro",#N/A,FALSE,"DIFERIDO";"Pis_Dezembro",#N/A,FALSE,"PIS COFINS";"Iss_Dezembro",#N/A,FALSE,"ISS"}</definedName>
    <definedName name="teste" localSheetId="4" hidden="1">{"Fecha_Dezembro",#N/A,FALSE,"FECHAMENTO-2002 ";"Defer_Dezermbro",#N/A,FALSE,"DIFERIDO";"Pis_Dezembro",#N/A,FALSE,"PIS COFINS";"Iss_Dezembro",#N/A,FALSE,"ISS"}</definedName>
    <definedName name="teste" localSheetId="3" hidden="1">{"Fecha_Dezembro",#N/A,FALSE,"FECHAMENTO-2002 ";"Defer_Dezermbro",#N/A,FALSE,"DIFERIDO";"Pis_Dezembro",#N/A,FALSE,"PIS COFINS";"Iss_Dezembro",#N/A,FALSE,"ISS"}</definedName>
    <definedName name="teste" localSheetId="1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4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1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4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1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2" hidden="1">{#N/A,#N/A,FALSE,"HONORÁRIOS"}</definedName>
    <definedName name="teste4" localSheetId="4" hidden="1">{#N/A,#N/A,FALSE,"HONORÁRIOS"}</definedName>
    <definedName name="teste4" localSheetId="3" hidden="1">{#N/A,#N/A,FALSE,"HONORÁRIOS"}</definedName>
    <definedName name="teste4" localSheetId="1" hidden="1">{#N/A,#N/A,FALSE,"HONORÁRIOS"}</definedName>
    <definedName name="teste4" hidden="1">{#N/A,#N/A,FALSE,"HONORÁRIOS"}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4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sRecolhICMS" localSheetId="2">#REF!</definedName>
    <definedName name="TestesRecolhICMS" localSheetId="4">#REF!</definedName>
    <definedName name="TestesRecolhICMS" localSheetId="0">#REF!</definedName>
    <definedName name="TestesRecolhICMS" localSheetId="3">#REF!</definedName>
    <definedName name="TestesRecolhICMS">#REF!</definedName>
    <definedName name="TESTHKEY" localSheetId="2">#REF!</definedName>
    <definedName name="TESTHKEY" localSheetId="4">#REF!</definedName>
    <definedName name="TESTHKEY" localSheetId="0">#REF!</definedName>
    <definedName name="TESTHKEY" localSheetId="3">#REF!</definedName>
    <definedName name="TESTHKEY">#REF!</definedName>
    <definedName name="TESTKEYS" localSheetId="2">#REF!</definedName>
    <definedName name="TESTKEYS" localSheetId="4">#REF!</definedName>
    <definedName name="TESTKEYS" localSheetId="0">#REF!</definedName>
    <definedName name="TESTKEYS" localSheetId="3">#REF!</definedName>
    <definedName name="TESTKEYS">#REF!</definedName>
    <definedName name="TESTVKEY" localSheetId="2">#REF!</definedName>
    <definedName name="TESTVKEY" localSheetId="4">#REF!</definedName>
    <definedName name="TESTVKEY" localSheetId="0">#REF!</definedName>
    <definedName name="TESTVKEY" localSheetId="3">#REF!</definedName>
    <definedName name="TESTVKEY">#REF!</definedName>
    <definedName name="TextRefCopy1" localSheetId="2">#REF!</definedName>
    <definedName name="TextRefCopy1" localSheetId="4">#REF!</definedName>
    <definedName name="TextRefCopy1" localSheetId="0">#REF!</definedName>
    <definedName name="TextRefCopy1" localSheetId="3">#REF!</definedName>
    <definedName name="TextRefCopy1">#REF!</definedName>
    <definedName name="TextRefCopy10">#REF!</definedName>
    <definedName name="TextRefCopy11" localSheetId="2">#REF!</definedName>
    <definedName name="TextRefCopy11" localSheetId="4">#REF!</definedName>
    <definedName name="TextRefCopy11" localSheetId="0">#REF!</definedName>
    <definedName name="TextRefCopy11" localSheetId="3">#REF!</definedName>
    <definedName name="TextRefCopy11">#REF!</definedName>
    <definedName name="TextRefCopy12" localSheetId="2">#REF!</definedName>
    <definedName name="TextRefCopy12" localSheetId="4">#REF!</definedName>
    <definedName name="TextRefCopy12" localSheetId="0">#REF!</definedName>
    <definedName name="TextRefCopy12" localSheetId="3">#REF!</definedName>
    <definedName name="TextRefCopy12">#REF!</definedName>
    <definedName name="TextRefCopy13" localSheetId="2">#REF!</definedName>
    <definedName name="TextRefCopy13" localSheetId="4">#REF!</definedName>
    <definedName name="TextRefCopy13" localSheetId="0">#REF!</definedName>
    <definedName name="TextRefCopy13" localSheetId="3">#REF!</definedName>
    <definedName name="TextRefCopy13">#REF!</definedName>
    <definedName name="TextRefCopy14" localSheetId="2">#REF!</definedName>
    <definedName name="TextRefCopy14" localSheetId="4">#REF!</definedName>
    <definedName name="TextRefCopy14" localSheetId="0">#REF!</definedName>
    <definedName name="TextRefCopy14" localSheetId="3">#REF!</definedName>
    <definedName name="TextRefCopy14">#REF!</definedName>
    <definedName name="TextRefCopy15" localSheetId="2">#REF!</definedName>
    <definedName name="TextRefCopy15" localSheetId="4">#REF!</definedName>
    <definedName name="TextRefCopy15" localSheetId="0">#REF!</definedName>
    <definedName name="TextRefCopy15" localSheetId="3">#REF!</definedName>
    <definedName name="TextRefCopy15">#REF!</definedName>
    <definedName name="TextRefCopy16" localSheetId="2">#REF!</definedName>
    <definedName name="TextRefCopy16" localSheetId="4">#REF!</definedName>
    <definedName name="TextRefCopy16" localSheetId="0">#REF!</definedName>
    <definedName name="TextRefCopy16" localSheetId="3">#REF!</definedName>
    <definedName name="TextRefCopy16">#REF!</definedName>
    <definedName name="TextRefCopy17" localSheetId="2">#REF!</definedName>
    <definedName name="TextRefCopy17" localSheetId="4">#REF!</definedName>
    <definedName name="TextRefCopy17" localSheetId="0">#REF!</definedName>
    <definedName name="TextRefCopy17" localSheetId="3">#REF!</definedName>
    <definedName name="TextRefCopy17">#REF!</definedName>
    <definedName name="TextRefCopy19" localSheetId="2">#REF!</definedName>
    <definedName name="TextRefCopy19" localSheetId="4">#REF!</definedName>
    <definedName name="TextRefCopy19" localSheetId="0">#REF!</definedName>
    <definedName name="TextRefCopy19" localSheetId="3">#REF!</definedName>
    <definedName name="TextRefCopy19">#REF!</definedName>
    <definedName name="TextRefCopy2" localSheetId="2">#REF!</definedName>
    <definedName name="TextRefCopy2" localSheetId="4">#REF!</definedName>
    <definedName name="TextRefCopy2" localSheetId="0">#REF!</definedName>
    <definedName name="TextRefCopy2" localSheetId="3">#REF!</definedName>
    <definedName name="TextRefCopy2">#REF!</definedName>
    <definedName name="TextRefCopy20" localSheetId="2">#REF!</definedName>
    <definedName name="TextRefCopy20" localSheetId="4">#REF!</definedName>
    <definedName name="TextRefCopy20" localSheetId="0">#REF!</definedName>
    <definedName name="TextRefCopy20" localSheetId="3">#REF!</definedName>
    <definedName name="TextRefCopy20">#REF!</definedName>
    <definedName name="TextRefCopy21" localSheetId="2">#REF!</definedName>
    <definedName name="TextRefCopy21" localSheetId="4">#REF!</definedName>
    <definedName name="TextRefCopy21" localSheetId="0">#REF!</definedName>
    <definedName name="TextRefCopy21" localSheetId="3">#REF!</definedName>
    <definedName name="TextRefCopy21">#REF!</definedName>
    <definedName name="TextRefCopy22" localSheetId="2">#REF!</definedName>
    <definedName name="TextRefCopy22" localSheetId="4">#REF!</definedName>
    <definedName name="TextRefCopy22" localSheetId="0">#REF!</definedName>
    <definedName name="TextRefCopy22" localSheetId="3">#REF!</definedName>
    <definedName name="TextRefCopy22">#REF!</definedName>
    <definedName name="TextRefCopy25" localSheetId="2">#REF!</definedName>
    <definedName name="TextRefCopy25" localSheetId="4">#REF!</definedName>
    <definedName name="TextRefCopy25" localSheetId="0">#REF!</definedName>
    <definedName name="TextRefCopy25" localSheetId="3">#REF!</definedName>
    <definedName name="TextRefCopy25">#REF!</definedName>
    <definedName name="TextRefCopy3" localSheetId="2">#REF!</definedName>
    <definedName name="TextRefCopy3" localSheetId="4">#REF!</definedName>
    <definedName name="TextRefCopy3" localSheetId="0">#REF!</definedName>
    <definedName name="TextRefCopy3" localSheetId="3">#REF!</definedName>
    <definedName name="TextRefCopy3">#REF!</definedName>
    <definedName name="TextRefCopy5" localSheetId="2">#REF!</definedName>
    <definedName name="TextRefCopy5" localSheetId="4">#REF!</definedName>
    <definedName name="TextRefCopy5" localSheetId="0">#REF!</definedName>
    <definedName name="TextRefCopy5" localSheetId="3">#REF!</definedName>
    <definedName name="TextRefCopy5">#REF!</definedName>
    <definedName name="TextRefCopy6" localSheetId="2">#REF!</definedName>
    <definedName name="TextRefCopy6" localSheetId="4">#REF!</definedName>
    <definedName name="TextRefCopy6" localSheetId="0">#REF!</definedName>
    <definedName name="TextRefCopy6" localSheetId="3">#REF!</definedName>
    <definedName name="TextRefCopy6">#REF!</definedName>
    <definedName name="TextRefCopy7" localSheetId="2">#REF!</definedName>
    <definedName name="TextRefCopy7" localSheetId="4">#REF!</definedName>
    <definedName name="TextRefCopy7" localSheetId="0">#REF!</definedName>
    <definedName name="TextRefCopy7" localSheetId="3">#REF!</definedName>
    <definedName name="TextRefCopy7">#REF!</definedName>
    <definedName name="TextRefCopy8" localSheetId="2">#REF!</definedName>
    <definedName name="TextRefCopy8" localSheetId="4">#REF!</definedName>
    <definedName name="TextRefCopy8" localSheetId="0">#REF!</definedName>
    <definedName name="TextRefCopy8" localSheetId="3">#REF!</definedName>
    <definedName name="TextRefCopy8">#REF!</definedName>
    <definedName name="TextRefCopy9" localSheetId="2">#REF!</definedName>
    <definedName name="TextRefCopy9" localSheetId="4">#REF!</definedName>
    <definedName name="TextRefCopy9" localSheetId="0">#REF!</definedName>
    <definedName name="TextRefCopy9" localSheetId="3">#REF!</definedName>
    <definedName name="TextRefCopy9">#REF!</definedName>
    <definedName name="TextRefCopyRangeCount" hidden="1">28</definedName>
    <definedName name="TFA" localSheetId="2">#REF!</definedName>
    <definedName name="TFA" localSheetId="4">#REF!</definedName>
    <definedName name="TFA" localSheetId="0">#REF!</definedName>
    <definedName name="TFA" localSheetId="3">#REF!</definedName>
    <definedName name="TFA">#REF!</definedName>
    <definedName name="Threshold" localSheetId="2">#REF!</definedName>
    <definedName name="Threshold" localSheetId="4">#REF!</definedName>
    <definedName name="Threshold" localSheetId="0">#REF!</definedName>
    <definedName name="Threshold" localSheetId="3">#REF!</definedName>
    <definedName name="Threshold">#REF!</definedName>
    <definedName name="TLIF" localSheetId="2">#REF!</definedName>
    <definedName name="TLIF" localSheetId="4">#REF!</definedName>
    <definedName name="TLIF" localSheetId="0">#REF!</definedName>
    <definedName name="TLIF" localSheetId="3">#REF!</definedName>
    <definedName name="TLIF">#REF!</definedName>
    <definedName name="TOTAL" localSheetId="2">#REF!</definedName>
    <definedName name="TOTAL" localSheetId="4">#REF!</definedName>
    <definedName name="TOTAL" localSheetId="0">#REF!</definedName>
    <definedName name="TOTAL" localSheetId="3">#REF!</definedName>
    <definedName name="TOTAL">#REF!</definedName>
    <definedName name="tr" localSheetId="2" hidden="1">{#N/A,#N/A,FALSE,"Aging Summary";#N/A,#N/A,FALSE,"Ratio Analysis";#N/A,#N/A,FALSE,"Test 120 Day Accts";#N/A,#N/A,FALSE,"Tickmarks"}</definedName>
    <definedName name="tr" localSheetId="4" hidden="1">{#N/A,#N/A,FALSE,"Aging Summary";#N/A,#N/A,FALSE,"Ratio Analysis";#N/A,#N/A,FALSE,"Test 120 Day Accts";#N/A,#N/A,FALSE,"Tickmarks"}</definedName>
    <definedName name="tr" localSheetId="3" hidden="1">{#N/A,#N/A,FALSE,"Aging Summary";#N/A,#N/A,FALSE,"Ratio Analysis";#N/A,#N/A,FALSE,"Test 120 Day Accts";#N/A,#N/A,FALSE,"Tickmarks"}</definedName>
    <definedName name="tr" localSheetId="1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ansfer" localSheetId="2">#REF!</definedName>
    <definedName name="Transfer" localSheetId="4">#REF!</definedName>
    <definedName name="Transfer" localSheetId="0">#REF!</definedName>
    <definedName name="Transfer" localSheetId="3">#REF!</definedName>
    <definedName name="Transfer">#REF!</definedName>
    <definedName name="TransferPricing" localSheetId="2">#REF!</definedName>
    <definedName name="TransferPricing" localSheetId="4">#REF!</definedName>
    <definedName name="TransferPricing" localSheetId="0">#REF!</definedName>
    <definedName name="TransferPricing" localSheetId="3">#REF!</definedName>
    <definedName name="TransferPricing">#REF!</definedName>
    <definedName name="TUDO" localSheetId="2">#REF!</definedName>
    <definedName name="TUDO" localSheetId="4">#REF!</definedName>
    <definedName name="TUDO" localSheetId="0">#REF!</definedName>
    <definedName name="TUDO" localSheetId="3">#REF!</definedName>
    <definedName name="TUDO">#REF!</definedName>
    <definedName name="TxtCabecera" localSheetId="2">#REF!</definedName>
    <definedName name="TxtCabecera" localSheetId="4">#REF!</definedName>
    <definedName name="TxtCabecera" localSheetId="0">#REF!</definedName>
    <definedName name="TxtCabecera" localSheetId="3">#REF!</definedName>
    <definedName name="TxtCabecera">#REF!</definedName>
    <definedName name="ty" localSheetId="2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localSheetId="3" hidden="1">{#N/A,#N/A,FALSE,"Aging Summary";#N/A,#N/A,FALSE,"Ratio Analysis";#N/A,#N/A,FALSE,"Test 120 Day Accts";#N/A,#N/A,FALSE,"Tickmarks"}</definedName>
    <definedName name="ty" localSheetId="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u" localSheetId="2" hidden="1">{#N/A,#N/A,FALSE,"Aging Summary";#N/A,#N/A,FALSE,"Ratio Analysis";#N/A,#N/A,FALSE,"Test 120 Day Accts";#N/A,#N/A,FALSE,"Tickmarks"}</definedName>
    <definedName name="u" localSheetId="4" hidden="1">{#N/A,#N/A,FALSE,"Aging Summary";#N/A,#N/A,FALSE,"Ratio Analysis";#N/A,#N/A,FALSE,"Test 120 Day Accts";#N/A,#N/A,FALSE,"Tickmarks"}</definedName>
    <definedName name="u" localSheetId="3" hidden="1">{#N/A,#N/A,FALSE,"Aging Summary";#N/A,#N/A,FALSE,"Ratio Analysis";#N/A,#N/A,FALSE,"Test 120 Day Accts";#N/A,#N/A,FALSE,"Tickmarks"}</definedName>
    <definedName name="u" localSheetId="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fespM">#REF!</definedName>
    <definedName name="UFIR" localSheetId="2">#REF!</definedName>
    <definedName name="UFIR" localSheetId="4">#REF!</definedName>
    <definedName name="UFIR" localSheetId="0">#REF!</definedName>
    <definedName name="UFIR" localSheetId="3">#REF!</definedName>
    <definedName name="UFIR">#REF!</definedName>
    <definedName name="UFIR0101" localSheetId="2">#REF!</definedName>
    <definedName name="UFIR0101" localSheetId="4">#REF!</definedName>
    <definedName name="UFIR0101" localSheetId="0">#REF!</definedName>
    <definedName name="UFIR0101" localSheetId="3">#REF!</definedName>
    <definedName name="UFIR0101">#REF!</definedName>
    <definedName name="UFIR0102" localSheetId="2">#REF!</definedName>
    <definedName name="UFIR0102" localSheetId="4">#REF!</definedName>
    <definedName name="UFIR0102" localSheetId="0">#REF!</definedName>
    <definedName name="UFIR0102" localSheetId="3">#REF!</definedName>
    <definedName name="UFIR0102">#REF!</definedName>
    <definedName name="UFIR0103" localSheetId="2">#REF!</definedName>
    <definedName name="UFIR0103" localSheetId="4">#REF!</definedName>
    <definedName name="UFIR0103" localSheetId="0">#REF!</definedName>
    <definedName name="UFIR0103" localSheetId="3">#REF!</definedName>
    <definedName name="UFIR0103">#REF!</definedName>
    <definedName name="UFIR0104" localSheetId="2">#REF!</definedName>
    <definedName name="UFIR0104" localSheetId="4">#REF!</definedName>
    <definedName name="UFIR0104" localSheetId="0">#REF!</definedName>
    <definedName name="UFIR0104" localSheetId="3">#REF!</definedName>
    <definedName name="UFIR0104">#REF!</definedName>
    <definedName name="UFIR0105" localSheetId="2">#REF!</definedName>
    <definedName name="UFIR0105" localSheetId="4">#REF!</definedName>
    <definedName name="UFIR0105" localSheetId="0">#REF!</definedName>
    <definedName name="UFIR0105" localSheetId="3">#REF!</definedName>
    <definedName name="UFIR0105">#REF!</definedName>
    <definedName name="UFIR0106" localSheetId="2">#REF!</definedName>
    <definedName name="UFIR0106" localSheetId="4">#REF!</definedName>
    <definedName name="UFIR0106" localSheetId="0">#REF!</definedName>
    <definedName name="UFIR0106" localSheetId="3">#REF!</definedName>
    <definedName name="UFIR0106">#REF!</definedName>
    <definedName name="UFIR0107" localSheetId="2">#REF!</definedName>
    <definedName name="UFIR0107" localSheetId="4">#REF!</definedName>
    <definedName name="UFIR0107" localSheetId="0">#REF!</definedName>
    <definedName name="UFIR0107" localSheetId="3">#REF!</definedName>
    <definedName name="UFIR0107">#REF!</definedName>
    <definedName name="UFIR0108" localSheetId="2">#REF!</definedName>
    <definedName name="UFIR0108" localSheetId="4">#REF!</definedName>
    <definedName name="UFIR0108" localSheetId="0">#REF!</definedName>
    <definedName name="UFIR0108" localSheetId="3">#REF!</definedName>
    <definedName name="UFIR0108">#REF!</definedName>
    <definedName name="UFIR0109" localSheetId="2">#REF!</definedName>
    <definedName name="UFIR0109" localSheetId="4">#REF!</definedName>
    <definedName name="UFIR0109" localSheetId="0">#REF!</definedName>
    <definedName name="UFIR0109" localSheetId="3">#REF!</definedName>
    <definedName name="UFIR0109">#REF!</definedName>
    <definedName name="UFIR0110" localSheetId="2">#REF!</definedName>
    <definedName name="UFIR0110" localSheetId="4">#REF!</definedName>
    <definedName name="UFIR0110" localSheetId="0">#REF!</definedName>
    <definedName name="UFIR0110" localSheetId="3">#REF!</definedName>
    <definedName name="UFIR0110">#REF!</definedName>
    <definedName name="UFIR0111" localSheetId="2">#REF!</definedName>
    <definedName name="UFIR0111" localSheetId="4">#REF!</definedName>
    <definedName name="UFIR0111" localSheetId="0">#REF!</definedName>
    <definedName name="UFIR0111" localSheetId="3">#REF!</definedName>
    <definedName name="UFIR0111">#REF!</definedName>
    <definedName name="UFIR0112" localSheetId="2">#REF!</definedName>
    <definedName name="UFIR0112" localSheetId="4">#REF!</definedName>
    <definedName name="UFIR0112" localSheetId="0">#REF!</definedName>
    <definedName name="UFIR0112" localSheetId="3">#REF!</definedName>
    <definedName name="UFIR0112">#REF!</definedName>
    <definedName name="UFIR012" localSheetId="2">#REF!</definedName>
    <definedName name="UFIR012" localSheetId="4">#REF!</definedName>
    <definedName name="UFIR012" localSheetId="0">#REF!</definedName>
    <definedName name="UFIR012" localSheetId="3">#REF!</definedName>
    <definedName name="UFIR012">#REF!</definedName>
    <definedName name="UFIR1" localSheetId="2">#REF!</definedName>
    <definedName name="UFIR1" localSheetId="4">#REF!</definedName>
    <definedName name="UFIR1" localSheetId="0">#REF!</definedName>
    <definedName name="UFIR1" localSheetId="3">#REF!</definedName>
    <definedName name="UFIR1">#REF!</definedName>
    <definedName name="UFIR10" localSheetId="2">#REF!</definedName>
    <definedName name="UFIR10" localSheetId="4">#REF!</definedName>
    <definedName name="UFIR10" localSheetId="0">#REF!</definedName>
    <definedName name="UFIR10" localSheetId="3">#REF!</definedName>
    <definedName name="UFIR10">#REF!</definedName>
    <definedName name="UFIR11" localSheetId="2">#REF!</definedName>
    <definedName name="UFIR11" localSheetId="4">#REF!</definedName>
    <definedName name="UFIR11" localSheetId="0">#REF!</definedName>
    <definedName name="UFIR11" localSheetId="3">#REF!</definedName>
    <definedName name="UFIR11">#REF!</definedName>
    <definedName name="UFIR12" localSheetId="2">#REF!</definedName>
    <definedName name="UFIR12" localSheetId="4">#REF!</definedName>
    <definedName name="UFIR12" localSheetId="0">#REF!</definedName>
    <definedName name="UFIR12" localSheetId="3">#REF!</definedName>
    <definedName name="UFIR12">#REF!</definedName>
    <definedName name="UFIR2" localSheetId="2">#REF!</definedName>
    <definedName name="UFIR2" localSheetId="4">#REF!</definedName>
    <definedName name="UFIR2" localSheetId="0">#REF!</definedName>
    <definedName name="UFIR2" localSheetId="3">#REF!</definedName>
    <definedName name="UFIR2">#REF!</definedName>
    <definedName name="UFIR3" localSheetId="2">#REF!</definedName>
    <definedName name="UFIR3" localSheetId="4">#REF!</definedName>
    <definedName name="UFIR3" localSheetId="0">#REF!</definedName>
    <definedName name="UFIR3" localSheetId="3">#REF!</definedName>
    <definedName name="UFIR3">#REF!</definedName>
    <definedName name="UFIR4" localSheetId="2">#REF!</definedName>
    <definedName name="UFIR4" localSheetId="4">#REF!</definedName>
    <definedName name="UFIR4" localSheetId="0">#REF!</definedName>
    <definedName name="UFIR4" localSheetId="3">#REF!</definedName>
    <definedName name="UFIR4">#REF!</definedName>
    <definedName name="UFIR5" localSheetId="2">#REF!</definedName>
    <definedName name="UFIR5" localSheetId="4">#REF!</definedName>
    <definedName name="UFIR5" localSheetId="0">#REF!</definedName>
    <definedName name="UFIR5" localSheetId="3">#REF!</definedName>
    <definedName name="UFIR5">#REF!</definedName>
    <definedName name="UFIR6" localSheetId="2">#REF!</definedName>
    <definedName name="UFIR6" localSheetId="4">#REF!</definedName>
    <definedName name="UFIR6" localSheetId="0">#REF!</definedName>
    <definedName name="UFIR6" localSheetId="3">#REF!</definedName>
    <definedName name="UFIR6">#REF!</definedName>
    <definedName name="UFIR7" localSheetId="2">#REF!</definedName>
    <definedName name="UFIR7" localSheetId="4">#REF!</definedName>
    <definedName name="UFIR7" localSheetId="0">#REF!</definedName>
    <definedName name="UFIR7" localSheetId="3">#REF!</definedName>
    <definedName name="UFIR7">#REF!</definedName>
    <definedName name="UFIR8" localSheetId="2">#REF!</definedName>
    <definedName name="UFIR8" localSheetId="4">#REF!</definedName>
    <definedName name="UFIR8" localSheetId="0">#REF!</definedName>
    <definedName name="UFIR8" localSheetId="3">#REF!</definedName>
    <definedName name="UFIR8">#REF!</definedName>
    <definedName name="UFIR9" localSheetId="2">#REF!</definedName>
    <definedName name="UFIR9" localSheetId="4">#REF!</definedName>
    <definedName name="UFIR9" localSheetId="0">#REF!</definedName>
    <definedName name="UFIR9" localSheetId="3">#REF!</definedName>
    <definedName name="UFIR9">#REF!</definedName>
    <definedName name="UfirM">#REF!</definedName>
    <definedName name="UK_Conv">#REF!</definedName>
    <definedName name="umporcento">#REF!</definedName>
    <definedName name="US__Conv" localSheetId="2">#REF!</definedName>
    <definedName name="US__Conv" localSheetId="4">#REF!</definedName>
    <definedName name="US__Conv" localSheetId="0">#REF!</definedName>
    <definedName name="US__Conv" localSheetId="3">#REF!</definedName>
    <definedName name="US__Conv">#REF!</definedName>
    <definedName name="USA_Conv">#REF!</definedName>
    <definedName name="uwiepr" localSheetId="2" hidden="1">{#N/A,#N/A,FALSE,"Aging Summary";#N/A,#N/A,FALSE,"Ratio Analysis";#N/A,#N/A,FALSE,"Test 120 Day Accts";#N/A,#N/A,FALSE,"Tickmarks"}</definedName>
    <definedName name="uwiepr" localSheetId="4" hidden="1">{#N/A,#N/A,FALSE,"Aging Summary";#N/A,#N/A,FALSE,"Ratio Analysis";#N/A,#N/A,FALSE,"Test 120 Day Accts";#N/A,#N/A,FALSE,"Tickmarks"}</definedName>
    <definedName name="uwiepr" localSheetId="3" hidden="1">{#N/A,#N/A,FALSE,"Aging Summary";#N/A,#N/A,FALSE,"Ratio Analysis";#N/A,#N/A,FALSE,"Test 120 Day Accts";#N/A,#N/A,FALSE,"Tickmarks"}</definedName>
    <definedName name="uwiepr" localSheetId="1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V1_" localSheetId="2">#REF!</definedName>
    <definedName name="V1_" localSheetId="4">#REF!</definedName>
    <definedName name="V1_" localSheetId="0">#REF!</definedName>
    <definedName name="V1_" localSheetId="3">#REF!</definedName>
    <definedName name="V1_">#REF!</definedName>
    <definedName name="VAL_0DIA" localSheetId="2">#REF!</definedName>
    <definedName name="VAL_0DIA" localSheetId="4">#REF!</definedName>
    <definedName name="VAL_0DIA" localSheetId="0">#REF!</definedName>
    <definedName name="VAL_0DIA" localSheetId="3">#REF!</definedName>
    <definedName name="VAL_0DIA">#REF!</definedName>
    <definedName name="VENC" localSheetId="2">#REF!</definedName>
    <definedName name="VENC" localSheetId="4">#REF!</definedName>
    <definedName name="VENC" localSheetId="0">#REF!</definedName>
    <definedName name="VENC" localSheetId="3">#REF!</definedName>
    <definedName name="VENC">#REF!</definedName>
    <definedName name="VENCIMENTO" localSheetId="2">#REF!</definedName>
    <definedName name="VENCIMENTO" localSheetId="4">#REF!</definedName>
    <definedName name="VENCIMENTO" localSheetId="0">#REF!</definedName>
    <definedName name="VENCIMENTO" localSheetId="3">#REF!</definedName>
    <definedName name="VENCIMENTO">#REF!</definedName>
    <definedName name="vvvv">#REF!</definedName>
    <definedName name="wacc" localSheetId="2">#REF!</definedName>
    <definedName name="wacc" localSheetId="4">#REF!</definedName>
    <definedName name="wacc" localSheetId="0">#REF!</definedName>
    <definedName name="wacc" localSheetId="3">#REF!</definedName>
    <definedName name="wacc">#REF!</definedName>
    <definedName name="wacc2" localSheetId="2">#REF!</definedName>
    <definedName name="wacc2" localSheetId="4">#REF!</definedName>
    <definedName name="wacc2" localSheetId="0">#REF!</definedName>
    <definedName name="wacc2" localSheetId="3">#REF!</definedName>
    <definedName name="wacc2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DespesasPorArea." localSheetId="2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1" hidden="1">{"TotalGeralDespesasPorArea",#N/A,FALSE,"VinculosAccessEfetivo"}</definedName>
    <definedName name="wrn.DespesasPorArea." hidden="1">{"TotalGeralDespesasPorArea",#N/A,FALSE,"VinculosAccessEfetivo"}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4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4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4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Relatorio._.Taxa._.USD." localSheetId="1" hidden="1">{"Dolar 1º Semestre",#N/A,FALSE,"Dolar - USD";"Dolar 2º Semestre",#N/A,FALSE,"Dolar - USD"}</definedName>
    <definedName name="wrn.Relatorio._.Taxa._.USD." hidden="1">{"Dolar 1º Semestre",#N/A,FALSE,"Dolar - USD";"Dolar 2º Semestre",#N/A,FALSE,"Dolar - USD"}</definedName>
    <definedName name="wrn.RESUMO." localSheetId="2" hidden="1">{#N/A,#N/A,FALSE,"HONORÁRIOS"}</definedName>
    <definedName name="wrn.RESUMO." localSheetId="4" hidden="1">{#N/A,#N/A,FALSE,"HONORÁRIOS"}</definedName>
    <definedName name="wrn.RESUMO." localSheetId="3" hidden="1">{#N/A,#N/A,FALSE,"HONORÁRIOS"}</definedName>
    <definedName name="wrn.RESUMO." localSheetId="1" hidden="1">{#N/A,#N/A,FALSE,"HONORÁRIOS"}</definedName>
    <definedName name="wrn.RESUMO." hidden="1">{#N/A,#N/A,FALSE,"HONORÁRIOS"}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4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W_Resumen" localSheetId="2">#REF!</definedName>
    <definedName name="WW_Resumen" localSheetId="4">#REF!</definedName>
    <definedName name="WW_Resumen" localSheetId="0">#REF!</definedName>
    <definedName name="WW_Resumen" localSheetId="3">#REF!</definedName>
    <definedName name="WW_Resumen">#REF!</definedName>
    <definedName name="x" localSheetId="2" hidden="1">#REF!</definedName>
    <definedName name="x" localSheetId="4" hidden="1">#REF!</definedName>
    <definedName name="x" localSheetId="0" hidden="1">#REF!</definedName>
    <definedName name="x" localSheetId="3" hidden="1">#REF!</definedName>
    <definedName name="x" hidden="1">#REF!</definedName>
    <definedName name="XBLNR" localSheetId="2">#REF!</definedName>
    <definedName name="XBLNR" localSheetId="4">#REF!</definedName>
    <definedName name="XBLNR" localSheetId="0">#REF!</definedName>
    <definedName name="XBLNR" localSheetId="3">#REF!</definedName>
    <definedName name="XBLNR">#REF!</definedName>
    <definedName name="XREF_COLUMN_1" localSheetId="2" hidden="1">#REF!</definedName>
    <definedName name="XREF_COLUMN_1" localSheetId="4" hidden="1">#REF!</definedName>
    <definedName name="XREF_COLUMN_1" localSheetId="0" hidden="1">#REF!</definedName>
    <definedName name="XREF_COLUMN_1" localSheetId="3" hidden="1">#REF!</definedName>
    <definedName name="XREF_COLUMN_1" hidden="1">#REF!</definedName>
    <definedName name="XREF_COLUMN_10" localSheetId="2" hidden="1">#REF!</definedName>
    <definedName name="XREF_COLUMN_10" localSheetId="4" hidden="1">#REF!</definedName>
    <definedName name="XREF_COLUMN_10" localSheetId="0" hidden="1">#REF!</definedName>
    <definedName name="XREF_COLUMN_10" localSheetId="3" hidden="1">#REF!</definedName>
    <definedName name="XREF_COLUMN_10" hidden="1">#REF!</definedName>
    <definedName name="XREF_COLUMN_2" localSheetId="2" hidden="1">#REF!</definedName>
    <definedName name="XREF_COLUMN_2" localSheetId="4" hidden="1">#REF!</definedName>
    <definedName name="XREF_COLUMN_2" localSheetId="0" hidden="1">#REF!</definedName>
    <definedName name="XREF_COLUMN_2" localSheetId="3" hidden="1">#REF!</definedName>
    <definedName name="XREF_COLUMN_2" hidden="1">#REF!</definedName>
    <definedName name="XREF_COLUMN_21" localSheetId="2" hidden="1">#REF!</definedName>
    <definedName name="XREF_COLUMN_21" localSheetId="4" hidden="1">#REF!</definedName>
    <definedName name="XREF_COLUMN_21" localSheetId="0" hidden="1">#REF!</definedName>
    <definedName name="XREF_COLUMN_21" localSheetId="3" hidden="1">#REF!</definedName>
    <definedName name="XREF_COLUMN_21" hidden="1">#REF!</definedName>
    <definedName name="XREF_COLUMN_3" localSheetId="2" hidden="1">#REF!</definedName>
    <definedName name="XREF_COLUMN_3" localSheetId="4" hidden="1">#REF!</definedName>
    <definedName name="XREF_COLUMN_3" localSheetId="0" hidden="1">#REF!</definedName>
    <definedName name="XREF_COLUMN_3" localSheetId="3" hidden="1">#REF!</definedName>
    <definedName name="XREF_COLUMN_3" hidden="1">#REF!</definedName>
    <definedName name="XREF_COLUMN_4" localSheetId="2" hidden="1">#REF!</definedName>
    <definedName name="XREF_COLUMN_4" localSheetId="4" hidden="1">#REF!</definedName>
    <definedName name="XREF_COLUMN_4" localSheetId="0" hidden="1">#REF!</definedName>
    <definedName name="XREF_COLUMN_4" localSheetId="3" hidden="1">#REF!</definedName>
    <definedName name="XREF_COLUMN_4" hidden="1">#REF!</definedName>
    <definedName name="XREF_COLUMN_5" localSheetId="2" hidden="1">#REF!</definedName>
    <definedName name="XREF_COLUMN_5" localSheetId="4" hidden="1">#REF!</definedName>
    <definedName name="XREF_COLUMN_5" localSheetId="0" hidden="1">#REF!</definedName>
    <definedName name="XREF_COLUMN_5" localSheetId="3" hidden="1">#REF!</definedName>
    <definedName name="XREF_COLUMN_5" hidden="1">#REF!</definedName>
    <definedName name="XREF_COLUMN_6" localSheetId="2" hidden="1">#REF!</definedName>
    <definedName name="XREF_COLUMN_6" localSheetId="4" hidden="1">#REF!</definedName>
    <definedName name="XREF_COLUMN_6" localSheetId="0" hidden="1">#REF!</definedName>
    <definedName name="XREF_COLUMN_6" localSheetId="3" hidden="1">#REF!</definedName>
    <definedName name="XREF_COLUMN_6" hidden="1">#REF!</definedName>
    <definedName name="XREF_COLUMN_9" localSheetId="2" hidden="1">#REF!</definedName>
    <definedName name="XREF_COLUMN_9" localSheetId="4" hidden="1">#REF!</definedName>
    <definedName name="XREF_COLUMN_9" localSheetId="0" hidden="1">#REF!</definedName>
    <definedName name="XREF_COLUMN_9" localSheetId="3" hidden="1">#REF!</definedName>
    <definedName name="XREF_COLUMN_9" hidden="1">#REF!</definedName>
    <definedName name="XRefColumnsCount" hidden="1">1</definedName>
    <definedName name="XRefCopy1" localSheetId="2" hidden="1">#REF!</definedName>
    <definedName name="XRefCopy1" localSheetId="4" hidden="1">#REF!</definedName>
    <definedName name="XRefCopy1" localSheetId="0" hidden="1">#REF!</definedName>
    <definedName name="XRefCopy1" localSheetId="3" hidden="1">#REF!</definedName>
    <definedName name="XRefCopy1" hidden="1">#REF!</definedName>
    <definedName name="XRefCopy14" localSheetId="2" hidden="1">#REF!</definedName>
    <definedName name="XRefCopy14" localSheetId="4" hidden="1">#REF!</definedName>
    <definedName name="XRefCopy14" localSheetId="0" hidden="1">#REF!</definedName>
    <definedName name="XRefCopy14" localSheetId="3" hidden="1">#REF!</definedName>
    <definedName name="XRefCopy14" hidden="1">#REF!</definedName>
    <definedName name="XRefCopy15" localSheetId="2" hidden="1">#REF!</definedName>
    <definedName name="XRefCopy15" localSheetId="4" hidden="1">#REF!</definedName>
    <definedName name="XRefCopy15" localSheetId="0" hidden="1">#REF!</definedName>
    <definedName name="XRefCopy15" localSheetId="3" hidden="1">#REF!</definedName>
    <definedName name="XRefCopy15" hidden="1">#REF!</definedName>
    <definedName name="XRefCopy16" localSheetId="2" hidden="1">#REF!</definedName>
    <definedName name="XRefCopy16" localSheetId="4" hidden="1">#REF!</definedName>
    <definedName name="XRefCopy16" localSheetId="0" hidden="1">#REF!</definedName>
    <definedName name="XRefCopy16" localSheetId="3" hidden="1">#REF!</definedName>
    <definedName name="XRefCopy16" hidden="1">#REF!</definedName>
    <definedName name="XRefCopy18" localSheetId="2" hidden="1">#REF!</definedName>
    <definedName name="XRefCopy18" localSheetId="4" hidden="1">#REF!</definedName>
    <definedName name="XRefCopy18" localSheetId="0" hidden="1">#REF!</definedName>
    <definedName name="XRefCopy18" localSheetId="3" hidden="1">#REF!</definedName>
    <definedName name="XRefCopy18" hidden="1">#REF!</definedName>
    <definedName name="XRefCopy1Row" localSheetId="2" hidden="1">#REF!</definedName>
    <definedName name="XRefCopy1Row" localSheetId="4" hidden="1">#REF!</definedName>
    <definedName name="XRefCopy1Row" localSheetId="0" hidden="1">#REF!</definedName>
    <definedName name="XRefCopy1Row" localSheetId="3" hidden="1">#REF!</definedName>
    <definedName name="XRefCopy1Row" hidden="1">#REF!</definedName>
    <definedName name="XRefCopy2" localSheetId="2" hidden="1">#REF!</definedName>
    <definedName name="XRefCopy2" localSheetId="4" hidden="1">#REF!</definedName>
    <definedName name="XRefCopy2" localSheetId="0" hidden="1">#REF!</definedName>
    <definedName name="XRefCopy2" localSheetId="3" hidden="1">#REF!</definedName>
    <definedName name="XRefCopy2" hidden="1">#REF!</definedName>
    <definedName name="XRefCopy2Row" localSheetId="2" hidden="1">#REF!</definedName>
    <definedName name="XRefCopy2Row" localSheetId="4" hidden="1">#REF!</definedName>
    <definedName name="XRefCopy2Row" localSheetId="0" hidden="1">#REF!</definedName>
    <definedName name="XRefCopy2Row" localSheetId="3" hidden="1">#REF!</definedName>
    <definedName name="XRefCopy2Row" hidden="1">#REF!</definedName>
    <definedName name="XRefCopy3" localSheetId="2" hidden="1">#REF!</definedName>
    <definedName name="XRefCopy3" localSheetId="4" hidden="1">#REF!</definedName>
    <definedName name="XRefCopy3" localSheetId="0" hidden="1">#REF!</definedName>
    <definedName name="XRefCopy3" localSheetId="3" hidden="1">#REF!</definedName>
    <definedName name="XRefCopy3" hidden="1">#REF!</definedName>
    <definedName name="XRefCopy3Row" localSheetId="2" hidden="1">#REF!</definedName>
    <definedName name="XRefCopy3Row" localSheetId="4" hidden="1">#REF!</definedName>
    <definedName name="XRefCopy3Row" localSheetId="0" hidden="1">#REF!</definedName>
    <definedName name="XRefCopy3Row" localSheetId="3" hidden="1">#REF!</definedName>
    <definedName name="XRefCopy3Row" hidden="1">#REF!</definedName>
    <definedName name="XRefCopy4" localSheetId="2" hidden="1">#REF!</definedName>
    <definedName name="XRefCopy4" localSheetId="4" hidden="1">#REF!</definedName>
    <definedName name="XRefCopy4" localSheetId="0" hidden="1">#REF!</definedName>
    <definedName name="XRefCopy4" localSheetId="3" hidden="1">#REF!</definedName>
    <definedName name="XRefCopy4" hidden="1">#REF!</definedName>
    <definedName name="XRefCopy5" localSheetId="2" hidden="1">#REF!</definedName>
    <definedName name="XRefCopy5" localSheetId="4" hidden="1">#REF!</definedName>
    <definedName name="XRefCopy5" localSheetId="0" hidden="1">#REF!</definedName>
    <definedName name="XRefCopy5" localSheetId="3" hidden="1">#REF!</definedName>
    <definedName name="XRefCopy5" hidden="1">#REF!</definedName>
    <definedName name="XRefCopy5Row" localSheetId="2" hidden="1">#REF!</definedName>
    <definedName name="XRefCopy5Row" localSheetId="4" hidden="1">#REF!</definedName>
    <definedName name="XRefCopy5Row" localSheetId="0" hidden="1">#REF!</definedName>
    <definedName name="XRefCopy5Row" localSheetId="3" hidden="1">#REF!</definedName>
    <definedName name="XRefCopy5Row" hidden="1">#REF!</definedName>
    <definedName name="XRefCopy6" localSheetId="2" hidden="1">#REF!</definedName>
    <definedName name="XRefCopy6" localSheetId="4" hidden="1">#REF!</definedName>
    <definedName name="XRefCopy6" localSheetId="0" hidden="1">#REF!</definedName>
    <definedName name="XRefCopy6" localSheetId="3" hidden="1">#REF!</definedName>
    <definedName name="XRefCopy6" hidden="1">#REF!</definedName>
    <definedName name="XRefCopyRangeCount" hidden="1">1</definedName>
    <definedName name="XRefPaste1" localSheetId="2" hidden="1">#REF!</definedName>
    <definedName name="XRefPaste1" localSheetId="4" hidden="1">#REF!</definedName>
    <definedName name="XRefPaste1" localSheetId="0" hidden="1">#REF!</definedName>
    <definedName name="XRefPaste1" localSheetId="3" hidden="1">#REF!</definedName>
    <definedName name="XRefPaste1" hidden="1">#REF!</definedName>
    <definedName name="XRefPaste18" localSheetId="2" hidden="1">#REF!</definedName>
    <definedName name="XRefPaste18" localSheetId="4" hidden="1">#REF!</definedName>
    <definedName name="XRefPaste18" localSheetId="0" hidden="1">#REF!</definedName>
    <definedName name="XRefPaste18" localSheetId="3" hidden="1">#REF!</definedName>
    <definedName name="XRefPaste18" hidden="1">#REF!</definedName>
    <definedName name="XRefPaste1Row" localSheetId="2" hidden="1">#REF!</definedName>
    <definedName name="XRefPaste1Row" localSheetId="4" hidden="1">#REF!</definedName>
    <definedName name="XRefPaste1Row" localSheetId="0" hidden="1">#REF!</definedName>
    <definedName name="XRefPaste1Row" localSheetId="3" hidden="1">#REF!</definedName>
    <definedName name="XRefPaste1Row" hidden="1">#REF!</definedName>
    <definedName name="XRefPaste2" localSheetId="2" hidden="1">#REF!</definedName>
    <definedName name="XRefPaste2" localSheetId="4" hidden="1">#REF!</definedName>
    <definedName name="XRefPaste2" localSheetId="0" hidden="1">#REF!</definedName>
    <definedName name="XRefPaste2" localSheetId="3" hidden="1">#REF!</definedName>
    <definedName name="XRefPaste2" hidden="1">#REF!</definedName>
    <definedName name="XRefPaste3" localSheetId="2" hidden="1">#REF!</definedName>
    <definedName name="XRefPaste3" localSheetId="4" hidden="1">#REF!</definedName>
    <definedName name="XRefPaste3" localSheetId="0" hidden="1">#REF!</definedName>
    <definedName name="XRefPaste3" localSheetId="3" hidden="1">#REF!</definedName>
    <definedName name="XRefPaste3" hidden="1">#REF!</definedName>
    <definedName name="XRefPaste4" localSheetId="2" hidden="1">#REF!</definedName>
    <definedName name="XRefPaste4" localSheetId="4" hidden="1">#REF!</definedName>
    <definedName name="XRefPaste4" localSheetId="0" hidden="1">#REF!</definedName>
    <definedName name="XRefPaste4" localSheetId="3" hidden="1">#REF!</definedName>
    <definedName name="XRefPaste4" hidden="1">#REF!</definedName>
    <definedName name="XRefPaste5" localSheetId="2" hidden="1">#REF!</definedName>
    <definedName name="XRefPaste5" localSheetId="4" hidden="1">#REF!</definedName>
    <definedName name="XRefPaste5" localSheetId="0" hidden="1">#REF!</definedName>
    <definedName name="XRefPaste5" localSheetId="3" hidden="1">#REF!</definedName>
    <definedName name="XRefPaste5" hidden="1">#REF!</definedName>
    <definedName name="XRefPaste6" localSheetId="2" hidden="1">#REF!</definedName>
    <definedName name="XRefPaste6" localSheetId="4" hidden="1">#REF!</definedName>
    <definedName name="XRefPaste6" localSheetId="0" hidden="1">#REF!</definedName>
    <definedName name="XRefPaste6" localSheetId="3" hidden="1">#REF!</definedName>
    <definedName name="XRefPaste6" hidden="1">#REF!</definedName>
    <definedName name="XRefPaste7Row" localSheetId="2" hidden="1">#REF!</definedName>
    <definedName name="XRefPaste7Row" localSheetId="4" hidden="1">#REF!</definedName>
    <definedName name="XRefPaste7Row" localSheetId="0" hidden="1">#REF!</definedName>
    <definedName name="XRefPaste7Row" localSheetId="3" hidden="1">#REF!</definedName>
    <definedName name="XRefPaste7Row" hidden="1">#REF!</definedName>
    <definedName name="XRefPasteRangeCount" hidden="1">1</definedName>
    <definedName name="xxx" localSheetId="2">#REF!:_L4800C5</definedName>
    <definedName name="xxx" localSheetId="4">#REF!:_L4800C5</definedName>
    <definedName name="xxx" localSheetId="0">#REF!:_L4800C5</definedName>
    <definedName name="xxx" localSheetId="3">#REF!:_L4800C5</definedName>
    <definedName name="xxx" localSheetId="1">#REF!:_L4800C5</definedName>
    <definedName name="xxx">#REF!:_L4800C5</definedName>
    <definedName name="xxxx">#REF!</definedName>
    <definedName name="y" localSheetId="2" hidden="1">{#N/A,#N/A,FALSE,"Aging Summary";#N/A,#N/A,FALSE,"Ratio Analysis";#N/A,#N/A,FALSE,"Test 120 Day Accts";#N/A,#N/A,FALSE,"Tickmarks"}</definedName>
    <definedName name="y" localSheetId="4" hidden="1">{#N/A,#N/A,FALSE,"Aging Summary";#N/A,#N/A,FALSE,"Ratio Analysis";#N/A,#N/A,FALSE,"Test 120 Day Accts";#N/A,#N/A,FALSE,"Tickmarks"}</definedName>
    <definedName name="y" localSheetId="3" hidden="1">{#N/A,#N/A,FALSE,"Aging Summary";#N/A,#N/A,FALSE,"Ratio Analysis";#N/A,#N/A,FALSE,"Test 120 Day Accts";#N/A,#N/A,FALSE,"Tickmarks"}</definedName>
    <definedName name="y" localSheetId="1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u" localSheetId="2" hidden="1">{#N/A,#N/A,FALSE,"Aging Summary";#N/A,#N/A,FALSE,"Ratio Analysis";#N/A,#N/A,FALSE,"Test 120 Day Accts";#N/A,#N/A,FALSE,"Tickmarks"}</definedName>
    <definedName name="yu" localSheetId="4" hidden="1">{#N/A,#N/A,FALSE,"Aging Summary";#N/A,#N/A,FALSE,"Ratio Analysis";#N/A,#N/A,FALSE,"Test 120 Day Accts";#N/A,#N/A,FALSE,"Tickmarks"}</definedName>
    <definedName name="yu" localSheetId="3" hidden="1">{#N/A,#N/A,FALSE,"Aging Summary";#N/A,#N/A,FALSE,"Ratio Analysis";#N/A,#N/A,FALSE,"Test 120 Day Accts";#N/A,#N/A,FALSE,"Tickmarks"}</definedName>
    <definedName name="yu" localSheetId="1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y" localSheetId="2" hidden="1">{"Fecha_Novembro",#N/A,FALSE,"FECHAMENTO-2002 ";"Defer_Novembro",#N/A,FALSE,"DIFERIDO";"Pis_Novembro",#N/A,FALSE,"PIS COFINS";"Iss_Novembro",#N/A,FALSE,"ISS"}</definedName>
    <definedName name="yy" localSheetId="4" hidden="1">{"Fecha_Novembro",#N/A,FALSE,"FECHAMENTO-2002 ";"Defer_Novembro",#N/A,FALSE,"DIFERIDO";"Pis_Novembro",#N/A,FALSE,"PIS COFINS";"Iss_Novembro",#N/A,FALSE,"ISS"}</definedName>
    <definedName name="yy" localSheetId="3" hidden="1">{"Fecha_Novembro",#N/A,FALSE,"FECHAMENTO-2002 ";"Defer_Novembro",#N/A,FALSE,"DIFERIDO";"Pis_Novembro",#N/A,FALSE,"PIS COFINS";"Iss_Novembro",#N/A,FALSE,"ISS"}</definedName>
    <definedName name="yy" localSheetId="1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4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1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4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1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4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2" hidden="1">{#N/A,#N/A,FALSE,"HONORÁRIOS"}</definedName>
    <definedName name="yyyyyyy" localSheetId="4" hidden="1">{#N/A,#N/A,FALSE,"HONORÁRIOS"}</definedName>
    <definedName name="yyyyyyy" localSheetId="3" hidden="1">{#N/A,#N/A,FALSE,"HONORÁRIOS"}</definedName>
    <definedName name="yyyyyyy" localSheetId="1" hidden="1">{#N/A,#N/A,FALSE,"HONORÁRIOS"}</definedName>
    <definedName name="yyyyyyy" hidden="1">{#N/A,#N/A,FALSE,"HONORÁRIOS"}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4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4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4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E35" i="3"/>
  <c r="G35" i="3"/>
  <c r="I35" i="3"/>
  <c r="J35" i="3"/>
  <c r="N35" i="3"/>
  <c r="P35" i="3"/>
  <c r="R35" i="3"/>
  <c r="T35" i="3"/>
  <c r="U35" i="3"/>
  <c r="Z35" i="3"/>
  <c r="AB35" i="3"/>
  <c r="AD35" i="3"/>
  <c r="AF35" i="3"/>
  <c r="AG35" i="3"/>
  <c r="AL35" i="3"/>
  <c r="AN35" i="3"/>
  <c r="AP35" i="3"/>
  <c r="AR35" i="3"/>
  <c r="AX35" i="3"/>
  <c r="AZ35" i="3"/>
  <c r="BB35" i="3"/>
  <c r="BD35" i="3"/>
  <c r="BF35" i="3"/>
  <c r="BJ35" i="3"/>
  <c r="BL35" i="3"/>
  <c r="BN35" i="3"/>
  <c r="BP35" i="3"/>
  <c r="BR35" i="3"/>
  <c r="BS35" i="3"/>
  <c r="BV35" i="3"/>
  <c r="BX35" i="3"/>
  <c r="BZ35" i="3"/>
  <c r="CA35" i="3"/>
  <c r="CE35" i="3"/>
  <c r="W35" i="3" l="1"/>
  <c r="AS35" i="3"/>
  <c r="BG35" i="3" s="1"/>
  <c r="AI35" i="3"/>
  <c r="AU35" i="3" l="1"/>
  <c r="AP25" i="4" l="1"/>
  <c r="AP18" i="4"/>
  <c r="AO18" i="4"/>
  <c r="AN18" i="4"/>
  <c r="AM18" i="4"/>
  <c r="AL18" i="4"/>
  <c r="AP14" i="4"/>
  <c r="AO14" i="4"/>
  <c r="AN14" i="4"/>
  <c r="AM14" i="4"/>
  <c r="AL14" i="4"/>
  <c r="AO9" i="4"/>
  <c r="AN9" i="4"/>
  <c r="AM9" i="4"/>
  <c r="AL9" i="4"/>
  <c r="AP7" i="4"/>
  <c r="AM23" i="4" l="1"/>
  <c r="AN23" i="4"/>
  <c r="AN25" i="4" s="1"/>
  <c r="AL23" i="4"/>
  <c r="AL25" i="4" s="1"/>
  <c r="AM7" i="4" s="1"/>
  <c r="AO23" i="4"/>
  <c r="AO25" i="4" s="1"/>
  <c r="AP9" i="4"/>
  <c r="AP23" i="4" s="1"/>
  <c r="AM25" i="4" l="1"/>
  <c r="BZ16" i="3"/>
  <c r="BX16" i="3"/>
  <c r="BV16" i="3"/>
  <c r="BS16" i="3"/>
  <c r="BR16" i="3"/>
  <c r="BP16" i="3"/>
  <c r="BN16" i="3"/>
  <c r="BL16" i="3"/>
  <c r="BJ16" i="3"/>
  <c r="BF16" i="3"/>
  <c r="BD16" i="3"/>
  <c r="BB16" i="3"/>
  <c r="AZ16" i="3"/>
  <c r="AX16" i="3"/>
  <c r="AR16" i="3"/>
  <c r="AP16" i="3"/>
  <c r="AN16" i="3"/>
  <c r="AL16" i="3"/>
  <c r="AG16" i="3"/>
  <c r="AF16" i="3"/>
  <c r="AD16" i="3"/>
  <c r="AB16" i="3"/>
  <c r="Z16" i="3"/>
  <c r="U16" i="3"/>
  <c r="V16" i="3" s="1"/>
  <c r="T16" i="3"/>
  <c r="R16" i="3"/>
  <c r="P16" i="3"/>
  <c r="N16" i="3"/>
  <c r="J16" i="3"/>
  <c r="K16" i="3" s="1"/>
  <c r="I16" i="3"/>
  <c r="G16" i="3"/>
  <c r="E16" i="3"/>
  <c r="C16" i="3"/>
  <c r="AJ18" i="4"/>
  <c r="AJ14" i="4"/>
  <c r="AJ9" i="4"/>
  <c r="AJ7" i="4"/>
  <c r="AI16" i="3" l="1"/>
  <c r="AS16" i="3"/>
  <c r="BG16" i="3" s="1"/>
  <c r="CE16" i="3"/>
  <c r="W16" i="3"/>
  <c r="AH16" i="3"/>
  <c r="CA16" i="3"/>
  <c r="CB16" i="3" s="1"/>
  <c r="AJ23" i="4"/>
  <c r="AJ25" i="4" s="1"/>
  <c r="AT16" i="3" l="1"/>
  <c r="AU16" i="3"/>
  <c r="AS22" i="3" l="1"/>
  <c r="BG22" i="3" s="1"/>
  <c r="CE27" i="3"/>
  <c r="BS8" i="3"/>
  <c r="BS41" i="3"/>
  <c r="BS40" i="3"/>
  <c r="BS33" i="3"/>
  <c r="BS32" i="3"/>
  <c r="BS27" i="3"/>
  <c r="BS22" i="3"/>
  <c r="BS17" i="3"/>
  <c r="BS14" i="3"/>
  <c r="BS15" i="3"/>
  <c r="BS13" i="3"/>
  <c r="BS9" i="3"/>
  <c r="BG41" i="3"/>
  <c r="BG40" i="3"/>
  <c r="BG33" i="3"/>
  <c r="BG32" i="3"/>
  <c r="BG27" i="3"/>
  <c r="AG27" i="3"/>
  <c r="AU27" i="3" s="1"/>
  <c r="U41" i="3"/>
  <c r="U40" i="3"/>
  <c r="U33" i="3"/>
  <c r="U32" i="3"/>
  <c r="U27" i="3"/>
  <c r="CD27" i="3"/>
  <c r="BR41" i="3"/>
  <c r="BR40" i="3"/>
  <c r="BR33" i="3"/>
  <c r="BR32" i="3"/>
  <c r="BR27" i="3"/>
  <c r="BR22" i="3"/>
  <c r="BR17" i="3"/>
  <c r="BR14" i="3"/>
  <c r="BR15" i="3"/>
  <c r="BR13" i="3"/>
  <c r="BR9" i="3"/>
  <c r="BR8" i="3"/>
  <c r="BF41" i="3"/>
  <c r="BF40" i="3"/>
  <c r="BF33" i="3"/>
  <c r="BF32" i="3"/>
  <c r="BF27" i="3"/>
  <c r="BF22" i="3"/>
  <c r="BF17" i="3"/>
  <c r="BF14" i="3"/>
  <c r="BF15" i="3"/>
  <c r="BF13" i="3"/>
  <c r="BF9" i="3"/>
  <c r="BF8" i="3"/>
  <c r="J41" i="3"/>
  <c r="J40" i="3"/>
  <c r="J33" i="3"/>
  <c r="J32" i="3"/>
  <c r="J27" i="3"/>
  <c r="AC10" i="3"/>
  <c r="AD10" i="3" s="1"/>
  <c r="AA10" i="3"/>
  <c r="AB10" i="3" s="1"/>
  <c r="Y10" i="3"/>
  <c r="Z10" i="3" s="1"/>
  <c r="O10" i="3"/>
  <c r="P10" i="3" s="1"/>
  <c r="U9" i="3"/>
  <c r="S18" i="3"/>
  <c r="T18" i="3" s="1"/>
  <c r="Q18" i="3"/>
  <c r="R18" i="3" s="1"/>
  <c r="O18" i="3"/>
  <c r="P18" i="3" s="1"/>
  <c r="M18" i="3"/>
  <c r="N18" i="3" s="1"/>
  <c r="H18" i="3"/>
  <c r="I18" i="3" s="1"/>
  <c r="F18" i="3"/>
  <c r="G18" i="3" s="1"/>
  <c r="D18" i="3"/>
  <c r="E18" i="3" s="1"/>
  <c r="B18" i="3"/>
  <c r="C18" i="3" s="1"/>
  <c r="CA41" i="3"/>
  <c r="CE22" i="3"/>
  <c r="CE17" i="3"/>
  <c r="CD35" i="3"/>
  <c r="CC12" i="3" l="1"/>
  <c r="CE32" i="3"/>
  <c r="CA40" i="3"/>
  <c r="CD16" i="3"/>
  <c r="CE14" i="3"/>
  <c r="CE13" i="3"/>
  <c r="W27" i="3"/>
  <c r="CD8" i="3"/>
  <c r="W32" i="3"/>
  <c r="CD9" i="3"/>
  <c r="W41" i="3"/>
  <c r="W33" i="3"/>
  <c r="W40" i="3"/>
  <c r="CD31" i="3"/>
  <c r="CE33" i="3"/>
  <c r="AI27" i="3"/>
  <c r="CA8" i="3"/>
  <c r="CB35" i="3" s="1"/>
  <c r="CA13" i="3"/>
  <c r="CA22" i="3"/>
  <c r="CA32" i="3"/>
  <c r="CD17" i="3"/>
  <c r="CE8" i="3"/>
  <c r="CA9" i="3"/>
  <c r="CA17" i="3"/>
  <c r="CA33" i="3"/>
  <c r="CE9" i="3"/>
  <c r="CE40" i="3"/>
  <c r="CA15" i="3"/>
  <c r="CD13" i="3"/>
  <c r="CD22" i="3"/>
  <c r="CD14" i="3"/>
  <c r="CE15" i="3"/>
  <c r="CE41" i="3"/>
  <c r="CA14" i="3"/>
  <c r="CD15" i="3"/>
  <c r="CD32" i="3"/>
  <c r="CD40" i="3"/>
  <c r="CD33" i="3"/>
  <c r="CD41" i="3"/>
  <c r="O20" i="3"/>
  <c r="P20" i="3" s="1"/>
  <c r="AS9" i="3"/>
  <c r="AK10" i="3"/>
  <c r="AM10" i="3"/>
  <c r="AO10" i="3"/>
  <c r="AQ10" i="3"/>
  <c r="AW10" i="3"/>
  <c r="AY10" i="3"/>
  <c r="BA10" i="3"/>
  <c r="BC10" i="3"/>
  <c r="BE10" i="3"/>
  <c r="CC10" i="3"/>
  <c r="BY10" i="3"/>
  <c r="BW10" i="3"/>
  <c r="BU10" i="3"/>
  <c r="BQ10" i="3"/>
  <c r="BO10" i="3"/>
  <c r="BM10" i="3"/>
  <c r="BK10" i="3"/>
  <c r="BI10" i="3"/>
  <c r="AP41" i="3"/>
  <c r="AP40" i="3"/>
  <c r="AP33" i="3"/>
  <c r="AP32" i="3"/>
  <c r="AP27" i="3"/>
  <c r="AP22" i="3"/>
  <c r="AP17" i="3"/>
  <c r="AP14" i="3"/>
  <c r="AP15" i="3"/>
  <c r="AP13" i="3"/>
  <c r="AP9" i="3"/>
  <c r="AS8" i="3"/>
  <c r="AT35" i="3" s="1"/>
  <c r="AG14" i="3"/>
  <c r="AG15" i="3"/>
  <c r="AG13" i="3"/>
  <c r="AG8" i="3"/>
  <c r="AH35" i="3" s="1"/>
  <c r="U22" i="3"/>
  <c r="U17" i="3"/>
  <c r="U14" i="3"/>
  <c r="U15" i="3"/>
  <c r="U13" i="3"/>
  <c r="U12" i="3"/>
  <c r="U8" i="3"/>
  <c r="V35" i="3" s="1"/>
  <c r="S10" i="3"/>
  <c r="Q10" i="3"/>
  <c r="P41" i="3"/>
  <c r="P40" i="3"/>
  <c r="O39" i="3"/>
  <c r="P39" i="3" s="1"/>
  <c r="P33" i="3"/>
  <c r="P32" i="3"/>
  <c r="O31" i="3"/>
  <c r="P31" i="3" s="1"/>
  <c r="P27" i="3"/>
  <c r="O26" i="3"/>
  <c r="P26" i="3" s="1"/>
  <c r="P22" i="3"/>
  <c r="P17" i="3"/>
  <c r="P14" i="3"/>
  <c r="P15" i="3"/>
  <c r="P13" i="3"/>
  <c r="P12" i="3"/>
  <c r="P9" i="3"/>
  <c r="M10" i="3"/>
  <c r="H10" i="3"/>
  <c r="H20" i="3" s="1"/>
  <c r="I20" i="3" s="1"/>
  <c r="F10" i="3"/>
  <c r="F20" i="3" s="1"/>
  <c r="G20" i="3" s="1"/>
  <c r="D10" i="3"/>
  <c r="D20" i="3" s="1"/>
  <c r="E20" i="3" s="1"/>
  <c r="B10" i="3"/>
  <c r="B20" i="3" s="1"/>
  <c r="C20" i="3" s="1"/>
  <c r="J22" i="3"/>
  <c r="J17" i="3"/>
  <c r="J14" i="3"/>
  <c r="J15" i="3"/>
  <c r="J13" i="3"/>
  <c r="J12" i="3"/>
  <c r="J9" i="3"/>
  <c r="J8" i="3"/>
  <c r="K35" i="3" s="1"/>
  <c r="H39" i="3"/>
  <c r="H31" i="3"/>
  <c r="I31" i="3" s="1"/>
  <c r="H26" i="3"/>
  <c r="F39" i="3"/>
  <c r="F31" i="3"/>
  <c r="F26" i="3"/>
  <c r="G12" i="3"/>
  <c r="D39" i="3"/>
  <c r="D31" i="3"/>
  <c r="D26" i="3"/>
  <c r="E12" i="3"/>
  <c r="K33" i="3" l="1"/>
  <c r="AU8" i="3"/>
  <c r="BG8" i="3"/>
  <c r="K22" i="3"/>
  <c r="V8" i="3"/>
  <c r="W8" i="3"/>
  <c r="W15" i="3"/>
  <c r="AH15" i="3"/>
  <c r="AI15" i="3"/>
  <c r="BR10" i="3"/>
  <c r="BS10" i="3"/>
  <c r="W17" i="3"/>
  <c r="K41" i="3"/>
  <c r="W12" i="3"/>
  <c r="W14" i="3"/>
  <c r="AH8" i="3"/>
  <c r="AI8" i="3"/>
  <c r="AI14" i="3"/>
  <c r="BF10" i="3"/>
  <c r="W13" i="3"/>
  <c r="AH13" i="3"/>
  <c r="AI13" i="3"/>
  <c r="BG9" i="3"/>
  <c r="CD10" i="3"/>
  <c r="CE10" i="3"/>
  <c r="CA10" i="3"/>
  <c r="M20" i="3"/>
  <c r="N20" i="3" s="1"/>
  <c r="N10" i="3"/>
  <c r="U10" i="3"/>
  <c r="V10" i="3" s="1"/>
  <c r="V12" i="3"/>
  <c r="V14" i="3"/>
  <c r="AH14" i="3"/>
  <c r="K27" i="3"/>
  <c r="V15" i="3"/>
  <c r="R10" i="3"/>
  <c r="Q20" i="3"/>
  <c r="R20" i="3" s="1"/>
  <c r="V13" i="3"/>
  <c r="AT9" i="3"/>
  <c r="V9" i="3"/>
  <c r="V22" i="3"/>
  <c r="T10" i="3"/>
  <c r="S20" i="3"/>
  <c r="T20" i="3" s="1"/>
  <c r="U18" i="3"/>
  <c r="V17" i="3"/>
  <c r="AT40" i="3"/>
  <c r="AT27" i="3"/>
  <c r="AT8" i="3"/>
  <c r="AT41" i="3"/>
  <c r="AT33" i="3"/>
  <c r="AT32" i="3"/>
  <c r="K32" i="3"/>
  <c r="K40" i="3"/>
  <c r="J18" i="3"/>
  <c r="K18" i="3" s="1"/>
  <c r="AS10" i="3"/>
  <c r="W22" i="3"/>
  <c r="O37" i="3"/>
  <c r="O23" i="3"/>
  <c r="K13" i="3"/>
  <c r="J10" i="3"/>
  <c r="K12" i="3"/>
  <c r="K14" i="3"/>
  <c r="K17" i="3"/>
  <c r="K8" i="3"/>
  <c r="K15" i="3"/>
  <c r="K9" i="3"/>
  <c r="G41" i="3"/>
  <c r="I41" i="3"/>
  <c r="I12" i="3"/>
  <c r="I39" i="3"/>
  <c r="E41" i="3"/>
  <c r="E31" i="3"/>
  <c r="I14" i="3"/>
  <c r="I26" i="3"/>
  <c r="G31" i="3"/>
  <c r="I13" i="3"/>
  <c r="I32" i="3"/>
  <c r="I9" i="3"/>
  <c r="I22" i="3"/>
  <c r="I17" i="3"/>
  <c r="I33" i="3"/>
  <c r="I15" i="3"/>
  <c r="I27" i="3"/>
  <c r="I40" i="3"/>
  <c r="E14" i="3"/>
  <c r="E39" i="3"/>
  <c r="G14" i="3"/>
  <c r="G39" i="3"/>
  <c r="E26" i="3"/>
  <c r="G26" i="3"/>
  <c r="G32" i="3"/>
  <c r="G9" i="3"/>
  <c r="G13" i="3"/>
  <c r="G22" i="3"/>
  <c r="G17" i="3"/>
  <c r="G33" i="3"/>
  <c r="G15" i="3"/>
  <c r="G27" i="3"/>
  <c r="G40" i="3"/>
  <c r="E9" i="3"/>
  <c r="E32" i="3"/>
  <c r="E13" i="3"/>
  <c r="E22" i="3"/>
  <c r="E17" i="3"/>
  <c r="E33" i="3"/>
  <c r="E15" i="3"/>
  <c r="E27" i="3"/>
  <c r="E40" i="3"/>
  <c r="J20" i="3" l="1"/>
  <c r="K20" i="3" s="1"/>
  <c r="V18" i="3"/>
  <c r="W18" i="3"/>
  <c r="U20" i="3"/>
  <c r="BG10" i="3"/>
  <c r="AT10" i="3"/>
  <c r="P23" i="3"/>
  <c r="O28" i="3"/>
  <c r="O24" i="3"/>
  <c r="P37" i="3"/>
  <c r="O43" i="3"/>
  <c r="I10" i="3"/>
  <c r="G10" i="3"/>
  <c r="E10" i="3"/>
  <c r="V20" i="3" l="1"/>
  <c r="W20" i="3"/>
  <c r="O29" i="3"/>
  <c r="P28" i="3"/>
  <c r="O44" i="3"/>
  <c r="P43" i="3"/>
  <c r="H37" i="3"/>
  <c r="H23" i="3"/>
  <c r="F37" i="3"/>
  <c r="F23" i="3"/>
  <c r="D37" i="3"/>
  <c r="D23" i="3"/>
  <c r="I23" i="3" l="1"/>
  <c r="H28" i="3"/>
  <c r="I28" i="3" s="1"/>
  <c r="H24" i="3"/>
  <c r="I37" i="3"/>
  <c r="H43" i="3"/>
  <c r="G23" i="3"/>
  <c r="F24" i="3"/>
  <c r="F28" i="3"/>
  <c r="F43" i="3"/>
  <c r="G37" i="3"/>
  <c r="E37" i="3"/>
  <c r="D43" i="3"/>
  <c r="E23" i="3"/>
  <c r="D24" i="3"/>
  <c r="D28" i="3"/>
  <c r="H29" i="3" l="1"/>
  <c r="I43" i="3"/>
  <c r="H44" i="3"/>
  <c r="G28" i="3"/>
  <c r="F29" i="3"/>
  <c r="G43" i="3"/>
  <c r="F44" i="3"/>
  <c r="E43" i="3"/>
  <c r="D44" i="3"/>
  <c r="E28" i="3"/>
  <c r="D29" i="3"/>
  <c r="L24" i="4" l="1"/>
  <c r="F24" i="4"/>
  <c r="L21" i="4"/>
  <c r="F21" i="4"/>
  <c r="L20" i="4"/>
  <c r="F20" i="4"/>
  <c r="L19" i="4"/>
  <c r="F19" i="4"/>
  <c r="K18" i="4"/>
  <c r="J18" i="4"/>
  <c r="I18" i="4"/>
  <c r="H18" i="4"/>
  <c r="E18" i="4"/>
  <c r="D18" i="4"/>
  <c r="C18" i="4"/>
  <c r="B18" i="4"/>
  <c r="L16" i="4"/>
  <c r="F16" i="4"/>
  <c r="L15" i="4"/>
  <c r="F15" i="4"/>
  <c r="K14" i="4"/>
  <c r="J14" i="4"/>
  <c r="I14" i="4"/>
  <c r="H14" i="4"/>
  <c r="E14" i="4"/>
  <c r="D14" i="4"/>
  <c r="C14" i="4"/>
  <c r="B14" i="4"/>
  <c r="L12" i="4"/>
  <c r="F12" i="4"/>
  <c r="L11" i="4"/>
  <c r="F11" i="4"/>
  <c r="L10" i="4"/>
  <c r="F10" i="4"/>
  <c r="K9" i="4"/>
  <c r="J9" i="4"/>
  <c r="I9" i="4"/>
  <c r="H9" i="4"/>
  <c r="E9" i="4"/>
  <c r="D9" i="4"/>
  <c r="C9" i="4"/>
  <c r="B9" i="4"/>
  <c r="F7" i="4"/>
  <c r="AE41" i="3"/>
  <c r="AG41" i="3" s="1"/>
  <c r="V41" i="3"/>
  <c r="AE40" i="3"/>
  <c r="AG40" i="3" s="1"/>
  <c r="V40" i="3"/>
  <c r="AC39" i="3"/>
  <c r="AA39" i="3"/>
  <c r="Y39" i="3"/>
  <c r="S39" i="3"/>
  <c r="Q39" i="3"/>
  <c r="M39" i="3"/>
  <c r="B39" i="3"/>
  <c r="J39" i="3" s="1"/>
  <c r="K39" i="3" s="1"/>
  <c r="AE33" i="3"/>
  <c r="AG33" i="3" s="1"/>
  <c r="V33" i="3"/>
  <c r="AE32" i="3"/>
  <c r="AG32" i="3" s="1"/>
  <c r="V32" i="3"/>
  <c r="AC31" i="3"/>
  <c r="AA31" i="3"/>
  <c r="Y31" i="3"/>
  <c r="S31" i="3"/>
  <c r="Q31" i="3"/>
  <c r="M31" i="3"/>
  <c r="B31" i="3"/>
  <c r="J31" i="3" s="1"/>
  <c r="K31" i="3" s="1"/>
  <c r="AE26" i="3"/>
  <c r="AC26" i="3"/>
  <c r="AA26" i="3"/>
  <c r="Y26" i="3"/>
  <c r="S26" i="3"/>
  <c r="Q26" i="3"/>
  <c r="M26" i="3"/>
  <c r="B26" i="3"/>
  <c r="J26" i="3" s="1"/>
  <c r="K26" i="3" s="1"/>
  <c r="AC22" i="3"/>
  <c r="AA22" i="3"/>
  <c r="AE17" i="3"/>
  <c r="AE9" i="3"/>
  <c r="W9" i="3"/>
  <c r="F14" i="4" l="1"/>
  <c r="L14" i="4"/>
  <c r="AU40" i="3"/>
  <c r="AI40" i="3"/>
  <c r="AU33" i="3"/>
  <c r="AI33" i="3"/>
  <c r="AG26" i="3"/>
  <c r="AI32" i="3"/>
  <c r="AU32" i="3"/>
  <c r="U39" i="3"/>
  <c r="W39" i="3" s="1"/>
  <c r="U26" i="3"/>
  <c r="W26" i="3" s="1"/>
  <c r="U31" i="3"/>
  <c r="W31" i="3" s="1"/>
  <c r="AI41" i="3"/>
  <c r="AU41" i="3"/>
  <c r="AG9" i="3"/>
  <c r="AE10" i="3"/>
  <c r="AF10" i="3" s="1"/>
  <c r="AG17" i="3"/>
  <c r="AI17" i="3" s="1"/>
  <c r="V27" i="3"/>
  <c r="F9" i="4"/>
  <c r="AE39" i="3"/>
  <c r="AG39" i="3" s="1"/>
  <c r="R13" i="3"/>
  <c r="L18" i="4"/>
  <c r="L9" i="4"/>
  <c r="I23" i="4"/>
  <c r="D23" i="4"/>
  <c r="E23" i="4"/>
  <c r="C23" i="4"/>
  <c r="R12" i="3"/>
  <c r="H23" i="4"/>
  <c r="F18" i="4"/>
  <c r="J23" i="4"/>
  <c r="R9" i="3"/>
  <c r="K23" i="4"/>
  <c r="B23" i="4"/>
  <c r="B25" i="4" s="1"/>
  <c r="C7" i="4" s="1"/>
  <c r="BU12" i="3"/>
  <c r="BU18" i="3" s="1"/>
  <c r="BV18" i="3" s="1"/>
  <c r="BZ14" i="3"/>
  <c r="BB9" i="3"/>
  <c r="BV9" i="3"/>
  <c r="BI12" i="3"/>
  <c r="AL15" i="3"/>
  <c r="BN9" i="3"/>
  <c r="BZ9" i="3"/>
  <c r="AC12" i="3"/>
  <c r="AC18" i="3" s="1"/>
  <c r="AD18" i="3" s="1"/>
  <c r="AZ9" i="3"/>
  <c r="AR9" i="3"/>
  <c r="AE12" i="3"/>
  <c r="AE18" i="3" s="1"/>
  <c r="AF18" i="3" s="1"/>
  <c r="Z13" i="3"/>
  <c r="Y12" i="3"/>
  <c r="Y18" i="3" s="1"/>
  <c r="AM12" i="3"/>
  <c r="BB13" i="3"/>
  <c r="BA12" i="3"/>
  <c r="BE12" i="3"/>
  <c r="BK12" i="3"/>
  <c r="AR13" i="3"/>
  <c r="AQ12" i="3"/>
  <c r="AQ20" i="3" s="1"/>
  <c r="BB14" i="3"/>
  <c r="AZ22" i="3"/>
  <c r="Z15" i="3"/>
  <c r="BZ17" i="3"/>
  <c r="BM12" i="3"/>
  <c r="BM18" i="3" s="1"/>
  <c r="BN18" i="3" s="1"/>
  <c r="BQ12" i="3"/>
  <c r="AB13" i="3"/>
  <c r="AA12" i="3"/>
  <c r="AA18" i="3" s="1"/>
  <c r="AB18" i="3" s="1"/>
  <c r="AL13" i="3"/>
  <c r="AK12" i="3"/>
  <c r="AK20" i="3" s="1"/>
  <c r="AO12" i="3"/>
  <c r="AO20" i="3" s="1"/>
  <c r="BX15" i="3"/>
  <c r="AY12" i="3"/>
  <c r="AZ13" i="3"/>
  <c r="BZ13" i="3"/>
  <c r="BY12" i="3"/>
  <c r="AL22" i="3"/>
  <c r="BB15" i="3"/>
  <c r="AZ14" i="3"/>
  <c r="AR14" i="3"/>
  <c r="BL14" i="3"/>
  <c r="BB17" i="3"/>
  <c r="BC31" i="3"/>
  <c r="BD31" i="3" s="1"/>
  <c r="BD32" i="3"/>
  <c r="BZ15" i="3"/>
  <c r="AL14" i="3"/>
  <c r="BX14" i="3"/>
  <c r="AL17" i="3"/>
  <c r="BX22" i="3"/>
  <c r="CA26" i="3"/>
  <c r="BD13" i="3"/>
  <c r="BC12" i="3"/>
  <c r="BX13" i="3"/>
  <c r="BW12" i="3"/>
  <c r="AZ15" i="3"/>
  <c r="BD17" i="3"/>
  <c r="AS26" i="3"/>
  <c r="AW12" i="3"/>
  <c r="BO12" i="3"/>
  <c r="BO18" i="3" s="1"/>
  <c r="BP18" i="3" s="1"/>
  <c r="AR15" i="3"/>
  <c r="BL15" i="3"/>
  <c r="Z14" i="3"/>
  <c r="BV17" i="3"/>
  <c r="AR22" i="3"/>
  <c r="BL22" i="3"/>
  <c r="BD27" i="3"/>
  <c r="BC26" i="3"/>
  <c r="BD26" i="3" s="1"/>
  <c r="BN27" i="3"/>
  <c r="BM26" i="3"/>
  <c r="AZ17" i="3"/>
  <c r="AX22" i="3"/>
  <c r="AO26" i="3"/>
  <c r="AP26" i="3" s="1"/>
  <c r="AR17" i="3"/>
  <c r="BL17" i="3"/>
  <c r="CB22" i="3"/>
  <c r="BX17" i="3"/>
  <c r="BB22" i="3"/>
  <c r="AZ27" i="3"/>
  <c r="AY26" i="3"/>
  <c r="AZ26" i="3" s="1"/>
  <c r="BJ27" i="3"/>
  <c r="BI26" i="3"/>
  <c r="AX17" i="3"/>
  <c r="AL27" i="3"/>
  <c r="AK26" i="3"/>
  <c r="AL26" i="3" s="1"/>
  <c r="AN22" i="3"/>
  <c r="BZ22" i="3"/>
  <c r="AH27" i="3"/>
  <c r="BA26" i="3"/>
  <c r="BB26" i="3" s="1"/>
  <c r="BB27" i="3"/>
  <c r="BV27" i="3"/>
  <c r="BU26" i="3"/>
  <c r="AM26" i="3"/>
  <c r="BE26" i="3"/>
  <c r="BZ27" i="3"/>
  <c r="BY26" i="3"/>
  <c r="BZ26" i="3" s="1"/>
  <c r="BQ26" i="3"/>
  <c r="AO31" i="3"/>
  <c r="AP31" i="3" s="1"/>
  <c r="AR27" i="3"/>
  <c r="AQ26" i="3"/>
  <c r="AR26" i="3" s="1"/>
  <c r="BL27" i="3"/>
  <c r="BK26" i="3"/>
  <c r="BL26" i="3" s="1"/>
  <c r="CC26" i="3"/>
  <c r="BX27" i="3"/>
  <c r="BW26" i="3"/>
  <c r="BX26" i="3" s="1"/>
  <c r="AW26" i="3"/>
  <c r="BO26" i="3"/>
  <c r="BA31" i="3"/>
  <c r="BB31" i="3" s="1"/>
  <c r="BB32" i="3"/>
  <c r="AS31" i="3"/>
  <c r="CA31" i="3"/>
  <c r="BX33" i="3"/>
  <c r="AL32" i="3"/>
  <c r="AK31" i="3"/>
  <c r="AL31" i="3" s="1"/>
  <c r="AZ33" i="3"/>
  <c r="AR32" i="3"/>
  <c r="AQ31" i="3"/>
  <c r="AR31" i="3" s="1"/>
  <c r="AL33" i="3"/>
  <c r="BI31" i="3"/>
  <c r="BW31" i="3"/>
  <c r="BX31" i="3" s="1"/>
  <c r="BX32" i="3"/>
  <c r="AH32" i="3"/>
  <c r="BD33" i="3"/>
  <c r="AW39" i="3"/>
  <c r="AX39" i="3" s="1"/>
  <c r="AW31" i="3"/>
  <c r="BO31" i="3"/>
  <c r="AR33" i="3"/>
  <c r="BL33" i="3"/>
  <c r="BU31" i="3"/>
  <c r="BM31" i="3"/>
  <c r="AH33" i="3"/>
  <c r="AM39" i="3"/>
  <c r="AN39" i="3" s="1"/>
  <c r="AM31" i="3"/>
  <c r="BE31" i="3"/>
  <c r="BZ32" i="3"/>
  <c r="BY31" i="3"/>
  <c r="BZ31" i="3" s="1"/>
  <c r="BB33" i="3"/>
  <c r="AO39" i="3"/>
  <c r="AP39" i="3" s="1"/>
  <c r="AZ32" i="3"/>
  <c r="AY31" i="3"/>
  <c r="AZ31" i="3" s="1"/>
  <c r="BQ31" i="3"/>
  <c r="BK31" i="3"/>
  <c r="BL31" i="3" s="1"/>
  <c r="BL32" i="3"/>
  <c r="BZ33" i="3"/>
  <c r="AS39" i="3"/>
  <c r="BQ39" i="3"/>
  <c r="BM39" i="3"/>
  <c r="BN40" i="3"/>
  <c r="BY39" i="3"/>
  <c r="BZ39" i="3" s="1"/>
  <c r="BZ40" i="3"/>
  <c r="AK39" i="3"/>
  <c r="AL39" i="3" s="1"/>
  <c r="AL40" i="3"/>
  <c r="AH40" i="3"/>
  <c r="BD40" i="3"/>
  <c r="BC39" i="3"/>
  <c r="BD39" i="3" s="1"/>
  <c r="BI39" i="3"/>
  <c r="AH41" i="3"/>
  <c r="N9" i="4"/>
  <c r="AZ40" i="3"/>
  <c r="AY39" i="3"/>
  <c r="AZ39" i="3" s="1"/>
  <c r="BE39" i="3"/>
  <c r="BX40" i="3"/>
  <c r="BW39" i="3"/>
  <c r="BX39" i="3" s="1"/>
  <c r="AG14" i="4"/>
  <c r="BB41" i="3"/>
  <c r="AR40" i="3"/>
  <c r="AQ39" i="3"/>
  <c r="AR39" i="3" s="1"/>
  <c r="BL40" i="3"/>
  <c r="BK39" i="3"/>
  <c r="BL39" i="3" s="1"/>
  <c r="CC39" i="3"/>
  <c r="BZ41" i="3"/>
  <c r="W9" i="4"/>
  <c r="AZ41" i="3"/>
  <c r="AG9" i="4"/>
  <c r="BP40" i="3"/>
  <c r="BO39" i="3"/>
  <c r="AR41" i="3"/>
  <c r="BL41" i="3"/>
  <c r="CA39" i="3"/>
  <c r="AL41" i="3"/>
  <c r="BD41" i="3"/>
  <c r="BX41" i="3"/>
  <c r="N14" i="4"/>
  <c r="BA39" i="3"/>
  <c r="BB39" i="3" s="1"/>
  <c r="BB40" i="3"/>
  <c r="BV40" i="3"/>
  <c r="BU39" i="3"/>
  <c r="W14" i="4"/>
  <c r="O9" i="4"/>
  <c r="X9" i="4"/>
  <c r="AH9" i="4"/>
  <c r="O14" i="4"/>
  <c r="X14" i="4"/>
  <c r="AH14" i="4"/>
  <c r="P9" i="4"/>
  <c r="Z9" i="4"/>
  <c r="AI9" i="4"/>
  <c r="P14" i="4"/>
  <c r="Z14" i="4"/>
  <c r="AI14" i="4"/>
  <c r="Q9" i="4"/>
  <c r="AA9" i="4"/>
  <c r="Q14" i="4"/>
  <c r="AA14" i="4"/>
  <c r="R9" i="4"/>
  <c r="AB9" i="4"/>
  <c r="R14" i="4"/>
  <c r="AB14" i="4"/>
  <c r="T9" i="4"/>
  <c r="AC9" i="4"/>
  <c r="T14" i="4"/>
  <c r="AC14" i="4"/>
  <c r="U9" i="4"/>
  <c r="AD9" i="4"/>
  <c r="U14" i="4"/>
  <c r="AD14" i="4"/>
  <c r="V9" i="4"/>
  <c r="AF9" i="4"/>
  <c r="V14" i="4"/>
  <c r="AF14" i="4"/>
  <c r="C41" i="3"/>
  <c r="C40" i="3"/>
  <c r="C39" i="3"/>
  <c r="C33" i="3"/>
  <c r="C32" i="3"/>
  <c r="C26" i="3"/>
  <c r="C27" i="3"/>
  <c r="C22" i="3"/>
  <c r="C14" i="3"/>
  <c r="C17" i="3"/>
  <c r="C15" i="3"/>
  <c r="C13" i="3"/>
  <c r="C12" i="3"/>
  <c r="K10" i="3"/>
  <c r="C9" i="3"/>
  <c r="AB41" i="3"/>
  <c r="AB32" i="3"/>
  <c r="AB17" i="3"/>
  <c r="T41" i="3"/>
  <c r="T40" i="3"/>
  <c r="T33" i="3"/>
  <c r="T39" i="3"/>
  <c r="T32" i="3"/>
  <c r="T31" i="3"/>
  <c r="T22" i="3"/>
  <c r="T27" i="3"/>
  <c r="T26" i="3"/>
  <c r="T14" i="3"/>
  <c r="T15" i="3"/>
  <c r="T13" i="3"/>
  <c r="T12" i="3"/>
  <c r="T17" i="3"/>
  <c r="T9" i="3"/>
  <c r="N41" i="3"/>
  <c r="N33" i="3"/>
  <c r="N40" i="3"/>
  <c r="N32" i="3"/>
  <c r="N27" i="3"/>
  <c r="N22" i="3"/>
  <c r="N13" i="3"/>
  <c r="N26" i="3"/>
  <c r="N14" i="3"/>
  <c r="N17" i="3"/>
  <c r="N12" i="3"/>
  <c r="Z41" i="3"/>
  <c r="Z40" i="3"/>
  <c r="Z33" i="3"/>
  <c r="Z31" i="3"/>
  <c r="Z32" i="3"/>
  <c r="Z22" i="3"/>
  <c r="Z27" i="3"/>
  <c r="Z17" i="3"/>
  <c r="N9" i="3"/>
  <c r="N15" i="3"/>
  <c r="R41" i="3"/>
  <c r="R40" i="3"/>
  <c r="R39" i="3"/>
  <c r="R33" i="3"/>
  <c r="R32" i="3"/>
  <c r="R27" i="3"/>
  <c r="R17" i="3"/>
  <c r="R15" i="3"/>
  <c r="R26" i="3"/>
  <c r="R14" i="3"/>
  <c r="R22" i="3"/>
  <c r="Z9" i="3"/>
  <c r="AB22" i="3"/>
  <c r="AE22" i="3"/>
  <c r="AG22" i="3" s="1"/>
  <c r="Z26" i="3"/>
  <c r="AE31" i="3"/>
  <c r="AG31" i="3" s="1"/>
  <c r="C31" i="3"/>
  <c r="R31" i="3"/>
  <c r="N31" i="3"/>
  <c r="N39" i="3"/>
  <c r="Z39" i="3"/>
  <c r="AI39" i="3" l="1"/>
  <c r="F23" i="4"/>
  <c r="F25" i="4" s="1"/>
  <c r="H7" i="4" s="1"/>
  <c r="L23" i="4"/>
  <c r="V26" i="3"/>
  <c r="AI31" i="3"/>
  <c r="V39" i="3"/>
  <c r="BR26" i="3"/>
  <c r="BS26" i="3"/>
  <c r="BF26" i="3"/>
  <c r="BG26" i="3"/>
  <c r="BE20" i="3"/>
  <c r="AH22" i="3"/>
  <c r="AI22" i="3"/>
  <c r="AU22" i="3"/>
  <c r="BR39" i="3"/>
  <c r="BS39" i="3"/>
  <c r="BS31" i="3"/>
  <c r="CE31" i="3"/>
  <c r="BF31" i="3"/>
  <c r="BG31" i="3"/>
  <c r="AT31" i="3"/>
  <c r="AU31" i="3"/>
  <c r="V31" i="3"/>
  <c r="AH9" i="3"/>
  <c r="AI9" i="3"/>
  <c r="AU9" i="3"/>
  <c r="AG10" i="3"/>
  <c r="AT26" i="3"/>
  <c r="AU26" i="3"/>
  <c r="BS12" i="3"/>
  <c r="AI26" i="3"/>
  <c r="BF39" i="3"/>
  <c r="BG39" i="3"/>
  <c r="AT39" i="3"/>
  <c r="AU39" i="3"/>
  <c r="CE26" i="3"/>
  <c r="AM18" i="3"/>
  <c r="AN18" i="3" s="1"/>
  <c r="AM20" i="3"/>
  <c r="AS20" i="3" s="1"/>
  <c r="CD39" i="3"/>
  <c r="CE39" i="3"/>
  <c r="CA12" i="3"/>
  <c r="CA18" i="3" s="1"/>
  <c r="CB18" i="3" s="1"/>
  <c r="CE12" i="3"/>
  <c r="BZ12" i="3"/>
  <c r="BY18" i="3"/>
  <c r="BZ18" i="3" s="1"/>
  <c r="BX12" i="3"/>
  <c r="BW18" i="3"/>
  <c r="BX18" i="3" s="1"/>
  <c r="AP12" i="3"/>
  <c r="AO18" i="3"/>
  <c r="AP18" i="3" s="1"/>
  <c r="AR12" i="3"/>
  <c r="AQ18" i="3"/>
  <c r="AR18" i="3" s="1"/>
  <c r="AH17" i="3"/>
  <c r="CD26" i="3"/>
  <c r="BB12" i="3"/>
  <c r="BA18" i="3"/>
  <c r="BB18" i="3" s="1"/>
  <c r="AX12" i="3"/>
  <c r="AW18" i="3"/>
  <c r="AX18" i="3" s="1"/>
  <c r="AL12" i="3"/>
  <c r="AK18" i="3"/>
  <c r="AL18" i="3" s="1"/>
  <c r="BL12" i="3"/>
  <c r="BK18" i="3"/>
  <c r="BL18" i="3" s="1"/>
  <c r="BI20" i="3"/>
  <c r="BI18" i="3"/>
  <c r="BJ18" i="3" s="1"/>
  <c r="BR31" i="3"/>
  <c r="BQ18" i="3"/>
  <c r="BR12" i="3"/>
  <c r="BD12" i="3"/>
  <c r="BC18" i="3"/>
  <c r="BD18" i="3" s="1"/>
  <c r="AZ12" i="3"/>
  <c r="AY18" i="3"/>
  <c r="AZ18" i="3" s="1"/>
  <c r="CC18" i="3"/>
  <c r="CD12" i="3"/>
  <c r="BF12" i="3"/>
  <c r="BE18" i="3"/>
  <c r="Z18" i="3"/>
  <c r="Y20" i="3"/>
  <c r="Z20" i="3" s="1"/>
  <c r="AG12" i="3"/>
  <c r="AL9" i="3"/>
  <c r="BV14" i="3"/>
  <c r="BP9" i="3"/>
  <c r="BD9" i="3"/>
  <c r="BL9" i="3"/>
  <c r="AB15" i="3"/>
  <c r="CB33" i="3"/>
  <c r="BL13" i="3"/>
  <c r="CB13" i="3"/>
  <c r="CB39" i="3"/>
  <c r="CB41" i="3"/>
  <c r="BD14" i="3"/>
  <c r="BD22" i="3"/>
  <c r="BD15" i="3"/>
  <c r="AB31" i="3"/>
  <c r="AB9" i="3"/>
  <c r="AB33" i="3"/>
  <c r="AA20" i="3"/>
  <c r="AB26" i="3"/>
  <c r="AB40" i="3"/>
  <c r="AB14" i="3"/>
  <c r="AN12" i="3"/>
  <c r="AB27" i="3"/>
  <c r="AB39" i="3"/>
  <c r="C25" i="4"/>
  <c r="D7" i="4" s="1"/>
  <c r="D25" i="4" s="1"/>
  <c r="E7" i="4" s="1"/>
  <c r="E25" i="4" s="1"/>
  <c r="CB40" i="3"/>
  <c r="BN41" i="3"/>
  <c r="BN39" i="3"/>
  <c r="BN33" i="3"/>
  <c r="AX33" i="3"/>
  <c r="BV31" i="3"/>
  <c r="AX32" i="3"/>
  <c r="CB31" i="3"/>
  <c r="AX26" i="3"/>
  <c r="BV22" i="3"/>
  <c r="CB14" i="3"/>
  <c r="AX13" i="3"/>
  <c r="CB26" i="3"/>
  <c r="BN15" i="3"/>
  <c r="CB15" i="3"/>
  <c r="AX41" i="3"/>
  <c r="BV33" i="3"/>
  <c r="BN31" i="3"/>
  <c r="BV32" i="3"/>
  <c r="AX31" i="3"/>
  <c r="CB32" i="3"/>
  <c r="AX27" i="3"/>
  <c r="CB17" i="3"/>
  <c r="BN17" i="3"/>
  <c r="CB27" i="3"/>
  <c r="BV15" i="3"/>
  <c r="BN12" i="3"/>
  <c r="CB9" i="3"/>
  <c r="BV12" i="3"/>
  <c r="BV39" i="3"/>
  <c r="BV41" i="3"/>
  <c r="BN32" i="3"/>
  <c r="AX40" i="3"/>
  <c r="BV26" i="3"/>
  <c r="BN22" i="3"/>
  <c r="BN26" i="3"/>
  <c r="AX14" i="3"/>
  <c r="BN14" i="3"/>
  <c r="BN13" i="3"/>
  <c r="AX15" i="3"/>
  <c r="AX9" i="3"/>
  <c r="BP39" i="3"/>
  <c r="BP27" i="3"/>
  <c r="BP17" i="3"/>
  <c r="BP22" i="3"/>
  <c r="BP33" i="3"/>
  <c r="BP41" i="3"/>
  <c r="BP14" i="3"/>
  <c r="BP13" i="3"/>
  <c r="BP31" i="3"/>
  <c r="BP12" i="3"/>
  <c r="BP15" i="3"/>
  <c r="BV13" i="3"/>
  <c r="BP32" i="3"/>
  <c r="BP26" i="3"/>
  <c r="BJ15" i="3"/>
  <c r="AN13" i="3"/>
  <c r="AS13" i="3" s="1"/>
  <c r="AN33" i="3"/>
  <c r="BJ31" i="3"/>
  <c r="BJ17" i="3"/>
  <c r="AN9" i="3"/>
  <c r="AN41" i="3"/>
  <c r="BJ41" i="3"/>
  <c r="BJ32" i="3"/>
  <c r="BJ13" i="3"/>
  <c r="BJ9" i="3"/>
  <c r="BJ39" i="3"/>
  <c r="BJ33" i="3"/>
  <c r="BJ14" i="3"/>
  <c r="AN17" i="3"/>
  <c r="AS17" i="3" s="1"/>
  <c r="BJ12" i="3"/>
  <c r="BJ40" i="3"/>
  <c r="AN31" i="3"/>
  <c r="AN32" i="3"/>
  <c r="AN27" i="3"/>
  <c r="BJ22" i="3"/>
  <c r="AN15" i="3"/>
  <c r="AS15" i="3" s="1"/>
  <c r="AN14" i="3"/>
  <c r="AS14" i="3" s="1"/>
  <c r="AN40" i="3"/>
  <c r="AN26" i="3"/>
  <c r="BJ26" i="3"/>
  <c r="AH18" i="4"/>
  <c r="AH23" i="4" s="1"/>
  <c r="AH25" i="4" s="1"/>
  <c r="AG18" i="4"/>
  <c r="AG23" i="4" s="1"/>
  <c r="AG25" i="4" s="1"/>
  <c r="X18" i="4"/>
  <c r="X23" i="4" s="1"/>
  <c r="X25" i="4" s="1"/>
  <c r="O18" i="4"/>
  <c r="O23" i="4" s="1"/>
  <c r="O25" i="4" s="1"/>
  <c r="U18" i="4"/>
  <c r="U23" i="4" s="1"/>
  <c r="U25" i="4" s="1"/>
  <c r="AD18" i="4"/>
  <c r="AD23" i="4" s="1"/>
  <c r="AD25" i="4" s="1"/>
  <c r="V18" i="4"/>
  <c r="V23" i="4" s="1"/>
  <c r="V25" i="4" s="1"/>
  <c r="AC18" i="4"/>
  <c r="AC23" i="4" s="1"/>
  <c r="AC25" i="4" s="1"/>
  <c r="AI18" i="4"/>
  <c r="AI23" i="4" s="1"/>
  <c r="AI25" i="4" s="1"/>
  <c r="AB18" i="4"/>
  <c r="AB23" i="4" s="1"/>
  <c r="AB25" i="4" s="1"/>
  <c r="AA18" i="4"/>
  <c r="AA23" i="4" s="1"/>
  <c r="AA25" i="4" s="1"/>
  <c r="P18" i="4"/>
  <c r="P23" i="4" s="1"/>
  <c r="P25" i="4" s="1"/>
  <c r="T18" i="4"/>
  <c r="T23" i="4" s="1"/>
  <c r="T25" i="4" s="1"/>
  <c r="R18" i="4"/>
  <c r="R23" i="4" s="1"/>
  <c r="R25" i="4" s="1"/>
  <c r="Q18" i="4"/>
  <c r="Q23" i="4" s="1"/>
  <c r="Q25" i="4" s="1"/>
  <c r="W18" i="4"/>
  <c r="W23" i="4" s="1"/>
  <c r="W25" i="4" s="1"/>
  <c r="Z18" i="4"/>
  <c r="Z23" i="4" s="1"/>
  <c r="Z25" i="4" s="1"/>
  <c r="N18" i="4"/>
  <c r="N23" i="4" s="1"/>
  <c r="N25" i="4" s="1"/>
  <c r="AF18" i="4"/>
  <c r="AF23" i="4" s="1"/>
  <c r="AF25" i="4" s="1"/>
  <c r="L7" i="4"/>
  <c r="H25" i="4"/>
  <c r="I7" i="4" s="1"/>
  <c r="I25" i="4" s="1"/>
  <c r="J7" i="4" s="1"/>
  <c r="J25" i="4" s="1"/>
  <c r="K7" i="4" s="1"/>
  <c r="K25" i="4" s="1"/>
  <c r="AD41" i="3"/>
  <c r="AD33" i="3"/>
  <c r="AD27" i="3"/>
  <c r="AD26" i="3"/>
  <c r="AD14" i="3"/>
  <c r="W10" i="3"/>
  <c r="C10" i="3"/>
  <c r="AH31" i="3"/>
  <c r="AB12" i="3"/>
  <c r="AP10" i="3"/>
  <c r="Z12" i="3"/>
  <c r="AD12" i="3"/>
  <c r="BX9" i="3"/>
  <c r="AH39" i="3"/>
  <c r="AH26" i="3"/>
  <c r="L25" i="4" l="1"/>
  <c r="CB12" i="3"/>
  <c r="AS12" i="3"/>
  <c r="AU12" i="3" s="1"/>
  <c r="BG14" i="3"/>
  <c r="AU14" i="3"/>
  <c r="AU13" i="3"/>
  <c r="BG13" i="3"/>
  <c r="AH10" i="3"/>
  <c r="AI10" i="3"/>
  <c r="AU10" i="3"/>
  <c r="BF18" i="3"/>
  <c r="BG15" i="3"/>
  <c r="AU15" i="3"/>
  <c r="AH12" i="3"/>
  <c r="AI12" i="3"/>
  <c r="BR18" i="3"/>
  <c r="BS18" i="3"/>
  <c r="BE23" i="3"/>
  <c r="BG20" i="3"/>
  <c r="AU17" i="3"/>
  <c r="BG17" i="3"/>
  <c r="CD18" i="3"/>
  <c r="CE18" i="3"/>
  <c r="AG18" i="3"/>
  <c r="AT14" i="3"/>
  <c r="AT13" i="3"/>
  <c r="AT17" i="3"/>
  <c r="AT15" i="3"/>
  <c r="AT22" i="3"/>
  <c r="J37" i="3"/>
  <c r="AF31" i="3"/>
  <c r="AD22" i="3"/>
  <c r="AF12" i="3"/>
  <c r="AD31" i="3"/>
  <c r="AD9" i="3"/>
  <c r="AD32" i="3"/>
  <c r="AD15" i="3"/>
  <c r="AD39" i="3"/>
  <c r="AD13" i="3"/>
  <c r="AD17" i="3"/>
  <c r="AD40" i="3"/>
  <c r="BW20" i="3"/>
  <c r="BX10" i="3"/>
  <c r="BC20" i="3"/>
  <c r="BD10" i="3"/>
  <c r="BF20" i="3"/>
  <c r="BK20" i="3"/>
  <c r="BL10" i="3"/>
  <c r="AF40" i="3"/>
  <c r="AF32" i="3"/>
  <c r="AF27" i="3"/>
  <c r="AF17" i="3"/>
  <c r="AF13" i="3"/>
  <c r="AF14" i="3"/>
  <c r="AF15" i="3"/>
  <c r="AF9" i="3"/>
  <c r="AF26" i="3"/>
  <c r="AF33" i="3"/>
  <c r="AF39" i="3"/>
  <c r="AF41" i="3"/>
  <c r="CC20" i="3"/>
  <c r="CB10" i="3"/>
  <c r="BY20" i="3"/>
  <c r="BZ10" i="3"/>
  <c r="S37" i="3"/>
  <c r="S23" i="3"/>
  <c r="AR10" i="3"/>
  <c r="BA20" i="3"/>
  <c r="BB10" i="3"/>
  <c r="BM20" i="3"/>
  <c r="BN10" i="3"/>
  <c r="AP20" i="3"/>
  <c r="BQ20" i="3"/>
  <c r="BO20" i="3"/>
  <c r="BP10" i="3"/>
  <c r="Q37" i="3"/>
  <c r="Q23" i="3"/>
  <c r="M37" i="3"/>
  <c r="M23" i="3"/>
  <c r="AF22" i="3"/>
  <c r="AY20" i="3"/>
  <c r="AZ10" i="3"/>
  <c r="AN10" i="3"/>
  <c r="AA37" i="3"/>
  <c r="AA23" i="3"/>
  <c r="AB20" i="3"/>
  <c r="Y37" i="3"/>
  <c r="Y23" i="3"/>
  <c r="BJ10" i="3"/>
  <c r="BU20" i="3"/>
  <c r="BV10" i="3"/>
  <c r="AW20" i="3"/>
  <c r="AX10" i="3"/>
  <c r="AL10" i="3"/>
  <c r="B37" i="3"/>
  <c r="B23" i="3"/>
  <c r="J23" i="3" s="1"/>
  <c r="K23" i="3" s="1"/>
  <c r="AT12" i="3" l="1"/>
  <c r="AS18" i="3"/>
  <c r="BG18" i="3" s="1"/>
  <c r="BG12" i="3"/>
  <c r="K37" i="3"/>
  <c r="J43" i="3"/>
  <c r="K43" i="3" s="1"/>
  <c r="BR20" i="3"/>
  <c r="BS20" i="3"/>
  <c r="AH18" i="3"/>
  <c r="AI18" i="3"/>
  <c r="CD20" i="3"/>
  <c r="CA20" i="3"/>
  <c r="CB20" i="3" s="1"/>
  <c r="CE20" i="3"/>
  <c r="U23" i="3"/>
  <c r="V23" i="3" s="1"/>
  <c r="AC20" i="3"/>
  <c r="AC37" i="3" s="1"/>
  <c r="J24" i="3"/>
  <c r="J28" i="3"/>
  <c r="K28" i="3" s="1"/>
  <c r="B43" i="3"/>
  <c r="C37" i="3"/>
  <c r="BU37" i="3"/>
  <c r="BU23" i="3"/>
  <c r="BV20" i="3"/>
  <c r="AY37" i="3"/>
  <c r="AZ20" i="3"/>
  <c r="AY23" i="3"/>
  <c r="Q28" i="3"/>
  <c r="R23" i="3"/>
  <c r="Q24" i="3"/>
  <c r="BA37" i="3"/>
  <c r="BA23" i="3"/>
  <c r="BB20" i="3"/>
  <c r="BI37" i="3"/>
  <c r="BI23" i="3"/>
  <c r="BJ20" i="3"/>
  <c r="AA28" i="3"/>
  <c r="AB23" i="3"/>
  <c r="AA24" i="3"/>
  <c r="BQ37" i="3"/>
  <c r="BQ23" i="3"/>
  <c r="BE37" i="3"/>
  <c r="BF37" i="3" s="1"/>
  <c r="BF23" i="3"/>
  <c r="AA43" i="3"/>
  <c r="AB37" i="3"/>
  <c r="Q43" i="3"/>
  <c r="R37" i="3"/>
  <c r="AE20" i="3"/>
  <c r="S28" i="3"/>
  <c r="T23" i="3"/>
  <c r="S24" i="3"/>
  <c r="U37" i="3"/>
  <c r="BY37" i="3"/>
  <c r="BZ20" i="3"/>
  <c r="BY23" i="3"/>
  <c r="AK37" i="3"/>
  <c r="AL20" i="3"/>
  <c r="AK23" i="3"/>
  <c r="BK37" i="3"/>
  <c r="BL20" i="3"/>
  <c r="BK23" i="3"/>
  <c r="B28" i="3"/>
  <c r="C23" i="3"/>
  <c r="B24" i="3"/>
  <c r="Y28" i="3"/>
  <c r="Z23" i="3"/>
  <c r="Y24" i="3"/>
  <c r="M28" i="3"/>
  <c r="N23" i="3"/>
  <c r="M24" i="3"/>
  <c r="AO37" i="3"/>
  <c r="AP37" i="3" s="1"/>
  <c r="AO23" i="3"/>
  <c r="AP23" i="3" s="1"/>
  <c r="BM37" i="3"/>
  <c r="BM23" i="3"/>
  <c r="BN20" i="3"/>
  <c r="S43" i="3"/>
  <c r="T37" i="3"/>
  <c r="CC37" i="3"/>
  <c r="CC23" i="3"/>
  <c r="BW37" i="3"/>
  <c r="BX20" i="3"/>
  <c r="BW23" i="3"/>
  <c r="AM37" i="3"/>
  <c r="AN20" i="3"/>
  <c r="AM23" i="3"/>
  <c r="BO37" i="3"/>
  <c r="BO23" i="3"/>
  <c r="BP20" i="3"/>
  <c r="AQ37" i="3"/>
  <c r="AR20" i="3"/>
  <c r="AQ23" i="3"/>
  <c r="BC37" i="3"/>
  <c r="BD20" i="3"/>
  <c r="BC23" i="3"/>
  <c r="AW37" i="3"/>
  <c r="AW23" i="3"/>
  <c r="AX20" i="3"/>
  <c r="Y43" i="3"/>
  <c r="Z37" i="3"/>
  <c r="M43" i="3"/>
  <c r="N37" i="3"/>
  <c r="AT18" i="3" l="1"/>
  <c r="AU18" i="3"/>
  <c r="V37" i="3"/>
  <c r="W37" i="3"/>
  <c r="U43" i="3"/>
  <c r="W43" i="3" s="1"/>
  <c r="AS23" i="3"/>
  <c r="BR23" i="3"/>
  <c r="BS23" i="3"/>
  <c r="BR37" i="3"/>
  <c r="BS37" i="3"/>
  <c r="CD23" i="3"/>
  <c r="CA23" i="3"/>
  <c r="CB23" i="3" s="1"/>
  <c r="CE23" i="3"/>
  <c r="CD37" i="3"/>
  <c r="CA37" i="3"/>
  <c r="CB37" i="3" s="1"/>
  <c r="CE37" i="3"/>
  <c r="AC23" i="3"/>
  <c r="AG20" i="3"/>
  <c r="AG37" i="3" s="1"/>
  <c r="CC24" i="3"/>
  <c r="W23" i="3"/>
  <c r="AD20" i="3"/>
  <c r="J44" i="3"/>
  <c r="J29" i="3"/>
  <c r="N43" i="3"/>
  <c r="M44" i="3"/>
  <c r="CC43" i="3"/>
  <c r="BK43" i="3"/>
  <c r="BL37" i="3"/>
  <c r="BA28" i="3"/>
  <c r="BB23" i="3"/>
  <c r="BA24" i="3"/>
  <c r="AY28" i="3"/>
  <c r="AZ23" i="3"/>
  <c r="AY24" i="3"/>
  <c r="AQ28" i="3"/>
  <c r="AR23" i="3"/>
  <c r="AQ24" i="3"/>
  <c r="AM43" i="3"/>
  <c r="AN37" i="3"/>
  <c r="BW28" i="3"/>
  <c r="BX23" i="3"/>
  <c r="BW24" i="3"/>
  <c r="N28" i="3"/>
  <c r="M29" i="3"/>
  <c r="AY43" i="3"/>
  <c r="AZ37" i="3"/>
  <c r="BM28" i="3"/>
  <c r="BN23" i="3"/>
  <c r="BM24" i="3"/>
  <c r="BI28" i="3"/>
  <c r="BJ23" i="3"/>
  <c r="BI24" i="3"/>
  <c r="AQ43" i="3"/>
  <c r="AR37" i="3"/>
  <c r="BU28" i="3"/>
  <c r="BV23" i="3"/>
  <c r="BU24" i="3"/>
  <c r="BC28" i="3"/>
  <c r="BD23" i="3"/>
  <c r="BC24" i="3"/>
  <c r="BW43" i="3"/>
  <c r="BX37" i="3"/>
  <c r="BY28" i="3"/>
  <c r="BZ23" i="3"/>
  <c r="BY24" i="3"/>
  <c r="CC28" i="3"/>
  <c r="T28" i="3"/>
  <c r="S29" i="3"/>
  <c r="BQ28" i="3"/>
  <c r="BQ24" i="3"/>
  <c r="BU43" i="3"/>
  <c r="BV37" i="3"/>
  <c r="Z43" i="3"/>
  <c r="Y44" i="3"/>
  <c r="AW28" i="3"/>
  <c r="AX23" i="3"/>
  <c r="AW24" i="3"/>
  <c r="AW43" i="3"/>
  <c r="AX37" i="3"/>
  <c r="BM43" i="3"/>
  <c r="BN37" i="3"/>
  <c r="Z28" i="3"/>
  <c r="Y29" i="3"/>
  <c r="R43" i="3"/>
  <c r="Q44" i="3"/>
  <c r="BI43" i="3"/>
  <c r="BJ37" i="3"/>
  <c r="R28" i="3"/>
  <c r="Q29" i="3"/>
  <c r="BO28" i="3"/>
  <c r="BP23" i="3"/>
  <c r="BO24" i="3"/>
  <c r="T43" i="3"/>
  <c r="S44" i="3"/>
  <c r="BC43" i="3"/>
  <c r="BD37" i="3"/>
  <c r="BO43" i="3"/>
  <c r="BP37" i="3"/>
  <c r="AO28" i="3"/>
  <c r="AP28" i="3" s="1"/>
  <c r="AO24" i="3"/>
  <c r="C28" i="3"/>
  <c r="B29" i="3"/>
  <c r="BK28" i="3"/>
  <c r="BL23" i="3"/>
  <c r="BK24" i="3"/>
  <c r="AK28" i="3"/>
  <c r="AL23" i="3"/>
  <c r="AK24" i="3"/>
  <c r="BY43" i="3"/>
  <c r="BZ37" i="3"/>
  <c r="AB43" i="3"/>
  <c r="AA44" i="3"/>
  <c r="AO43" i="3"/>
  <c r="AP43" i="3" s="1"/>
  <c r="AC28" i="3"/>
  <c r="AD23" i="3"/>
  <c r="AC24" i="3"/>
  <c r="AE37" i="3"/>
  <c r="AF20" i="3"/>
  <c r="AE23" i="3"/>
  <c r="BE28" i="3"/>
  <c r="BE24" i="3"/>
  <c r="BQ43" i="3"/>
  <c r="AC43" i="3"/>
  <c r="AD37" i="3"/>
  <c r="AK43" i="3"/>
  <c r="AL37" i="3"/>
  <c r="AM28" i="3"/>
  <c r="AN23" i="3"/>
  <c r="AM24" i="3"/>
  <c r="U28" i="3"/>
  <c r="U24" i="3"/>
  <c r="BE43" i="3"/>
  <c r="BF43" i="3" s="1"/>
  <c r="AB28" i="3"/>
  <c r="AA29" i="3"/>
  <c r="BB37" i="3"/>
  <c r="BA43" i="3"/>
  <c r="C43" i="3"/>
  <c r="B44" i="3"/>
  <c r="V43" i="3" l="1"/>
  <c r="BG23" i="3"/>
  <c r="AS28" i="3"/>
  <c r="BG28" i="3" s="1"/>
  <c r="BR28" i="3"/>
  <c r="BS28" i="3"/>
  <c r="AH20" i="3"/>
  <c r="AI20" i="3"/>
  <c r="AU20" i="3"/>
  <c r="V28" i="3"/>
  <c r="W28" i="3"/>
  <c r="BF28" i="3"/>
  <c r="BR43" i="3"/>
  <c r="BS43" i="3"/>
  <c r="CA24" i="3"/>
  <c r="CD43" i="3"/>
  <c r="CA43" i="3"/>
  <c r="CB43" i="3" s="1"/>
  <c r="CE43" i="3"/>
  <c r="CE28" i="3"/>
  <c r="CA28" i="3"/>
  <c r="CA29" i="3" s="1"/>
  <c r="AH37" i="3"/>
  <c r="AI37" i="3"/>
  <c r="CD28" i="3"/>
  <c r="AS37" i="3"/>
  <c r="AT20" i="3"/>
  <c r="AG23" i="3"/>
  <c r="AG24" i="3" s="1"/>
  <c r="CC44" i="3"/>
  <c r="CC29" i="3"/>
  <c r="AG43" i="3"/>
  <c r="AD43" i="3"/>
  <c r="AC44" i="3"/>
  <c r="AO44" i="3"/>
  <c r="BJ43" i="3"/>
  <c r="BI44" i="3"/>
  <c r="BV43" i="3"/>
  <c r="BU44" i="3"/>
  <c r="U29" i="3"/>
  <c r="AX43" i="3"/>
  <c r="AW44" i="3"/>
  <c r="BZ28" i="3"/>
  <c r="BY29" i="3"/>
  <c r="AZ43" i="3"/>
  <c r="AY44" i="3"/>
  <c r="AN28" i="3"/>
  <c r="AM29" i="3"/>
  <c r="BE29" i="3"/>
  <c r="BP28" i="3"/>
  <c r="BO29" i="3"/>
  <c r="BQ29" i="3"/>
  <c r="BX43" i="3"/>
  <c r="BW44" i="3"/>
  <c r="AR43" i="3"/>
  <c r="AQ44" i="3"/>
  <c r="AN43" i="3"/>
  <c r="AM44" i="3"/>
  <c r="BL43" i="3"/>
  <c r="BK44" i="3"/>
  <c r="BP43" i="3"/>
  <c r="BO44" i="3"/>
  <c r="BV28" i="3"/>
  <c r="BU29" i="3"/>
  <c r="BB28" i="3"/>
  <c r="BA29" i="3"/>
  <c r="BQ44" i="3"/>
  <c r="BJ28" i="3"/>
  <c r="BI29" i="3"/>
  <c r="BD28" i="3"/>
  <c r="BC29" i="3"/>
  <c r="AE28" i="3"/>
  <c r="AF23" i="3"/>
  <c r="AE24" i="3"/>
  <c r="AX28" i="3"/>
  <c r="AW29" i="3"/>
  <c r="AL28" i="3"/>
  <c r="AK29" i="3"/>
  <c r="BL28" i="3"/>
  <c r="BK29" i="3"/>
  <c r="AR28" i="3"/>
  <c r="AQ29" i="3"/>
  <c r="BB43" i="3"/>
  <c r="BA44" i="3"/>
  <c r="AL43" i="3"/>
  <c r="AK44" i="3"/>
  <c r="AE43" i="3"/>
  <c r="AF37" i="3"/>
  <c r="BZ43" i="3"/>
  <c r="BY44" i="3"/>
  <c r="AO29" i="3"/>
  <c r="BD43" i="3"/>
  <c r="BC44" i="3"/>
  <c r="BN28" i="3"/>
  <c r="BM29" i="3"/>
  <c r="BN43" i="3"/>
  <c r="BM44" i="3"/>
  <c r="BX28" i="3"/>
  <c r="BW29" i="3"/>
  <c r="AD28" i="3"/>
  <c r="AC29" i="3"/>
  <c r="AZ28" i="3"/>
  <c r="AY29" i="3"/>
  <c r="U44" i="3"/>
  <c r="BE44" i="3"/>
  <c r="CA44" i="3" l="1"/>
  <c r="CB28" i="3"/>
  <c r="AH23" i="3"/>
  <c r="AI23" i="3"/>
  <c r="AG28" i="3"/>
  <c r="AG29" i="3" s="1"/>
  <c r="AU23" i="3"/>
  <c r="AT37" i="3"/>
  <c r="BG37" i="3"/>
  <c r="AU37" i="3"/>
  <c r="AS43" i="3"/>
  <c r="AH43" i="3"/>
  <c r="AI43" i="3"/>
  <c r="AT23" i="3"/>
  <c r="AT28" i="3"/>
  <c r="AS24" i="3"/>
  <c r="AF28" i="3"/>
  <c r="AE29" i="3"/>
  <c r="AF43" i="3"/>
  <c r="AE44" i="3"/>
  <c r="AG44" i="3"/>
  <c r="AI28" i="3" l="1"/>
  <c r="AH28" i="3"/>
  <c r="AU28" i="3"/>
  <c r="AT43" i="3"/>
  <c r="BG43" i="3"/>
  <c r="AU43" i="3"/>
  <c r="AS44" i="3"/>
  <c r="AS29" i="3"/>
</calcChain>
</file>

<file path=xl/sharedStrings.xml><?xml version="1.0" encoding="utf-8"?>
<sst xmlns="http://schemas.openxmlformats.org/spreadsheetml/2006/main" count="446" uniqueCount="177">
  <si>
    <t>Telefone:</t>
  </si>
  <si>
    <t>+55 11 4615-9413</t>
  </si>
  <si>
    <t xml:space="preserve"> </t>
  </si>
  <si>
    <t>Email:</t>
  </si>
  <si>
    <t>ri@blau.com.br</t>
  </si>
  <si>
    <t xml:space="preserve">Website: </t>
  </si>
  <si>
    <t>www.blau.com.br/ri</t>
  </si>
  <si>
    <t>Financial Historical</t>
  </si>
  <si>
    <t>Click on the button to access the information</t>
  </si>
  <si>
    <t>BRL Million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</si>
  <si>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</si>
  <si>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</si>
  <si>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</si>
  <si>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</si>
  <si>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</si>
  <si>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</si>
  <si>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</si>
  <si>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</si>
  <si>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</si>
  <si>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</si>
  <si>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</si>
  <si>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</si>
  <si>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</si>
  <si>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</si>
  <si>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Hospital</t>
  </si>
  <si>
    <t>Retail+Aesthetics+Plasma</t>
  </si>
  <si>
    <t>Consolidated</t>
  </si>
  <si>
    <t>BALANCE SHEET (R$ million)</t>
  </si>
  <si>
    <t>1Q14</t>
  </si>
  <si>
    <t>%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</si>
  <si>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</si>
  <si>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</si>
  <si>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</si>
  <si>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</si>
  <si>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</si>
  <si>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</si>
  <si>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</si>
  <si>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</si>
  <si>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</si>
  <si>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</si>
  <si>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</si>
  <si>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</si>
  <si>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</si>
  <si>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</si>
  <si>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</si>
  <si>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</si>
  <si>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</si>
  <si>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</si>
  <si>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</si>
  <si>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</si>
  <si>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</si>
  <si>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</si>
  <si>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</si>
  <si>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</si>
  <si>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</si>
  <si>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</si>
  <si>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</si>
  <si>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Assets</t>
  </si>
  <si>
    <t>CIRCULANTE</t>
  </si>
  <si>
    <t>Cash and cash equivalents</t>
  </si>
  <si>
    <t>Trade accounts receivables</t>
  </si>
  <si>
    <t>Inventories</t>
  </si>
  <si>
    <t>Recoverable taxes</t>
  </si>
  <si>
    <t>Other receivables</t>
  </si>
  <si>
    <t>Total Current assets</t>
  </si>
  <si>
    <t>NÃO CIRCULANTE</t>
  </si>
  <si>
    <t>Non-current assets</t>
  </si>
  <si>
    <t>Judicial deposits</t>
  </si>
  <si>
    <t>Loans receivable - related parties</t>
  </si>
  <si>
    <t>Deferred income and social contribuition taxes</t>
  </si>
  <si>
    <t>Financial asset at fair value</t>
  </si>
  <si>
    <t>Other credits</t>
  </si>
  <si>
    <t>Investiments</t>
  </si>
  <si>
    <t>Fixed assets</t>
  </si>
  <si>
    <t>Property, plant and equipment</t>
  </si>
  <si>
    <t>Rights of Use</t>
  </si>
  <si>
    <t>Biological assets</t>
  </si>
  <si>
    <t>Intangible assets</t>
  </si>
  <si>
    <t>Total Non-current assets</t>
  </si>
  <si>
    <t>Total Assets</t>
  </si>
  <si>
    <t>Liabilities &amp; Shareholders' Equity</t>
  </si>
  <si>
    <t xml:space="preserve">Suppliers </t>
  </si>
  <si>
    <t>Loans, financing and Debentures</t>
  </si>
  <si>
    <t>Tax liabilities</t>
  </si>
  <si>
    <t>Income and social contribuition taxes</t>
  </si>
  <si>
    <t>Labor obligations</t>
  </si>
  <si>
    <t>Lease Payable</t>
  </si>
  <si>
    <t>Other accounts payable</t>
  </si>
  <si>
    <t>Dividends / Interest on Equity to be paid</t>
  </si>
  <si>
    <t>Derivative financial instruments</t>
  </si>
  <si>
    <t>Total Current liabilities</t>
  </si>
  <si>
    <t>Non-current liabilities</t>
  </si>
  <si>
    <t>Other Deferred Liabilities</t>
  </si>
  <si>
    <t>Provisions for contigencies</t>
  </si>
  <si>
    <t>Total Non-current liabilities</t>
  </si>
  <si>
    <t>Total liabilities</t>
  </si>
  <si>
    <t>Shareholders' Equity</t>
  </si>
  <si>
    <t>Controlling shareholder</t>
  </si>
  <si>
    <t>Capital</t>
  </si>
  <si>
    <t>Treasury Shares</t>
  </si>
  <si>
    <t>Accumulated profits</t>
  </si>
  <si>
    <t>Profit reserves</t>
  </si>
  <si>
    <t>Capital Reserve</t>
  </si>
  <si>
    <t>-</t>
  </si>
  <si>
    <t>Equity valuation adjustment</t>
  </si>
  <si>
    <t>Non-controlling shareholders</t>
  </si>
  <si>
    <t>Total Shareholders' Equity</t>
  </si>
  <si>
    <t>Total Liabilities &amp; Shareholders' Equity</t>
  </si>
  <si>
    <t>R$ Million</t>
  </si>
  <si>
    <t>%NR</t>
  </si>
  <si>
    <t>2014</t>
  </si>
  <si>
    <t>2015</t>
  </si>
  <si>
    <t>YoY %</t>
  </si>
  <si>
    <t>2016</t>
  </si>
  <si>
    <t>%RL</t>
  </si>
  <si>
    <t>Net revenues</t>
  </si>
  <si>
    <t>Cost of good and product solds</t>
  </si>
  <si>
    <t>Gross Profit</t>
  </si>
  <si>
    <t>Operational expenses</t>
  </si>
  <si>
    <t>Sales</t>
  </si>
  <si>
    <t>G&amp;A</t>
  </si>
  <si>
    <t>RD&amp;I</t>
  </si>
  <si>
    <t>PDA</t>
  </si>
  <si>
    <t>Other net operating expenses</t>
  </si>
  <si>
    <t>Total Operational expenses</t>
  </si>
  <si>
    <t>EBIT</t>
  </si>
  <si>
    <t xml:space="preserve"> Depreciation and amortization</t>
  </si>
  <si>
    <t>EBITDA</t>
  </si>
  <si>
    <t>EBITDA Margin</t>
  </si>
  <si>
    <t>EBITDA adjustments</t>
  </si>
  <si>
    <t>Rent</t>
  </si>
  <si>
    <t>Adjusted EBITDA</t>
  </si>
  <si>
    <t>Adjusted EBITDA Margin</t>
  </si>
  <si>
    <t>Net financial results</t>
  </si>
  <si>
    <t>n.a.</t>
  </si>
  <si>
    <t>Financial income</t>
  </si>
  <si>
    <t>Financial expenses</t>
  </si>
  <si>
    <t>Equity equivalence</t>
  </si>
  <si>
    <t>Profit before taxes</t>
  </si>
  <si>
    <t>Taxes</t>
  </si>
  <si>
    <t xml:space="preserve">Current income tax and social contribution </t>
  </si>
  <si>
    <t xml:space="preserve">Deferred income tax and social contribution </t>
  </si>
  <si>
    <t>Net income</t>
  </si>
  <si>
    <t>Net margin</t>
  </si>
  <si>
    <t>EBITDA Adjust</t>
  </si>
  <si>
    <t>Recurring EBITDA</t>
  </si>
  <si>
    <t>Recurring EBITDA Margin</t>
  </si>
  <si>
    <t>Net Income Adjust</t>
  </si>
  <si>
    <t>Recurring Net Income</t>
  </si>
  <si>
    <t>Recurring Net Margin</t>
  </si>
  <si>
    <t>(R$ million)</t>
  </si>
  <si>
    <t>1T20</t>
  </si>
  <si>
    <t>2T20</t>
  </si>
  <si>
    <t>3T20</t>
  </si>
  <si>
    <t>4T20</t>
  </si>
  <si>
    <t>Cash and cash equivalents at the beginning of the period</t>
  </si>
  <si>
    <t>Cash flow from operating activities</t>
  </si>
  <si>
    <t>Adjusted results</t>
  </si>
  <si>
    <t>Working capital</t>
  </si>
  <si>
    <t>Cash flow from investments activities</t>
  </si>
  <si>
    <t>CAPEX</t>
  </si>
  <si>
    <t>Acquisitions in Participations</t>
  </si>
  <si>
    <t>Cash flow from financing activities</t>
  </si>
  <si>
    <t>Shareholders' capital contribution</t>
  </si>
  <si>
    <t>Net financing and loans</t>
  </si>
  <si>
    <t>Dividends</t>
  </si>
  <si>
    <t>Net cash</t>
  </si>
  <si>
    <t>Exchange rate variation on cash and cash equivalents</t>
  </si>
  <si>
    <t>Cash and cash equivalents at the end of the period</t>
  </si>
  <si>
    <t>3Q24</t>
  </si>
  <si>
    <t>4Q24</t>
  </si>
  <si>
    <t>1Q25</t>
  </si>
  <si>
    <t>2Q25</t>
  </si>
  <si>
    <t>Taxes and Contingencies Paid</t>
  </si>
  <si>
    <t>3Q25</t>
  </si>
  <si>
    <t>4Q25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</si>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</sst>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\-_);_(@_)"/>
    <numFmt numFmtId="165" formatCode="0.0%"/>
    <numFmt numFmtId="166" formatCode="#,##0.00_ ;[Red]\-#,##0.00\ "/>
    <numFmt numFmtId="167" formatCode="[$-416]d\ \ mmmm\,\ yyyy;@"/>
    <numFmt numFmtId="168" formatCode="[$-416]d\-mmm\-yy;@"/>
    <numFmt numFmtId="169" formatCode="_(* #,##0_);_(* \(#,##0\);_(* &quot;-&quot;_);_(@_)"/>
    <numFmt numFmtId="170" formatCode="#,##0.0,,"/>
    <numFmt numFmtId="171" formatCode="#,##0.0,"/>
    <numFmt numFmtId="172" formatCode="#,##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Intelo"/>
    </font>
    <font>
      <b/>
      <sz val="11"/>
      <color theme="0"/>
      <name val="Intelo"/>
    </font>
    <font>
      <b/>
      <u/>
      <sz val="11"/>
      <color theme="0"/>
      <name val="Intelo"/>
    </font>
    <font>
      <b/>
      <sz val="12"/>
      <color theme="0" tint="-4.9989318521683403E-2"/>
      <name val="Intelo"/>
    </font>
    <font>
      <sz val="8"/>
      <color theme="0"/>
      <name val="Intelo"/>
    </font>
    <font>
      <b/>
      <i/>
      <sz val="9"/>
      <color theme="0"/>
      <name val="Intelo"/>
    </font>
    <font>
      <sz val="10"/>
      <color theme="1"/>
      <name val="Intelo"/>
    </font>
    <font>
      <i/>
      <sz val="10"/>
      <color theme="1"/>
      <name val="Intelo"/>
    </font>
    <font>
      <sz val="9"/>
      <color theme="1"/>
      <name val="Intelo"/>
    </font>
    <font>
      <b/>
      <i/>
      <sz val="8"/>
      <color rgb="FF002060"/>
      <name val="Intelo"/>
    </font>
    <font>
      <b/>
      <sz val="10"/>
      <color theme="0"/>
      <name val="Intelo"/>
    </font>
    <font>
      <sz val="10"/>
      <name val="Intelo"/>
    </font>
    <font>
      <sz val="10"/>
      <color theme="2" tint="-0.749992370372631"/>
      <name val="Intelo"/>
    </font>
    <font>
      <sz val="10"/>
      <color rgb="FF3A3838"/>
      <name val="Intelo"/>
    </font>
    <font>
      <b/>
      <sz val="10"/>
      <color theme="2" tint="-0.749992370372631"/>
      <name val="Intelo"/>
    </font>
    <font>
      <b/>
      <sz val="10"/>
      <color rgb="FF3A3838"/>
      <name val="Intelo"/>
    </font>
    <font>
      <sz val="10"/>
      <color rgb="FF000000"/>
      <name val="Intelo"/>
    </font>
    <font>
      <i/>
      <sz val="10"/>
      <color rgb="FF000000"/>
      <name val="Intelo"/>
    </font>
    <font>
      <b/>
      <i/>
      <sz val="11"/>
      <color theme="0"/>
      <name val="Intelo"/>
    </font>
    <font>
      <b/>
      <i/>
      <sz val="10"/>
      <color theme="0"/>
      <name val="Intelo"/>
    </font>
    <font>
      <b/>
      <sz val="10"/>
      <color rgb="FFFFFFFF"/>
      <name val="Intelo"/>
    </font>
    <font>
      <b/>
      <i/>
      <sz val="10"/>
      <color rgb="FFFFFFFF"/>
      <name val="Intelo"/>
    </font>
    <font>
      <b/>
      <sz val="10"/>
      <color theme="1"/>
      <name val="Intelo"/>
    </font>
    <font>
      <b/>
      <i/>
      <sz val="10"/>
      <color theme="1"/>
      <name val="Intelo"/>
    </font>
    <font>
      <b/>
      <sz val="11"/>
      <color theme="1"/>
      <name val="Intelo"/>
    </font>
    <font>
      <b/>
      <sz val="11"/>
      <name val="Intelo"/>
    </font>
    <font>
      <sz val="11"/>
      <color rgb="FF000000"/>
      <name val="Intelo"/>
    </font>
    <font>
      <i/>
      <sz val="10"/>
      <name val="Intelo"/>
    </font>
    <font>
      <sz val="11"/>
      <name val="Intelo"/>
    </font>
    <font>
      <b/>
      <i/>
      <sz val="10"/>
      <color rgb="FF000000"/>
      <name val="Intelo"/>
    </font>
    <font>
      <b/>
      <sz val="10"/>
      <color indexed="8"/>
      <name val="Intelo"/>
    </font>
    <font>
      <b/>
      <sz val="10"/>
      <name val="Intelo"/>
    </font>
    <font>
      <b/>
      <i/>
      <sz val="10"/>
      <color theme="1" tint="0.249977111117893"/>
      <name val="Intelo"/>
    </font>
    <font>
      <b/>
      <sz val="10"/>
      <color rgb="FF000000"/>
      <name val="Intelo"/>
    </font>
    <font>
      <b/>
      <sz val="10"/>
      <color theme="1" tint="0.249977111117893"/>
      <name val="Intelo"/>
    </font>
    <font>
      <sz val="10"/>
      <color theme="1" tint="0.249977111117893"/>
      <name val="Intelo"/>
    </font>
    <font>
      <i/>
      <sz val="10"/>
      <color rgb="FF002060"/>
      <name val="Intelo"/>
    </font>
    <font>
      <b/>
      <u/>
      <sz val="10"/>
      <color theme="1"/>
      <name val="Intelo"/>
    </font>
    <font>
      <b/>
      <u/>
      <sz val="10"/>
      <name val="Intelo"/>
    </font>
    <font>
      <sz val="10"/>
      <color rgb="FFFF0000"/>
      <name val="Intelo"/>
    </font>
    <font>
      <b/>
      <i/>
      <sz val="10"/>
      <color rgb="FF404040"/>
      <name val="Intelo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23261"/>
        <bgColor indexed="64"/>
      </patternFill>
    </fill>
    <fill>
      <patternFill patternType="solid">
        <fgColor rgb="FF123261"/>
        <bgColor rgb="FF000000"/>
      </patternFill>
    </fill>
    <fill>
      <patternFill patternType="solid">
        <fgColor rgb="FF98B8C3"/>
        <bgColor rgb="FF000000"/>
      </patternFill>
    </fill>
    <fill>
      <patternFill patternType="solid">
        <fgColor rgb="FFFFF2CC"/>
        <bgColor rgb="FF000000"/>
      </patternFill>
    </fill>
  </fills>
  <borders count="33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rgb="FF80B8BA"/>
      </bottom>
      <diagonal/>
    </border>
    <border>
      <left/>
      <right/>
      <top style="thin">
        <color theme="0"/>
      </top>
      <bottom style="hair">
        <color rgb="FF80B8BA"/>
      </bottom>
      <diagonal/>
    </border>
    <border>
      <left/>
      <right/>
      <top/>
      <bottom style="double">
        <color rgb="FF00206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hair">
        <color rgb="FF80B8BA"/>
      </top>
      <bottom style="hair">
        <color rgb="FF80B8BA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 style="thin">
        <color rgb="FF305496"/>
      </top>
      <bottom/>
      <diagonal/>
    </border>
    <border>
      <left/>
      <right/>
      <top style="thin">
        <color rgb="FFFFFFFF"/>
      </top>
      <bottom style="hair">
        <color rgb="FF80B8BA"/>
      </bottom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0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2" applyFont="1"/>
    <xf numFmtId="0" fontId="8" fillId="0" borderId="0" xfId="1" applyFont="1"/>
    <xf numFmtId="0" fontId="10" fillId="0" borderId="0" xfId="3" applyFont="1"/>
    <xf numFmtId="0" fontId="10" fillId="0" borderId="0" xfId="3" applyFont="1" applyAlignment="1">
      <alignment horizontal="right"/>
    </xf>
    <xf numFmtId="0" fontId="11" fillId="0" borderId="0" xfId="3" applyFont="1" applyAlignment="1">
      <alignment horizontal="right"/>
    </xf>
    <xf numFmtId="0" fontId="12" fillId="0" borderId="0" xfId="3" applyFont="1"/>
    <xf numFmtId="0" fontId="13" fillId="0" borderId="0" xfId="1" applyFont="1" applyAlignment="1">
      <alignment vertical="center"/>
    </xf>
    <xf numFmtId="0" fontId="14" fillId="2" borderId="0" xfId="0" applyFont="1" applyFill="1" applyAlignment="1">
      <alignment horizontal="center"/>
    </xf>
    <xf numFmtId="0" fontId="4" fillId="0" borderId="0" xfId="0" applyFont="1"/>
    <xf numFmtId="0" fontId="15" fillId="0" borderId="28" xfId="1" applyFont="1" applyBorder="1" applyAlignment="1">
      <alignment horizontal="left" vertical="center" indent="1"/>
    </xf>
    <xf numFmtId="171" fontId="16" fillId="0" borderId="28" xfId="0" applyNumberFormat="1" applyFont="1" applyBorder="1" applyAlignment="1">
      <alignment horizontal="center" vertical="center"/>
    </xf>
    <xf numFmtId="171" fontId="17" fillId="0" borderId="28" xfId="0" applyNumberFormat="1" applyFont="1" applyBorder="1" applyAlignment="1">
      <alignment horizontal="center" vertical="center"/>
    </xf>
    <xf numFmtId="0" fontId="15" fillId="0" borderId="19" xfId="1" applyFont="1" applyBorder="1" applyAlignment="1">
      <alignment horizontal="left" vertical="center" indent="1"/>
    </xf>
    <xf numFmtId="171" fontId="16" fillId="0" borderId="19" xfId="0" applyNumberFormat="1" applyFont="1" applyBorder="1" applyAlignment="1">
      <alignment horizontal="center" vertical="center"/>
    </xf>
    <xf numFmtId="171" fontId="17" fillId="0" borderId="19" xfId="0" applyNumberFormat="1" applyFont="1" applyBorder="1" applyAlignment="1">
      <alignment horizontal="center" vertical="center"/>
    </xf>
    <xf numFmtId="171" fontId="18" fillId="0" borderId="18" xfId="0" applyNumberFormat="1" applyFont="1" applyBorder="1" applyAlignment="1">
      <alignment horizontal="left" vertical="center"/>
    </xf>
    <xf numFmtId="171" fontId="18" fillId="0" borderId="18" xfId="0" applyNumberFormat="1" applyFont="1" applyBorder="1" applyAlignment="1">
      <alignment horizontal="center" vertical="center"/>
    </xf>
    <xf numFmtId="171" fontId="19" fillId="0" borderId="18" xfId="0" applyNumberFormat="1" applyFont="1" applyBorder="1" applyAlignment="1">
      <alignment horizontal="center" vertical="center"/>
    </xf>
    <xf numFmtId="0" fontId="20" fillId="0" borderId="0" xfId="3" applyFont="1" applyAlignment="1">
      <alignment horizontal="right"/>
    </xf>
    <xf numFmtId="0" fontId="21" fillId="0" borderId="0" xfId="3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4" xfId="3" applyFont="1" applyBorder="1" applyAlignment="1">
      <alignment horizontal="center"/>
    </xf>
    <xf numFmtId="0" fontId="23" fillId="0" borderId="5" xfId="3" applyFont="1" applyBorder="1" applyAlignment="1">
      <alignment horizontal="center"/>
    </xf>
    <xf numFmtId="0" fontId="24" fillId="0" borderId="24" xfId="3" applyFont="1" applyBorder="1" applyAlignment="1">
      <alignment horizontal="center"/>
    </xf>
    <xf numFmtId="0" fontId="25" fillId="0" borderId="25" xfId="3" applyFont="1" applyBorder="1" applyAlignment="1">
      <alignment horizontal="center"/>
    </xf>
    <xf numFmtId="0" fontId="14" fillId="3" borderId="4" xfId="3" applyFont="1" applyFill="1" applyBorder="1" applyAlignment="1">
      <alignment horizontal="center"/>
    </xf>
    <xf numFmtId="0" fontId="26" fillId="0" borderId="15" xfId="0" applyFont="1" applyBorder="1" applyAlignment="1">
      <alignment horizontal="left"/>
    </xf>
    <xf numFmtId="171" fontId="18" fillId="4" borderId="0" xfId="0" applyNumberFormat="1" applyFont="1" applyFill="1" applyAlignment="1">
      <alignment vertical="center"/>
    </xf>
    <xf numFmtId="165" fontId="27" fillId="0" borderId="5" xfId="4" applyNumberFormat="1" applyFont="1" applyFill="1" applyBorder="1" applyAlignment="1">
      <alignment horizontal="right"/>
    </xf>
    <xf numFmtId="171" fontId="26" fillId="0" borderId="0" xfId="0" applyNumberFormat="1" applyFont="1" applyAlignment="1">
      <alignment vertical="center"/>
    </xf>
    <xf numFmtId="165" fontId="27" fillId="0" borderId="5" xfId="4" applyNumberFormat="1" applyFont="1" applyBorder="1" applyAlignment="1">
      <alignment horizontal="right"/>
    </xf>
    <xf numFmtId="171" fontId="26" fillId="4" borderId="0" xfId="0" applyNumberFormat="1" applyFont="1" applyFill="1" applyAlignment="1">
      <alignment vertical="center"/>
    </xf>
    <xf numFmtId="164" fontId="26" fillId="4" borderId="4" xfId="3" applyNumberFormat="1" applyFont="1" applyFill="1" applyBorder="1" applyAlignment="1">
      <alignment horizontal="right"/>
    </xf>
    <xf numFmtId="164" fontId="26" fillId="0" borderId="0" xfId="3" applyNumberFormat="1" applyFont="1" applyAlignment="1">
      <alignment horizontal="right"/>
    </xf>
    <xf numFmtId="164" fontId="26" fillId="0" borderId="4" xfId="3" applyNumberFormat="1" applyFont="1" applyBorder="1" applyAlignment="1">
      <alignment horizontal="right"/>
    </xf>
    <xf numFmtId="0" fontId="26" fillId="0" borderId="15" xfId="0" applyFont="1" applyBorder="1" applyAlignment="1">
      <alignment horizontal="left" indent="1"/>
    </xf>
    <xf numFmtId="171" fontId="26" fillId="0" borderId="17" xfId="0" applyNumberFormat="1" applyFont="1" applyBorder="1" applyAlignment="1">
      <alignment vertical="center"/>
    </xf>
    <xf numFmtId="0" fontId="20" fillId="0" borderId="15" xfId="1" applyFont="1" applyBorder="1" applyAlignment="1">
      <alignment horizontal="left" vertical="center" indent="3"/>
    </xf>
    <xf numFmtId="171" fontId="16" fillId="4" borderId="0" xfId="0" applyNumberFormat="1" applyFont="1" applyFill="1" applyAlignment="1">
      <alignment vertical="center"/>
    </xf>
    <xf numFmtId="165" fontId="11" fillId="0" borderId="5" xfId="4" applyNumberFormat="1" applyFont="1" applyFill="1" applyBorder="1" applyAlignment="1">
      <alignment horizontal="right"/>
    </xf>
    <xf numFmtId="171" fontId="10" fillId="0" borderId="0" xfId="0" applyNumberFormat="1" applyFont="1" applyAlignment="1">
      <alignment vertical="center"/>
    </xf>
    <xf numFmtId="165" fontId="11" fillId="0" borderId="5" xfId="4" applyNumberFormat="1" applyFont="1" applyBorder="1" applyAlignment="1">
      <alignment horizontal="right"/>
    </xf>
    <xf numFmtId="171" fontId="10" fillId="4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 indent="1"/>
    </xf>
    <xf numFmtId="171" fontId="18" fillId="4" borderId="16" xfId="0" applyNumberFormat="1" applyFont="1" applyFill="1" applyBorder="1" applyAlignment="1">
      <alignment vertical="center"/>
    </xf>
    <xf numFmtId="165" fontId="27" fillId="0" borderId="8" xfId="4" applyNumberFormat="1" applyFont="1" applyFill="1" applyBorder="1" applyAlignment="1">
      <alignment horizontal="right"/>
    </xf>
    <xf numFmtId="171" fontId="26" fillId="0" borderId="16" xfId="0" applyNumberFormat="1" applyFont="1" applyBorder="1" applyAlignment="1">
      <alignment vertical="center"/>
    </xf>
    <xf numFmtId="165" fontId="27" fillId="0" borderId="8" xfId="4" applyNumberFormat="1" applyFont="1" applyBorder="1" applyAlignment="1">
      <alignment horizontal="right"/>
    </xf>
    <xf numFmtId="171" fontId="26" fillId="4" borderId="16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left" indent="2"/>
    </xf>
    <xf numFmtId="164" fontId="10" fillId="0" borderId="14" xfId="3" applyNumberFormat="1" applyFont="1" applyBorder="1" applyAlignment="1">
      <alignment horizontal="right"/>
    </xf>
    <xf numFmtId="0" fontId="29" fillId="0" borderId="0" xfId="0" applyFont="1" applyAlignment="1">
      <alignment horizontal="left" vertical="center" indent="1"/>
    </xf>
    <xf numFmtId="0" fontId="30" fillId="0" borderId="0" xfId="0" applyFont="1" applyAlignment="1">
      <alignment horizontal="left" vertical="center" indent="3"/>
    </xf>
    <xf numFmtId="0" fontId="26" fillId="0" borderId="0" xfId="3" applyFont="1"/>
    <xf numFmtId="171" fontId="18" fillId="4" borderId="11" xfId="0" applyNumberFormat="1" applyFont="1" applyFill="1" applyBorder="1" applyAlignment="1">
      <alignment vertical="center"/>
    </xf>
    <xf numFmtId="171" fontId="26" fillId="0" borderId="11" xfId="0" applyNumberFormat="1" applyFont="1" applyBorder="1" applyAlignment="1">
      <alignment vertical="center"/>
    </xf>
    <xf numFmtId="171" fontId="26" fillId="4" borderId="11" xfId="0" applyNumberFormat="1" applyFont="1" applyFill="1" applyBorder="1" applyAlignment="1">
      <alignment vertical="center"/>
    </xf>
    <xf numFmtId="0" fontId="18" fillId="0" borderId="15" xfId="0" applyFont="1" applyBorder="1" applyAlignment="1">
      <alignment vertical="center"/>
    </xf>
    <xf numFmtId="165" fontId="11" fillId="0" borderId="8" xfId="4" applyNumberFormat="1" applyFont="1" applyFill="1" applyBorder="1" applyAlignment="1">
      <alignment horizontal="right"/>
    </xf>
    <xf numFmtId="165" fontId="11" fillId="0" borderId="8" xfId="4" applyNumberFormat="1" applyFont="1" applyBorder="1" applyAlignment="1">
      <alignment horizontal="right"/>
    </xf>
    <xf numFmtId="171" fontId="18" fillId="0" borderId="17" xfId="0" applyNumberFormat="1" applyFont="1" applyBorder="1" applyAlignment="1">
      <alignment vertical="center"/>
    </xf>
    <xf numFmtId="171" fontId="18" fillId="4" borderId="17" xfId="0" applyNumberFormat="1" applyFont="1" applyFill="1" applyBorder="1" applyAlignment="1">
      <alignment vertical="center"/>
    </xf>
    <xf numFmtId="171" fontId="26" fillId="4" borderId="17" xfId="0" applyNumberFormat="1" applyFont="1" applyFill="1" applyBorder="1" applyAlignment="1">
      <alignment vertical="center"/>
    </xf>
    <xf numFmtId="0" fontId="18" fillId="0" borderId="10" xfId="0" applyFont="1" applyBorder="1" applyAlignment="1">
      <alignment vertical="center"/>
    </xf>
    <xf numFmtId="164" fontId="10" fillId="0" borderId="0" xfId="3" applyNumberFormat="1" applyFont="1" applyAlignment="1">
      <alignment horizontal="right"/>
    </xf>
    <xf numFmtId="165" fontId="11" fillId="0" borderId="0" xfId="4" applyNumberFormat="1" applyFont="1" applyFill="1" applyBorder="1" applyAlignment="1">
      <alignment horizontal="right"/>
    </xf>
    <xf numFmtId="165" fontId="11" fillId="0" borderId="0" xfId="4" applyNumberFormat="1" applyFont="1" applyBorder="1" applyAlignment="1">
      <alignment horizontal="right"/>
    </xf>
    <xf numFmtId="165" fontId="11" fillId="5" borderId="0" xfId="4" applyNumberFormat="1" applyFont="1" applyFill="1" applyBorder="1" applyAlignment="1">
      <alignment horizontal="right"/>
    </xf>
    <xf numFmtId="0" fontId="26" fillId="3" borderId="4" xfId="3" applyFont="1" applyFill="1" applyBorder="1" applyAlignment="1">
      <alignment horizontal="center"/>
    </xf>
    <xf numFmtId="0" fontId="27" fillId="3" borderId="5" xfId="3" applyFont="1" applyFill="1" applyBorder="1" applyAlignment="1">
      <alignment horizontal="center"/>
    </xf>
    <xf numFmtId="0" fontId="26" fillId="0" borderId="0" xfId="0" applyFont="1" applyAlignment="1">
      <alignment horizontal="left" indent="1"/>
    </xf>
    <xf numFmtId="164" fontId="26" fillId="0" borderId="6" xfId="3" applyNumberFormat="1" applyFont="1" applyBorder="1" applyAlignment="1">
      <alignment horizontal="right"/>
    </xf>
    <xf numFmtId="165" fontId="27" fillId="5" borderId="7" xfId="4" applyNumberFormat="1" applyFont="1" applyFill="1" applyBorder="1" applyAlignment="1">
      <alignment horizontal="right"/>
    </xf>
    <xf numFmtId="165" fontId="27" fillId="0" borderId="7" xfId="4" applyNumberFormat="1" applyFont="1" applyBorder="1" applyAlignment="1">
      <alignment horizontal="right"/>
    </xf>
    <xf numFmtId="165" fontId="27" fillId="5" borderId="5" xfId="4" applyNumberFormat="1" applyFont="1" applyFill="1" applyBorder="1" applyAlignment="1">
      <alignment horizontal="right"/>
    </xf>
    <xf numFmtId="0" fontId="20" fillId="0" borderId="0" xfId="1" applyFont="1" applyAlignment="1">
      <alignment horizontal="left" vertical="center" indent="2"/>
    </xf>
    <xf numFmtId="0" fontId="18" fillId="0" borderId="0" xfId="0" applyFont="1" applyAlignment="1">
      <alignment vertical="center"/>
    </xf>
    <xf numFmtId="164" fontId="10" fillId="4" borderId="4" xfId="3" applyNumberFormat="1" applyFont="1" applyFill="1" applyBorder="1" applyAlignment="1">
      <alignment horizontal="right"/>
    </xf>
    <xf numFmtId="164" fontId="10" fillId="0" borderId="4" xfId="3" applyNumberFormat="1" applyFont="1" applyBorder="1" applyAlignment="1">
      <alignment horizontal="right"/>
    </xf>
    <xf numFmtId="165" fontId="31" fillId="0" borderId="0" xfId="4" applyNumberFormat="1" applyFont="1" applyFill="1" applyBorder="1" applyAlignment="1">
      <alignment horizontal="right"/>
    </xf>
    <xf numFmtId="0" fontId="15" fillId="0" borderId="0" xfId="3" applyFont="1" applyAlignment="1">
      <alignment horizontal="left" indent="2"/>
    </xf>
    <xf numFmtId="171" fontId="18" fillId="0" borderId="11" xfId="0" applyNumberFormat="1" applyFont="1" applyBorder="1" applyAlignment="1">
      <alignment vertical="center"/>
    </xf>
    <xf numFmtId="171" fontId="18" fillId="0" borderId="10" xfId="0" applyNumberFormat="1" applyFont="1" applyBorder="1" applyAlignment="1">
      <alignment vertical="center"/>
    </xf>
    <xf numFmtId="171" fontId="26" fillId="0" borderId="10" xfId="0" applyNumberFormat="1" applyFont="1" applyBorder="1" applyAlignment="1">
      <alignment vertical="center"/>
    </xf>
    <xf numFmtId="171" fontId="18" fillId="0" borderId="0" xfId="0" applyNumberFormat="1" applyFont="1" applyAlignment="1">
      <alignment vertical="center"/>
    </xf>
    <xf numFmtId="0" fontId="29" fillId="0" borderId="0" xfId="3" applyFont="1" applyAlignment="1">
      <alignment horizontal="left" indent="2"/>
    </xf>
    <xf numFmtId="0" fontId="32" fillId="0" borderId="5" xfId="3" applyFont="1" applyBorder="1" applyAlignment="1">
      <alignment horizontal="left" indent="3"/>
    </xf>
    <xf numFmtId="171" fontId="16" fillId="0" borderId="0" xfId="0" applyNumberFormat="1" applyFont="1" applyAlignment="1">
      <alignment vertical="center"/>
    </xf>
    <xf numFmtId="0" fontId="10" fillId="0" borderId="0" xfId="3" applyFont="1" applyAlignment="1">
      <alignment horizontal="left"/>
    </xf>
    <xf numFmtId="170" fontId="18" fillId="0" borderId="10" xfId="0" applyNumberFormat="1" applyFont="1" applyBorder="1" applyAlignment="1">
      <alignment vertical="center"/>
    </xf>
    <xf numFmtId="170" fontId="26" fillId="0" borderId="10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171" fontId="18" fillId="0" borderId="12" xfId="0" applyNumberFormat="1" applyFont="1" applyBorder="1" applyAlignment="1">
      <alignment vertical="center"/>
    </xf>
    <xf numFmtId="165" fontId="27" fillId="0" borderId="12" xfId="8" applyNumberFormat="1" applyFont="1" applyFill="1" applyBorder="1" applyAlignment="1">
      <alignment horizontal="right"/>
    </xf>
    <xf numFmtId="171" fontId="26" fillId="0" borderId="12" xfId="0" applyNumberFormat="1" applyFont="1" applyBorder="1" applyAlignment="1">
      <alignment vertical="center"/>
    </xf>
    <xf numFmtId="165" fontId="27" fillId="0" borderId="12" xfId="8" applyNumberFormat="1" applyFont="1" applyBorder="1" applyAlignment="1">
      <alignment horizontal="right"/>
    </xf>
    <xf numFmtId="172" fontId="20" fillId="0" borderId="0" xfId="3" applyNumberFormat="1" applyFont="1" applyAlignment="1">
      <alignment horizontal="right"/>
    </xf>
    <xf numFmtId="172" fontId="10" fillId="0" borderId="0" xfId="3" applyNumberFormat="1" applyFont="1" applyAlignment="1">
      <alignment horizontal="right"/>
    </xf>
    <xf numFmtId="167" fontId="27" fillId="0" borderId="0" xfId="5" applyNumberFormat="1" applyFont="1" applyAlignment="1">
      <alignment vertical="center"/>
    </xf>
    <xf numFmtId="167" fontId="27" fillId="0" borderId="0" xfId="5" applyNumberFormat="1" applyFont="1" applyAlignment="1">
      <alignment horizontal="center" vertical="center"/>
    </xf>
    <xf numFmtId="167" fontId="27" fillId="4" borderId="0" xfId="5" applyNumberFormat="1" applyFont="1" applyFill="1" applyAlignment="1">
      <alignment horizontal="center" vertical="center"/>
    </xf>
    <xf numFmtId="0" fontId="10" fillId="0" borderId="0" xfId="5" applyFont="1"/>
    <xf numFmtId="167" fontId="33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center"/>
    </xf>
    <xf numFmtId="43" fontId="10" fillId="0" borderId="0" xfId="6" applyFont="1" applyBorder="1" applyAlignment="1">
      <alignment horizontal="center"/>
    </xf>
    <xf numFmtId="168" fontId="27" fillId="0" borderId="0" xfId="5" applyNumberFormat="1" applyFont="1" applyAlignment="1">
      <alignment horizontal="right"/>
    </xf>
    <xf numFmtId="168" fontId="27" fillId="0" borderId="0" xfId="5" applyNumberFormat="1" applyFont="1" applyAlignment="1">
      <alignment horizontal="center"/>
    </xf>
    <xf numFmtId="168" fontId="27" fillId="4" borderId="0" xfId="5" applyNumberFormat="1" applyFont="1" applyFill="1" applyAlignment="1">
      <alignment horizontal="center"/>
    </xf>
    <xf numFmtId="0" fontId="27" fillId="0" borderId="0" xfId="5" applyFont="1" applyAlignment="1">
      <alignment horizontal="center"/>
    </xf>
    <xf numFmtId="168" fontId="33" fillId="0" borderId="0" xfId="5" applyNumberFormat="1" applyFont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0" borderId="0" xfId="5" applyFont="1" applyAlignment="1">
      <alignment horizontal="center" vertical="center"/>
    </xf>
    <xf numFmtId="17" fontId="14" fillId="0" borderId="0" xfId="5" applyNumberFormat="1" applyFont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14" fillId="0" borderId="0" xfId="5" quotePrefix="1" applyFont="1" applyAlignment="1">
      <alignment horizontal="center" vertical="center"/>
    </xf>
    <xf numFmtId="17" fontId="24" fillId="0" borderId="0" xfId="5" applyNumberFormat="1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165" fontId="18" fillId="0" borderId="18" xfId="8" applyNumberFormat="1" applyFont="1" applyBorder="1" applyAlignment="1">
      <alignment horizontal="center" vertical="center"/>
    </xf>
    <xf numFmtId="165" fontId="27" fillId="4" borderId="0" xfId="4" applyNumberFormat="1" applyFont="1" applyFill="1" applyBorder="1" applyAlignment="1">
      <alignment horizontal="center"/>
    </xf>
    <xf numFmtId="164" fontId="26" fillId="0" borderId="0" xfId="5" applyNumberFormat="1" applyFont="1" applyAlignment="1">
      <alignment horizontal="center"/>
    </xf>
    <xf numFmtId="165" fontId="26" fillId="0" borderId="0" xfId="4" applyNumberFormat="1" applyFont="1" applyBorder="1" applyAlignment="1">
      <alignment horizontal="center"/>
    </xf>
    <xf numFmtId="0" fontId="16" fillId="0" borderId="18" xfId="8" applyNumberFormat="1" applyFont="1" applyBorder="1" applyAlignment="1">
      <alignment vertical="center"/>
    </xf>
    <xf numFmtId="171" fontId="16" fillId="0" borderId="18" xfId="0" applyNumberFormat="1" applyFont="1" applyBorder="1" applyAlignment="1">
      <alignment horizontal="center" vertical="center"/>
    </xf>
    <xf numFmtId="165" fontId="16" fillId="0" borderId="18" xfId="8" applyNumberFormat="1" applyFont="1" applyBorder="1" applyAlignment="1">
      <alignment horizontal="center" vertical="center"/>
    </xf>
    <xf numFmtId="165" fontId="11" fillId="4" borderId="0" xfId="4" applyNumberFormat="1" applyFont="1" applyFill="1" applyBorder="1" applyAlignment="1">
      <alignment horizontal="center"/>
    </xf>
    <xf numFmtId="164" fontId="10" fillId="0" borderId="0" xfId="7" applyNumberFormat="1" applyFont="1" applyFill="1" applyBorder="1" applyAlignment="1">
      <alignment horizontal="center"/>
    </xf>
    <xf numFmtId="165" fontId="10" fillId="0" borderId="0" xfId="4" applyNumberFormat="1" applyFont="1" applyBorder="1" applyAlignment="1">
      <alignment horizontal="center"/>
    </xf>
    <xf numFmtId="0" fontId="34" fillId="0" borderId="0" xfId="5" applyFont="1"/>
    <xf numFmtId="171" fontId="18" fillId="0" borderId="19" xfId="0" applyNumberFormat="1" applyFont="1" applyBorder="1" applyAlignment="1">
      <alignment horizontal="center" vertical="center"/>
    </xf>
    <xf numFmtId="165" fontId="18" fillId="0" borderId="19" xfId="8" applyNumberFormat="1" applyFont="1" applyBorder="1" applyAlignment="1">
      <alignment horizontal="center" vertical="center"/>
    </xf>
    <xf numFmtId="164" fontId="34" fillId="0" borderId="19" xfId="5" applyNumberFormat="1" applyFont="1" applyBorder="1" applyAlignment="1">
      <alignment horizontal="center"/>
    </xf>
    <xf numFmtId="165" fontId="26" fillId="0" borderId="19" xfId="4" applyNumberFormat="1" applyFont="1" applyBorder="1" applyAlignment="1">
      <alignment horizontal="center"/>
    </xf>
    <xf numFmtId="0" fontId="26" fillId="0" borderId="0" xfId="5" applyFont="1"/>
    <xf numFmtId="0" fontId="11" fillId="0" borderId="0" xfId="5" applyFont="1" applyAlignment="1">
      <alignment horizontal="center"/>
    </xf>
    <xf numFmtId="0" fontId="11" fillId="4" borderId="0" xfId="5" applyFont="1" applyFill="1" applyAlignment="1">
      <alignment horizontal="center"/>
    </xf>
    <xf numFmtId="164" fontId="34" fillId="0" borderId="0" xfId="5" applyNumberFormat="1" applyFont="1" applyAlignment="1">
      <alignment horizontal="center"/>
    </xf>
    <xf numFmtId="165" fontId="27" fillId="0" borderId="0" xfId="4" applyNumberFormat="1" applyFont="1" applyBorder="1" applyAlignment="1">
      <alignment horizontal="center"/>
    </xf>
    <xf numFmtId="171" fontId="18" fillId="0" borderId="0" xfId="0" applyNumberFormat="1" applyFont="1" applyAlignment="1">
      <alignment horizontal="center" vertical="center"/>
    </xf>
    <xf numFmtId="165" fontId="27" fillId="0" borderId="0" xfId="4" applyNumberFormat="1" applyFont="1" applyAlignment="1">
      <alignment horizontal="center"/>
    </xf>
    <xf numFmtId="0" fontId="35" fillId="0" borderId="0" xfId="1" applyFont="1" applyAlignment="1">
      <alignment vertical="center"/>
    </xf>
    <xf numFmtId="165" fontId="18" fillId="0" borderId="0" xfId="8" applyNumberFormat="1" applyFont="1" applyAlignment="1">
      <alignment horizontal="center" vertical="center"/>
    </xf>
    <xf numFmtId="0" fontId="15" fillId="0" borderId="0" xfId="1" applyFont="1" applyAlignment="1">
      <alignment horizontal="left" vertical="center" indent="1"/>
    </xf>
    <xf numFmtId="171" fontId="16" fillId="0" borderId="0" xfId="0" applyNumberFormat="1" applyFont="1" applyAlignment="1">
      <alignment horizontal="center" vertical="center"/>
    </xf>
    <xf numFmtId="165" fontId="16" fillId="0" borderId="0" xfId="8" applyNumberFormat="1" applyFont="1" applyAlignment="1">
      <alignment horizontal="center" vertical="center"/>
    </xf>
    <xf numFmtId="171" fontId="16" fillId="4" borderId="0" xfId="0" applyNumberFormat="1" applyFont="1" applyFill="1" applyAlignment="1">
      <alignment horizontal="center" vertical="center"/>
    </xf>
    <xf numFmtId="165" fontId="16" fillId="0" borderId="0" xfId="8" applyNumberFormat="1" applyFont="1" applyFill="1" applyAlignment="1">
      <alignment horizontal="center" vertical="center"/>
    </xf>
    <xf numFmtId="165" fontId="10" fillId="0" borderId="0" xfId="4" applyNumberFormat="1" applyFont="1" applyFill="1" applyBorder="1" applyAlignment="1">
      <alignment horizontal="center"/>
    </xf>
    <xf numFmtId="0" fontId="15" fillId="0" borderId="0" xfId="1" applyFont="1" applyAlignment="1">
      <alignment vertical="center"/>
    </xf>
    <xf numFmtId="164" fontId="26" fillId="0" borderId="0" xfId="7" applyNumberFormat="1" applyFont="1" applyFill="1" applyBorder="1" applyAlignment="1">
      <alignment horizontal="center"/>
    </xf>
    <xf numFmtId="165" fontId="16" fillId="0" borderId="19" xfId="8" applyNumberFormat="1" applyFont="1" applyBorder="1" applyAlignment="1">
      <alignment horizontal="center" vertical="center"/>
    </xf>
    <xf numFmtId="0" fontId="35" fillId="0" borderId="18" xfId="1" applyFont="1" applyBorder="1" applyAlignment="1">
      <alignment vertical="center"/>
    </xf>
    <xf numFmtId="164" fontId="26" fillId="0" borderId="18" xfId="7" applyNumberFormat="1" applyFont="1" applyFill="1" applyBorder="1" applyAlignment="1">
      <alignment horizontal="center"/>
    </xf>
    <xf numFmtId="165" fontId="10" fillId="0" borderId="18" xfId="4" applyNumberFormat="1" applyFont="1" applyBorder="1" applyAlignment="1">
      <alignment horizontal="center"/>
    </xf>
    <xf numFmtId="165" fontId="36" fillId="4" borderId="18" xfId="4" applyNumberFormat="1" applyFont="1" applyFill="1" applyBorder="1" applyAlignment="1">
      <alignment horizontal="left"/>
    </xf>
    <xf numFmtId="165" fontId="36" fillId="4" borderId="18" xfId="4" applyNumberFormat="1" applyFont="1" applyFill="1" applyBorder="1" applyAlignment="1">
      <alignment horizontal="center"/>
    </xf>
    <xf numFmtId="165" fontId="36" fillId="4" borderId="0" xfId="4" applyNumberFormat="1" applyFont="1" applyFill="1" applyBorder="1" applyAlignment="1">
      <alignment horizontal="center"/>
    </xf>
    <xf numFmtId="165" fontId="36" fillId="4" borderId="0" xfId="4" applyNumberFormat="1" applyFont="1" applyFill="1" applyAlignment="1">
      <alignment horizontal="center"/>
    </xf>
    <xf numFmtId="0" fontId="20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165" fontId="27" fillId="0" borderId="0" xfId="4" applyNumberFormat="1" applyFont="1" applyFill="1" applyBorder="1" applyAlignment="1">
      <alignment horizontal="center"/>
    </xf>
    <xf numFmtId="165" fontId="18" fillId="0" borderId="0" xfId="8" applyNumberFormat="1" applyFont="1" applyBorder="1" applyAlignment="1">
      <alignment horizontal="center" vertical="center"/>
    </xf>
    <xf numFmtId="0" fontId="38" fillId="4" borderId="20" xfId="0" applyFont="1" applyFill="1" applyBorder="1" applyAlignment="1">
      <alignment vertical="center"/>
    </xf>
    <xf numFmtId="165" fontId="36" fillId="4" borderId="20" xfId="4" applyNumberFormat="1" applyFont="1" applyFill="1" applyBorder="1" applyAlignment="1">
      <alignment horizontal="center"/>
    </xf>
    <xf numFmtId="165" fontId="38" fillId="4" borderId="20" xfId="4" quotePrefix="1" applyNumberFormat="1" applyFont="1" applyFill="1" applyBorder="1" applyAlignment="1">
      <alignment horizontal="center"/>
    </xf>
    <xf numFmtId="0" fontId="39" fillId="4" borderId="20" xfId="5" applyFont="1" applyFill="1" applyBorder="1"/>
    <xf numFmtId="0" fontId="27" fillId="0" borderId="0" xfId="5" applyFont="1"/>
    <xf numFmtId="164" fontId="10" fillId="0" borderId="0" xfId="5" applyNumberFormat="1" applyFont="1" applyAlignment="1">
      <alignment horizontal="center"/>
    </xf>
    <xf numFmtId="164" fontId="10" fillId="4" borderId="0" xfId="5" applyNumberFormat="1" applyFont="1" applyFill="1" applyAlignment="1">
      <alignment horizontal="center"/>
    </xf>
    <xf numFmtId="166" fontId="11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0" fontId="20" fillId="0" borderId="0" xfId="5" applyFont="1" applyAlignment="1">
      <alignment horizontal="center"/>
    </xf>
    <xf numFmtId="0" fontId="21" fillId="0" borderId="0" xfId="5" applyFont="1" applyAlignment="1">
      <alignment horizontal="center"/>
    </xf>
    <xf numFmtId="0" fontId="26" fillId="0" borderId="0" xfId="5" applyFont="1" applyAlignment="1">
      <alignment horizontal="right"/>
    </xf>
    <xf numFmtId="167" fontId="27" fillId="4" borderId="0" xfId="5" applyNumberFormat="1" applyFont="1" applyFill="1" applyAlignment="1">
      <alignment vertical="center"/>
    </xf>
    <xf numFmtId="167" fontId="33" fillId="0" borderId="0" xfId="5" applyNumberFormat="1" applyFont="1" applyAlignment="1">
      <alignment vertical="center"/>
    </xf>
    <xf numFmtId="0" fontId="10" fillId="4" borderId="0" xfId="5" applyFont="1" applyFill="1"/>
    <xf numFmtId="43" fontId="10" fillId="0" borderId="0" xfId="6" applyFont="1" applyBorder="1"/>
    <xf numFmtId="43" fontId="20" fillId="0" borderId="0" xfId="6" applyFont="1" applyFill="1" applyBorder="1"/>
    <xf numFmtId="0" fontId="20" fillId="0" borderId="0" xfId="5" applyFont="1"/>
    <xf numFmtId="0" fontId="27" fillId="0" borderId="0" xfId="5" applyFont="1" applyAlignment="1">
      <alignment horizontal="right"/>
    </xf>
    <xf numFmtId="0" fontId="33" fillId="0" borderId="0" xfId="5" applyFont="1" applyAlignment="1">
      <alignment horizontal="right"/>
    </xf>
    <xf numFmtId="0" fontId="40" fillId="4" borderId="0" xfId="5" applyFont="1" applyFill="1" applyAlignment="1">
      <alignment horizontal="left"/>
    </xf>
    <xf numFmtId="0" fontId="14" fillId="4" borderId="0" xfId="5" applyFont="1" applyFill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35" fillId="4" borderId="19" xfId="5" applyFont="1" applyFill="1" applyBorder="1"/>
    <xf numFmtId="171" fontId="35" fillId="4" borderId="19" xfId="5" applyNumberFormat="1" applyFont="1" applyFill="1" applyBorder="1" applyAlignment="1">
      <alignment horizontal="right"/>
    </xf>
    <xf numFmtId="166" fontId="41" fillId="4" borderId="0" xfId="7" applyNumberFormat="1" applyFont="1" applyFill="1" applyBorder="1"/>
    <xf numFmtId="166" fontId="42" fillId="0" borderId="0" xfId="7" applyNumberFormat="1" applyFont="1" applyBorder="1"/>
    <xf numFmtId="171" fontId="35" fillId="0" borderId="19" xfId="5" applyNumberFormat="1" applyFont="1" applyBorder="1" applyAlignment="1">
      <alignment horizontal="right"/>
    </xf>
    <xf numFmtId="166" fontId="42" fillId="0" borderId="0" xfId="7" applyNumberFormat="1" applyFont="1" applyFill="1" applyBorder="1"/>
    <xf numFmtId="0" fontId="35" fillId="4" borderId="0" xfId="5" applyFont="1" applyFill="1"/>
    <xf numFmtId="171" fontId="35" fillId="4" borderId="0" xfId="5" applyNumberFormat="1" applyFont="1" applyFill="1" applyAlignment="1">
      <alignment horizontal="right"/>
    </xf>
    <xf numFmtId="169" fontId="35" fillId="0" borderId="0" xfId="5" applyNumberFormat="1" applyFont="1" applyAlignment="1">
      <alignment horizontal="right"/>
    </xf>
    <xf numFmtId="171" fontId="35" fillId="0" borderId="0" xfId="5" applyNumberFormat="1" applyFont="1" applyAlignment="1">
      <alignment horizontal="right"/>
    </xf>
    <xf numFmtId="0" fontId="35" fillId="4" borderId="18" xfId="5" applyFont="1" applyFill="1" applyBorder="1" applyAlignment="1">
      <alignment horizontal="left" indent="1"/>
    </xf>
    <xf numFmtId="171" fontId="35" fillId="4" borderId="18" xfId="5" applyNumberFormat="1" applyFont="1" applyFill="1" applyBorder="1" applyAlignment="1">
      <alignment horizontal="right"/>
    </xf>
    <xf numFmtId="166" fontId="10" fillId="4" borderId="0" xfId="7" applyNumberFormat="1" applyFont="1" applyFill="1" applyBorder="1"/>
    <xf numFmtId="166" fontId="15" fillId="0" borderId="0" xfId="7" applyNumberFormat="1" applyFont="1" applyBorder="1"/>
    <xf numFmtId="166" fontId="15" fillId="0" borderId="0" xfId="7" applyNumberFormat="1" applyFont="1" applyFill="1" applyBorder="1"/>
    <xf numFmtId="171" fontId="35" fillId="6" borderId="18" xfId="5" applyNumberFormat="1" applyFont="1" applyFill="1" applyBorder="1" applyAlignment="1">
      <alignment horizontal="right"/>
    </xf>
    <xf numFmtId="0" fontId="15" fillId="4" borderId="0" xfId="5" applyFont="1" applyFill="1" applyAlignment="1">
      <alignment horizontal="left" indent="2"/>
    </xf>
    <xf numFmtId="171" fontId="15" fillId="4" borderId="0" xfId="5" applyNumberFormat="1" applyFont="1" applyFill="1" applyAlignment="1">
      <alignment horizontal="right"/>
    </xf>
    <xf numFmtId="171" fontId="15" fillId="0" borderId="0" xfId="5" applyNumberFormat="1" applyFont="1" applyAlignment="1">
      <alignment horizontal="right"/>
    </xf>
    <xf numFmtId="171" fontId="15" fillId="6" borderId="0" xfId="5" applyNumberFormat="1" applyFont="1" applyFill="1" applyAlignment="1">
      <alignment horizontal="right"/>
    </xf>
    <xf numFmtId="0" fontId="10" fillId="4" borderId="0" xfId="5" applyFont="1" applyFill="1" applyAlignment="1">
      <alignment horizontal="left" indent="2"/>
    </xf>
    <xf numFmtId="166" fontId="35" fillId="0" borderId="0" xfId="7" applyNumberFormat="1" applyFont="1" applyBorder="1"/>
    <xf numFmtId="166" fontId="35" fillId="0" borderId="0" xfId="7" applyNumberFormat="1" applyFont="1" applyFill="1" applyBorder="1"/>
    <xf numFmtId="0" fontId="15" fillId="4" borderId="0" xfId="5" applyFont="1" applyFill="1" applyAlignment="1">
      <alignment horizontal="left" indent="1"/>
    </xf>
    <xf numFmtId="0" fontId="10" fillId="0" borderId="0" xfId="5" applyFont="1" applyAlignment="1">
      <alignment horizontal="right"/>
    </xf>
    <xf numFmtId="169" fontId="10" fillId="0" borderId="0" xfId="5" applyNumberFormat="1" applyFont="1"/>
    <xf numFmtId="169" fontId="10" fillId="4" borderId="0" xfId="5" applyNumberFormat="1" applyFont="1" applyFill="1"/>
    <xf numFmtId="169" fontId="20" fillId="0" borderId="0" xfId="5" applyNumberFormat="1" applyFont="1"/>
    <xf numFmtId="169" fontId="43" fillId="0" borderId="0" xfId="5" applyNumberFormat="1" applyFont="1"/>
    <xf numFmtId="166" fontId="10" fillId="0" borderId="0" xfId="5" applyNumberFormat="1" applyFont="1"/>
    <xf numFmtId="166" fontId="10" fillId="4" borderId="0" xfId="5" applyNumberFormat="1" applyFont="1" applyFill="1"/>
    <xf numFmtId="172" fontId="10" fillId="0" borderId="0" xfId="5" applyNumberFormat="1" applyFont="1"/>
    <xf numFmtId="0" fontId="14" fillId="7" borderId="9" xfId="0" applyFont="1" applyFill="1" applyBorder="1" applyAlignment="1">
      <alignment horizontal="center"/>
    </xf>
    <xf numFmtId="0" fontId="24" fillId="8" borderId="26" xfId="0" applyFont="1" applyFill="1" applyBorder="1" applyAlignment="1">
      <alignment horizontal="center"/>
    </xf>
    <xf numFmtId="17" fontId="24" fillId="8" borderId="0" xfId="5" applyNumberFormat="1" applyFont="1" applyFill="1" applyAlignment="1">
      <alignment horizontal="center" vertical="center"/>
    </xf>
    <xf numFmtId="17" fontId="14" fillId="7" borderId="0" xfId="5" applyNumberFormat="1" applyFont="1" applyFill="1" applyAlignment="1">
      <alignment horizontal="center" vertical="center"/>
    </xf>
    <xf numFmtId="0" fontId="24" fillId="9" borderId="0" xfId="5" applyFont="1" applyFill="1" applyAlignment="1">
      <alignment horizontal="center" vertical="center"/>
    </xf>
    <xf numFmtId="0" fontId="14" fillId="7" borderId="13" xfId="0" applyFont="1" applyFill="1" applyBorder="1" applyAlignment="1">
      <alignment horizontal="center"/>
    </xf>
    <xf numFmtId="0" fontId="14" fillId="7" borderId="4" xfId="3" applyFont="1" applyFill="1" applyBorder="1" applyAlignment="1">
      <alignment horizontal="center"/>
    </xf>
    <xf numFmtId="0" fontId="23" fillId="7" borderId="5" xfId="3" applyFont="1" applyFill="1" applyBorder="1" applyAlignment="1">
      <alignment horizontal="center"/>
    </xf>
    <xf numFmtId="0" fontId="24" fillId="8" borderId="24" xfId="3" applyFont="1" applyFill="1" applyBorder="1" applyAlignment="1">
      <alignment horizontal="center"/>
    </xf>
    <xf numFmtId="0" fontId="25" fillId="8" borderId="25" xfId="3" applyFont="1" applyFill="1" applyBorder="1" applyAlignment="1">
      <alignment horizontal="center"/>
    </xf>
    <xf numFmtId="0" fontId="22" fillId="7" borderId="0" xfId="3" applyFont="1" applyFill="1" applyAlignment="1">
      <alignment horizontal="left"/>
    </xf>
    <xf numFmtId="0" fontId="14" fillId="7" borderId="6" xfId="3" applyFont="1" applyFill="1" applyBorder="1" applyAlignment="1">
      <alignment horizontal="center"/>
    </xf>
    <xf numFmtId="0" fontId="23" fillId="7" borderId="7" xfId="3" applyFont="1" applyFill="1" applyBorder="1" applyAlignment="1">
      <alignment horizontal="center"/>
    </xf>
    <xf numFmtId="0" fontId="24" fillId="8" borderId="22" xfId="3" applyFont="1" applyFill="1" applyBorder="1" applyAlignment="1">
      <alignment horizontal="center"/>
    </xf>
    <xf numFmtId="0" fontId="25" fillId="8" borderId="23" xfId="3" applyFont="1" applyFill="1" applyBorder="1" applyAlignment="1">
      <alignment horizontal="center"/>
    </xf>
    <xf numFmtId="0" fontId="14" fillId="7" borderId="27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171" fontId="37" fillId="6" borderId="0" xfId="0" applyNumberFormat="1" applyFont="1" applyFill="1" applyAlignment="1">
      <alignment vertical="center"/>
    </xf>
    <xf numFmtId="165" fontId="33" fillId="0" borderId="25" xfId="4" applyNumberFormat="1" applyFont="1" applyFill="1" applyBorder="1" applyAlignment="1">
      <alignment horizontal="right"/>
    </xf>
    <xf numFmtId="164" fontId="37" fillId="6" borderId="24" xfId="3" applyNumberFormat="1" applyFont="1" applyFill="1" applyBorder="1" applyAlignment="1">
      <alignment horizontal="right"/>
    </xf>
    <xf numFmtId="171" fontId="20" fillId="6" borderId="0" xfId="0" applyNumberFormat="1" applyFont="1" applyFill="1" applyAlignment="1">
      <alignment vertical="center"/>
    </xf>
    <xf numFmtId="165" fontId="21" fillId="0" borderId="25" xfId="4" applyNumberFormat="1" applyFont="1" applyFill="1" applyBorder="1" applyAlignment="1">
      <alignment horizontal="right"/>
    </xf>
    <xf numFmtId="171" fontId="37" fillId="6" borderId="29" xfId="0" applyNumberFormat="1" applyFont="1" applyFill="1" applyBorder="1" applyAlignment="1">
      <alignment vertical="center"/>
    </xf>
    <xf numFmtId="165" fontId="33" fillId="0" borderId="30" xfId="4" applyNumberFormat="1" applyFont="1" applyFill="1" applyBorder="1" applyAlignment="1">
      <alignment horizontal="right"/>
    </xf>
    <xf numFmtId="164" fontId="20" fillId="0" borderId="31" xfId="3" applyNumberFormat="1" applyFont="1" applyBorder="1" applyAlignment="1">
      <alignment horizontal="right"/>
    </xf>
    <xf numFmtId="164" fontId="37" fillId="0" borderId="24" xfId="3" applyNumberFormat="1" applyFont="1" applyBorder="1" applyAlignment="1">
      <alignment horizontal="right"/>
    </xf>
    <xf numFmtId="171" fontId="37" fillId="6" borderId="32" xfId="0" applyNumberFormat="1" applyFont="1" applyFill="1" applyBorder="1" applyAlignment="1">
      <alignment vertical="center"/>
    </xf>
    <xf numFmtId="165" fontId="21" fillId="0" borderId="30" xfId="4" applyNumberFormat="1" applyFont="1" applyFill="1" applyBorder="1" applyAlignment="1">
      <alignment horizontal="right"/>
    </xf>
    <xf numFmtId="171" fontId="37" fillId="6" borderId="17" xfId="0" applyNumberFormat="1" applyFont="1" applyFill="1" applyBorder="1" applyAlignment="1">
      <alignment vertical="center"/>
    </xf>
    <xf numFmtId="164" fontId="20" fillId="0" borderId="0" xfId="3" applyNumberFormat="1" applyFont="1" applyAlignment="1">
      <alignment horizontal="right"/>
    </xf>
    <xf numFmtId="165" fontId="21" fillId="0" borderId="0" xfId="4" applyNumberFormat="1" applyFont="1" applyFill="1" applyBorder="1" applyAlignment="1">
      <alignment horizontal="right"/>
    </xf>
    <xf numFmtId="165" fontId="21" fillId="10" borderId="0" xfId="4" applyNumberFormat="1" applyFont="1" applyFill="1" applyBorder="1" applyAlignment="1">
      <alignment horizontal="right"/>
    </xf>
    <xf numFmtId="0" fontId="37" fillId="8" borderId="24" xfId="3" applyFont="1" applyFill="1" applyBorder="1" applyAlignment="1">
      <alignment horizontal="center"/>
    </xf>
    <xf numFmtId="164" fontId="37" fillId="0" borderId="22" xfId="3" applyNumberFormat="1" applyFont="1" applyBorder="1" applyAlignment="1">
      <alignment horizontal="right"/>
    </xf>
    <xf numFmtId="165" fontId="33" fillId="10" borderId="23" xfId="4" applyNumberFormat="1" applyFont="1" applyFill="1" applyBorder="1" applyAlignment="1">
      <alignment horizontal="right"/>
    </xf>
    <xf numFmtId="165" fontId="33" fillId="10" borderId="25" xfId="4" applyNumberFormat="1" applyFont="1" applyFill="1" applyBorder="1" applyAlignment="1">
      <alignment horizontal="right"/>
    </xf>
    <xf numFmtId="171" fontId="20" fillId="0" borderId="0" xfId="0" applyNumberFormat="1" applyFont="1" applyAlignment="1">
      <alignment vertical="center"/>
    </xf>
    <xf numFmtId="164" fontId="20" fillId="6" borderId="24" xfId="3" applyNumberFormat="1" applyFont="1" applyFill="1" applyBorder="1" applyAlignment="1">
      <alignment horizontal="right"/>
    </xf>
    <xf numFmtId="171" fontId="37" fillId="0" borderId="32" xfId="0" applyNumberFormat="1" applyFont="1" applyBorder="1" applyAlignment="1">
      <alignment vertical="center"/>
    </xf>
    <xf numFmtId="171" fontId="37" fillId="0" borderId="10" xfId="0" applyNumberFormat="1" applyFont="1" applyBorder="1" applyAlignment="1">
      <alignment vertical="center"/>
    </xf>
    <xf numFmtId="164" fontId="20" fillId="0" borderId="24" xfId="3" applyNumberFormat="1" applyFont="1" applyBorder="1" applyAlignment="1">
      <alignment horizontal="right"/>
    </xf>
    <xf numFmtId="171" fontId="37" fillId="0" borderId="0" xfId="0" applyNumberFormat="1" applyFont="1" applyAlignment="1">
      <alignment vertical="center"/>
    </xf>
    <xf numFmtId="170" fontId="37" fillId="0" borderId="10" xfId="0" applyNumberFormat="1" applyFont="1" applyBorder="1" applyAlignment="1">
      <alignment vertical="center"/>
    </xf>
    <xf numFmtId="171" fontId="37" fillId="0" borderId="12" xfId="0" applyNumberFormat="1" applyFont="1" applyBorder="1" applyAlignment="1">
      <alignment vertical="center"/>
    </xf>
    <xf numFmtId="165" fontId="33" fillId="0" borderId="12" xfId="8" applyNumberFormat="1" applyFont="1" applyFill="1" applyBorder="1" applyAlignment="1">
      <alignment horizontal="right"/>
    </xf>
    <xf numFmtId="165" fontId="19" fillId="0" borderId="18" xfId="8" applyNumberFormat="1" applyFont="1" applyFill="1" applyBorder="1" applyAlignment="1">
      <alignment horizontal="center" vertical="center"/>
    </xf>
    <xf numFmtId="171" fontId="17" fillId="0" borderId="18" xfId="0" applyNumberFormat="1" applyFont="1" applyBorder="1" applyAlignment="1">
      <alignment horizontal="center" vertical="center"/>
    </xf>
    <xf numFmtId="165" fontId="17" fillId="0" borderId="18" xfId="8" applyNumberFormat="1" applyFont="1" applyFill="1" applyBorder="1" applyAlignment="1">
      <alignment horizontal="center" vertical="center"/>
    </xf>
    <xf numFmtId="171" fontId="19" fillId="0" borderId="19" xfId="0" applyNumberFormat="1" applyFont="1" applyBorder="1" applyAlignment="1">
      <alignment horizontal="center" vertical="center"/>
    </xf>
    <xf numFmtId="165" fontId="19" fillId="0" borderId="19" xfId="8" applyNumberFormat="1" applyFont="1" applyFill="1" applyBorder="1" applyAlignment="1">
      <alignment horizontal="center" vertical="center"/>
    </xf>
    <xf numFmtId="164" fontId="37" fillId="0" borderId="0" xfId="5" applyNumberFormat="1" applyFont="1" applyAlignment="1">
      <alignment horizontal="center"/>
    </xf>
    <xf numFmtId="165" fontId="33" fillId="0" borderId="0" xfId="4" applyNumberFormat="1" applyFont="1" applyFill="1" applyBorder="1" applyAlignment="1">
      <alignment horizontal="center"/>
    </xf>
    <xf numFmtId="171" fontId="19" fillId="0" borderId="0" xfId="0" applyNumberFormat="1" applyFont="1" applyAlignment="1">
      <alignment horizontal="center" vertical="center"/>
    </xf>
    <xf numFmtId="165" fontId="19" fillId="0" borderId="0" xfId="8" applyNumberFormat="1" applyFont="1" applyFill="1" applyBorder="1" applyAlignment="1">
      <alignment horizontal="center" vertical="center"/>
    </xf>
    <xf numFmtId="171" fontId="17" fillId="6" borderId="0" xfId="0" applyNumberFormat="1" applyFont="1" applyFill="1" applyAlignment="1">
      <alignment horizontal="center" vertical="center"/>
    </xf>
    <xf numFmtId="165" fontId="17" fillId="0" borderId="0" xfId="8" applyNumberFormat="1" applyFont="1" applyFill="1" applyBorder="1" applyAlignment="1">
      <alignment horizontal="center" vertical="center"/>
    </xf>
    <xf numFmtId="171" fontId="17" fillId="0" borderId="0" xfId="0" applyNumberFormat="1" applyFont="1" applyAlignment="1">
      <alignment horizontal="center" vertical="center"/>
    </xf>
    <xf numFmtId="165" fontId="44" fillId="0" borderId="18" xfId="4" applyNumberFormat="1" applyFont="1" applyFill="1" applyBorder="1" applyAlignment="1">
      <alignment horizontal="center"/>
    </xf>
    <xf numFmtId="165" fontId="44" fillId="6" borderId="18" xfId="4" applyNumberFormat="1" applyFont="1" applyFill="1" applyBorder="1" applyAlignment="1">
      <alignment horizontal="center"/>
    </xf>
    <xf numFmtId="165" fontId="44" fillId="0" borderId="0" xfId="4" applyNumberFormat="1" applyFont="1" applyFill="1" applyBorder="1" applyAlignment="1">
      <alignment horizontal="center"/>
    </xf>
    <xf numFmtId="165" fontId="44" fillId="6" borderId="0" xfId="4" applyNumberFormat="1" applyFont="1" applyFill="1" applyBorder="1" applyAlignment="1">
      <alignment horizontal="center"/>
    </xf>
    <xf numFmtId="165" fontId="44" fillId="6" borderId="20" xfId="4" applyNumberFormat="1" applyFont="1" applyFill="1" applyBorder="1" applyAlignment="1">
      <alignment horizontal="center"/>
    </xf>
    <xf numFmtId="166" fontId="21" fillId="0" borderId="0" xfId="5" applyNumberFormat="1" applyFont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</cellXfs>
  <cellStyles count="9">
    <cellStyle name="Comma" xfId="7" xr:uid="{00000000-0005-0000-0000-000000000000}"/>
    <cellStyle name="Hiperlink 2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27" xfId="3" xr:uid="{00000000-0005-0000-0000-000005000000}"/>
    <cellStyle name="Porcentagem" xfId="8" builtinId="5"/>
    <cellStyle name="Porcentagem 2" xfId="4" xr:uid="{00000000-0005-0000-0000-000007000000}"/>
    <cellStyle name="Vírgula 2" xfId="6" xr:uid="{00000000-0005-0000-0000-000008000000}"/>
  </cellStyles>
  <dxfs count="0"/>
  <tableStyles count="0" defaultTableStyle="TableStyleMedium2" defaultPivotStyle="PivotStyleLight16"/>
  <colors>
    <mruColors>
      <color rgb="FF123261"/>
      <color rgb="FF98B8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&amp;L'!A1"/><Relationship Id="rId2" Type="http://schemas.openxmlformats.org/officeDocument/2006/relationships/hyperlink" Target="#BalanceSheet!A1"/><Relationship Id="rId1" Type="http://schemas.openxmlformats.org/officeDocument/2006/relationships/image" Target="../media/image1.png"/><Relationship Id="rId6" Type="http://schemas.openxmlformats.org/officeDocument/2006/relationships/hyperlink" Target="#Revenue!A1"/><Relationship Id="rId5" Type="http://schemas.openxmlformats.org/officeDocument/2006/relationships/hyperlink" Target="mailto:ri@blau.com" TargetMode="External"/><Relationship Id="rId4" Type="http://schemas.openxmlformats.org/officeDocument/2006/relationships/hyperlink" Target="#CashFlow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62755</xdr:rowOff>
    </xdr:from>
    <xdr:ext cx="2167716" cy="645459"/>
    <xdr:pic>
      <xdr:nvPicPr>
        <xdr:cNvPr id="2" name="Imagem 2">
          <a:extLst>
            <a:ext uri="{FF2B5EF4-FFF2-40B4-BE49-F238E27FC236}">
              <a16:creationId xmlns:a16="http://schemas.microsoft.com/office/drawing/2014/main" id="{6DF935F1-7B91-4A4F-9DAB-92390C771F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0" y="62755"/>
          <a:ext cx="2167716" cy="64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19050</xdr:colOff>
      <xdr:row>9</xdr:row>
      <xdr:rowOff>810</xdr:rowOff>
    </xdr:from>
    <xdr:to>
      <xdr:col>7</xdr:col>
      <xdr:colOff>614362</xdr:colOff>
      <xdr:row>11</xdr:row>
      <xdr:rowOff>5474</xdr:rowOff>
    </xdr:to>
    <xdr:sp macro="" textlink="">
      <xdr:nvSpPr>
        <xdr:cNvPr id="3" name="Freeform 11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405E1-81C4-4862-93D7-AA4AF37DFF1D}"/>
            </a:ext>
          </a:extLst>
        </xdr:cNvPr>
        <xdr:cNvSpPr>
          <a:spLocks noEditPoints="1"/>
        </xdr:cNvSpPr>
      </xdr:nvSpPr>
      <xdr:spPr bwMode="auto">
        <a:xfrm>
          <a:off x="3067050" y="1191435"/>
          <a:ext cx="1814512" cy="385664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Balance Sheet</a:t>
          </a:r>
        </a:p>
      </xdr:txBody>
    </xdr:sp>
    <xdr:clientData/>
  </xdr:twoCellAnchor>
  <xdr:twoCellAnchor>
    <xdr:from>
      <xdr:col>5</xdr:col>
      <xdr:colOff>19050</xdr:colOff>
      <xdr:row>12</xdr:row>
      <xdr:rowOff>33338</xdr:rowOff>
    </xdr:from>
    <xdr:to>
      <xdr:col>7</xdr:col>
      <xdr:colOff>614362</xdr:colOff>
      <xdr:row>14</xdr:row>
      <xdr:rowOff>48337</xdr:rowOff>
    </xdr:to>
    <xdr:sp macro="" textlink="">
      <xdr:nvSpPr>
        <xdr:cNvPr id="4" name="Freeform 11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1FEE70-97C6-4FA1-9B74-33E9A2C9FFCC}"/>
            </a:ext>
          </a:extLst>
        </xdr:cNvPr>
        <xdr:cNvSpPr>
          <a:spLocks noEditPoints="1"/>
        </xdr:cNvSpPr>
      </xdr:nvSpPr>
      <xdr:spPr bwMode="auto">
        <a:xfrm>
          <a:off x="3067050" y="1795463"/>
          <a:ext cx="1814512" cy="395999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P&amp;L</a:t>
          </a:r>
        </a:p>
      </xdr:txBody>
    </xdr:sp>
    <xdr:clientData/>
  </xdr:twoCellAnchor>
  <xdr:twoCellAnchor>
    <xdr:from>
      <xdr:col>5</xdr:col>
      <xdr:colOff>28014</xdr:colOff>
      <xdr:row>15</xdr:row>
      <xdr:rowOff>49306</xdr:rowOff>
    </xdr:from>
    <xdr:to>
      <xdr:col>7</xdr:col>
      <xdr:colOff>623327</xdr:colOff>
      <xdr:row>17</xdr:row>
      <xdr:rowOff>64306</xdr:rowOff>
    </xdr:to>
    <xdr:sp macro="" textlink="">
      <xdr:nvSpPr>
        <xdr:cNvPr id="5" name="Freeform 11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DF6738-FF99-4A6E-9114-9C2FF56CF227}"/>
            </a:ext>
          </a:extLst>
        </xdr:cNvPr>
        <xdr:cNvSpPr>
          <a:spLocks noEditPoints="1"/>
        </xdr:cNvSpPr>
      </xdr:nvSpPr>
      <xdr:spPr bwMode="auto">
        <a:xfrm>
          <a:off x="3076014" y="2382931"/>
          <a:ext cx="1804988" cy="396000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280987</xdr:colOff>
      <xdr:row>9</xdr:row>
      <xdr:rowOff>123825</xdr:rowOff>
    </xdr:from>
    <xdr:to>
      <xdr:col>3</xdr:col>
      <xdr:colOff>337722</xdr:colOff>
      <xdr:row>13</xdr:row>
      <xdr:rowOff>38930</xdr:rowOff>
    </xdr:to>
    <xdr:sp macro="" textlink="">
      <xdr:nvSpPr>
        <xdr:cNvPr id="6" name="Text Box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20C607-CC6E-4033-AF8C-19D72D09D335}"/>
            </a:ext>
          </a:extLst>
        </xdr:cNvPr>
        <xdr:cNvSpPr txBox="1">
          <a:spLocks noChangeArrowheads="1"/>
        </xdr:cNvSpPr>
      </xdr:nvSpPr>
      <xdr:spPr bwMode="auto">
        <a:xfrm>
          <a:off x="280987" y="1885950"/>
          <a:ext cx="1885535" cy="677105"/>
        </a:xfrm>
        <a:prstGeom prst="rect">
          <a:avLst/>
        </a:prstGeom>
        <a:solidFill>
          <a:srgbClr val="D8D8D8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pt-BR" sz="800" b="1" i="0" baseline="0">
              <a:effectLst/>
              <a:latin typeface="+mn-lt"/>
              <a:ea typeface="+mn-ea"/>
              <a:cs typeface="+mn-cs"/>
            </a:rPr>
            <a:t>IR Contact</a:t>
          </a:r>
          <a:br>
            <a:rPr lang="pt-BR" sz="800" b="1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Ph: +55 (11) 4615-9400</a:t>
          </a:r>
          <a:br>
            <a:rPr lang="pt-BR" sz="800" b="0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E-mail: </a:t>
          </a:r>
          <a:r>
            <a:rPr lang="pt-BR" sz="800" b="0" i="0" u="sng" baseline="0">
              <a:effectLst/>
              <a:latin typeface="+mn-lt"/>
              <a:ea typeface="+mn-ea"/>
              <a:cs typeface="+mn-cs"/>
            </a:rPr>
            <a:t>ri@blau.com</a:t>
          </a:r>
          <a:br>
            <a:rPr lang="pt-BR" sz="800" b="0" i="0" baseline="0">
              <a:effectLst/>
              <a:latin typeface="+mn-lt"/>
              <a:ea typeface="+mn-ea"/>
              <a:cs typeface="+mn-cs"/>
            </a:rPr>
          </a:br>
          <a:r>
            <a:rPr lang="pt-BR" sz="800" b="0" i="0" baseline="0">
              <a:effectLst/>
              <a:latin typeface="+mn-lt"/>
              <a:ea typeface="+mn-ea"/>
              <a:cs typeface="+mn-cs"/>
            </a:rPr>
            <a:t>IR Website:  </a:t>
          </a:r>
          <a:r>
            <a:rPr lang="pt-BR" sz="800" b="0" i="0" u="sng" baseline="0">
              <a:effectLst/>
              <a:latin typeface="+mn-lt"/>
              <a:ea typeface="+mn-ea"/>
              <a:cs typeface="+mn-cs"/>
            </a:rPr>
            <a:t>ir.blau.com</a:t>
          </a:r>
          <a:endParaRPr lang="pt-BR" sz="400">
            <a:effectLst/>
          </a:endParaRPr>
        </a:p>
      </xdr:txBody>
    </xdr:sp>
    <xdr:clientData/>
  </xdr:twoCellAnchor>
  <xdr:twoCellAnchor>
    <xdr:from>
      <xdr:col>5</xdr:col>
      <xdr:colOff>9525</xdr:colOff>
      <xdr:row>5</xdr:row>
      <xdr:rowOff>180975</xdr:rowOff>
    </xdr:from>
    <xdr:to>
      <xdr:col>7</xdr:col>
      <xdr:colOff>604837</xdr:colOff>
      <xdr:row>7</xdr:row>
      <xdr:rowOff>176114</xdr:rowOff>
    </xdr:to>
    <xdr:sp macro="" textlink="">
      <xdr:nvSpPr>
        <xdr:cNvPr id="8" name="Freeform 11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5F8797-4E0B-4712-BC7E-FF5D901B7028}"/>
            </a:ext>
          </a:extLst>
        </xdr:cNvPr>
        <xdr:cNvSpPr>
          <a:spLocks noEditPoints="1"/>
        </xdr:cNvSpPr>
      </xdr:nvSpPr>
      <xdr:spPr bwMode="auto">
        <a:xfrm>
          <a:off x="3197225" y="1120775"/>
          <a:ext cx="1871662" cy="372964"/>
        </a:xfrm>
        <a:custGeom>
          <a:avLst/>
          <a:gdLst>
            <a:gd name="T0" fmla="*/ 2147483647 w 3488"/>
            <a:gd name="T1" fmla="*/ 2147483647 h 960"/>
            <a:gd name="T2" fmla="*/ 2147483647 w 3488"/>
            <a:gd name="T3" fmla="*/ 2147483647 h 960"/>
            <a:gd name="T4" fmla="*/ 2147483647 w 3488"/>
            <a:gd name="T5" fmla="*/ 2147483647 h 960"/>
            <a:gd name="T6" fmla="*/ 2147483647 w 3488"/>
            <a:gd name="T7" fmla="*/ 2147483647 h 960"/>
            <a:gd name="T8" fmla="*/ 2147483647 w 3488"/>
            <a:gd name="T9" fmla="*/ 2147483647 h 960"/>
            <a:gd name="T10" fmla="*/ 2147483647 w 3488"/>
            <a:gd name="T11" fmla="*/ 2147483647 h 960"/>
            <a:gd name="T12" fmla="*/ 2147483647 w 3488"/>
            <a:gd name="T13" fmla="*/ 2147483647 h 960"/>
            <a:gd name="T14" fmla="*/ 2147483647 w 3488"/>
            <a:gd name="T15" fmla="*/ 2147483647 h 960"/>
            <a:gd name="T16" fmla="*/ 2147483647 w 3488"/>
            <a:gd name="T17" fmla="*/ 2147483647 h 960"/>
            <a:gd name="T18" fmla="*/ 2147483647 w 3488"/>
            <a:gd name="T19" fmla="*/ 2147483647 h 960"/>
            <a:gd name="T20" fmla="*/ 2147483647 w 3488"/>
            <a:gd name="T21" fmla="*/ 2147483647 h 960"/>
            <a:gd name="T22" fmla="*/ 2147483647 w 3488"/>
            <a:gd name="T23" fmla="*/ 2147483647 h 960"/>
            <a:gd name="T24" fmla="*/ 2147483647 w 3488"/>
            <a:gd name="T25" fmla="*/ 2147483647 h 960"/>
            <a:gd name="T26" fmla="*/ 2147483647 w 3488"/>
            <a:gd name="T27" fmla="*/ 2147483647 h 960"/>
            <a:gd name="T28" fmla="*/ 2147483647 w 3488"/>
            <a:gd name="T29" fmla="*/ 2147483647 h 960"/>
            <a:gd name="T30" fmla="*/ 2147483647 w 3488"/>
            <a:gd name="T31" fmla="*/ 2147483647 h 960"/>
            <a:gd name="T32" fmla="*/ 2147483647 w 3488"/>
            <a:gd name="T33" fmla="*/ 2147483647 h 960"/>
            <a:gd name="T34" fmla="*/ 2147483647 w 3488"/>
            <a:gd name="T35" fmla="*/ 2147483647 h 960"/>
            <a:gd name="T36" fmla="*/ 2147483647 w 3488"/>
            <a:gd name="T37" fmla="*/ 2147483647 h 960"/>
            <a:gd name="T38" fmla="*/ 2147483647 w 3488"/>
            <a:gd name="T39" fmla="*/ 2147483647 h 960"/>
            <a:gd name="T40" fmla="*/ 2147483647 w 3488"/>
            <a:gd name="T41" fmla="*/ 2147483647 h 960"/>
            <a:gd name="T42" fmla="*/ 2147483647 w 3488"/>
            <a:gd name="T43" fmla="*/ 2147483647 h 960"/>
            <a:gd name="T44" fmla="*/ 2147483647 w 3488"/>
            <a:gd name="T45" fmla="*/ 2147483647 h 960"/>
            <a:gd name="T46" fmla="*/ 2147483647 w 3488"/>
            <a:gd name="T47" fmla="*/ 2147483647 h 960"/>
            <a:gd name="T48" fmla="*/ 2147483647 w 3488"/>
            <a:gd name="T49" fmla="*/ 2147483647 h 960"/>
            <a:gd name="T50" fmla="*/ 2147483647 w 3488"/>
            <a:gd name="T51" fmla="*/ 2147483647 h 960"/>
            <a:gd name="T52" fmla="*/ 2147483647 w 3488"/>
            <a:gd name="T53" fmla="*/ 2147483647 h 960"/>
            <a:gd name="T54" fmla="*/ 2147483647 w 3488"/>
            <a:gd name="T55" fmla="*/ 2147483647 h 960"/>
            <a:gd name="T56" fmla="*/ 2147483647 w 3488"/>
            <a:gd name="T57" fmla="*/ 2147483647 h 960"/>
            <a:gd name="T58" fmla="*/ 2147483647 w 3488"/>
            <a:gd name="T59" fmla="*/ 2147483647 h 960"/>
            <a:gd name="T60" fmla="*/ 2147483647 w 3488"/>
            <a:gd name="T61" fmla="*/ 2147483647 h 960"/>
            <a:gd name="T62" fmla="*/ 2147483647 w 3488"/>
            <a:gd name="T63" fmla="*/ 2147483647 h 960"/>
            <a:gd name="T64" fmla="*/ 2147483647 w 3488"/>
            <a:gd name="T65" fmla="*/ 2147483647 h 960"/>
            <a:gd name="T66" fmla="*/ 2147483647 w 3488"/>
            <a:gd name="T67" fmla="*/ 2147483647 h 960"/>
            <a:gd name="T68" fmla="*/ 2147483647 w 3488"/>
            <a:gd name="T69" fmla="*/ 2147483647 h 960"/>
            <a:gd name="T70" fmla="*/ 2147483647 w 3488"/>
            <a:gd name="T71" fmla="*/ 2147483647 h 960"/>
            <a:gd name="T72" fmla="*/ 2147483647 w 3488"/>
            <a:gd name="T73" fmla="*/ 2147483647 h 960"/>
            <a:gd name="T74" fmla="*/ 2147483647 w 3488"/>
            <a:gd name="T75" fmla="*/ 2147483647 h 960"/>
            <a:gd name="T76" fmla="*/ 2147483647 w 3488"/>
            <a:gd name="T77" fmla="*/ 2147483647 h 960"/>
            <a:gd name="T78" fmla="*/ 2147483647 w 3488"/>
            <a:gd name="T79" fmla="*/ 2147483647 h 960"/>
            <a:gd name="T80" fmla="*/ 2147483647 w 3488"/>
            <a:gd name="T81" fmla="*/ 2147483647 h 960"/>
            <a:gd name="T82" fmla="*/ 2147483647 w 3488"/>
            <a:gd name="T83" fmla="*/ 2147483647 h 960"/>
            <a:gd name="T84" fmla="*/ 2147483647 w 3488"/>
            <a:gd name="T85" fmla="*/ 2147483647 h 960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3488"/>
            <a:gd name="T130" fmla="*/ 0 h 960"/>
            <a:gd name="T131" fmla="*/ 3488 w 3488"/>
            <a:gd name="T132" fmla="*/ 960 h 960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3488" h="960">
              <a:moveTo>
                <a:pt x="0" y="176"/>
              </a:moveTo>
              <a:lnTo>
                <a:pt x="4" y="144"/>
              </a:lnTo>
              <a:cubicBezTo>
                <a:pt x="4" y="142"/>
                <a:pt x="4" y="140"/>
                <a:pt x="5" y="139"/>
              </a:cubicBezTo>
              <a:lnTo>
                <a:pt x="13" y="110"/>
              </a:lnTo>
              <a:cubicBezTo>
                <a:pt x="14" y="109"/>
                <a:pt x="14" y="108"/>
                <a:pt x="15" y="106"/>
              </a:cubicBezTo>
              <a:lnTo>
                <a:pt x="29" y="80"/>
              </a:lnTo>
              <a:cubicBezTo>
                <a:pt x="30" y="79"/>
                <a:pt x="31" y="78"/>
                <a:pt x="32" y="76"/>
              </a:cubicBezTo>
              <a:lnTo>
                <a:pt x="51" y="54"/>
              </a:lnTo>
              <a:cubicBezTo>
                <a:pt x="51" y="53"/>
                <a:pt x="52" y="52"/>
                <a:pt x="54" y="51"/>
              </a:cubicBezTo>
              <a:lnTo>
                <a:pt x="76" y="32"/>
              </a:lnTo>
              <a:cubicBezTo>
                <a:pt x="77" y="31"/>
                <a:pt x="78" y="30"/>
                <a:pt x="79" y="29"/>
              </a:cubicBezTo>
              <a:lnTo>
                <a:pt x="105" y="15"/>
              </a:lnTo>
              <a:cubicBezTo>
                <a:pt x="107" y="15"/>
                <a:pt x="108" y="14"/>
                <a:pt x="110" y="13"/>
              </a:cubicBezTo>
              <a:lnTo>
                <a:pt x="138" y="5"/>
              </a:lnTo>
              <a:cubicBezTo>
                <a:pt x="140" y="4"/>
                <a:pt x="141" y="4"/>
                <a:pt x="143" y="4"/>
              </a:cubicBezTo>
              <a:lnTo>
                <a:pt x="173" y="1"/>
              </a:lnTo>
              <a:lnTo>
                <a:pt x="3314" y="0"/>
              </a:lnTo>
              <a:lnTo>
                <a:pt x="3347" y="4"/>
              </a:lnTo>
              <a:cubicBezTo>
                <a:pt x="3349" y="4"/>
                <a:pt x="3351" y="4"/>
                <a:pt x="3352" y="5"/>
              </a:cubicBezTo>
              <a:lnTo>
                <a:pt x="3380" y="13"/>
              </a:lnTo>
              <a:cubicBezTo>
                <a:pt x="3382" y="14"/>
                <a:pt x="3383" y="15"/>
                <a:pt x="3385" y="16"/>
              </a:cubicBezTo>
              <a:lnTo>
                <a:pt x="3410" y="30"/>
              </a:lnTo>
              <a:cubicBezTo>
                <a:pt x="3411" y="30"/>
                <a:pt x="3412" y="31"/>
                <a:pt x="3414" y="32"/>
              </a:cubicBezTo>
              <a:lnTo>
                <a:pt x="3436" y="51"/>
              </a:lnTo>
              <a:cubicBezTo>
                <a:pt x="3438" y="52"/>
                <a:pt x="3439" y="53"/>
                <a:pt x="3439" y="54"/>
              </a:cubicBezTo>
              <a:lnTo>
                <a:pt x="3457" y="76"/>
              </a:lnTo>
              <a:cubicBezTo>
                <a:pt x="3459" y="78"/>
                <a:pt x="3459" y="79"/>
                <a:pt x="3460" y="80"/>
              </a:cubicBezTo>
              <a:lnTo>
                <a:pt x="3474" y="106"/>
              </a:lnTo>
              <a:cubicBezTo>
                <a:pt x="3475" y="108"/>
                <a:pt x="3476" y="109"/>
                <a:pt x="3476" y="110"/>
              </a:cubicBezTo>
              <a:lnTo>
                <a:pt x="3485" y="139"/>
              </a:lnTo>
              <a:cubicBezTo>
                <a:pt x="3486" y="140"/>
                <a:pt x="3486" y="142"/>
                <a:pt x="3486" y="144"/>
              </a:cubicBezTo>
              <a:lnTo>
                <a:pt x="3488" y="175"/>
              </a:lnTo>
              <a:lnTo>
                <a:pt x="3488" y="785"/>
              </a:lnTo>
              <a:lnTo>
                <a:pt x="3486" y="818"/>
              </a:lnTo>
              <a:cubicBezTo>
                <a:pt x="3486" y="820"/>
                <a:pt x="3485" y="822"/>
                <a:pt x="3485" y="823"/>
              </a:cubicBezTo>
              <a:lnTo>
                <a:pt x="3476" y="852"/>
              </a:lnTo>
              <a:cubicBezTo>
                <a:pt x="3476" y="853"/>
                <a:pt x="3475" y="855"/>
                <a:pt x="3474" y="856"/>
              </a:cubicBezTo>
              <a:lnTo>
                <a:pt x="3460" y="882"/>
              </a:lnTo>
              <a:cubicBezTo>
                <a:pt x="3459" y="883"/>
                <a:pt x="3459" y="884"/>
                <a:pt x="3458" y="885"/>
              </a:cubicBezTo>
              <a:lnTo>
                <a:pt x="3440" y="908"/>
              </a:lnTo>
              <a:cubicBezTo>
                <a:pt x="3439" y="909"/>
                <a:pt x="3438" y="910"/>
                <a:pt x="3436" y="912"/>
              </a:cubicBezTo>
              <a:lnTo>
                <a:pt x="3413" y="930"/>
              </a:lnTo>
              <a:cubicBezTo>
                <a:pt x="3412" y="930"/>
                <a:pt x="3411" y="931"/>
                <a:pt x="3410" y="932"/>
              </a:cubicBezTo>
              <a:lnTo>
                <a:pt x="3385" y="946"/>
              </a:lnTo>
              <a:cubicBezTo>
                <a:pt x="3383" y="947"/>
                <a:pt x="3382" y="948"/>
                <a:pt x="3380" y="948"/>
              </a:cubicBezTo>
              <a:lnTo>
                <a:pt x="3352" y="957"/>
              </a:lnTo>
              <a:cubicBezTo>
                <a:pt x="3351" y="958"/>
                <a:pt x="3349" y="958"/>
                <a:pt x="3347" y="958"/>
              </a:cubicBezTo>
              <a:lnTo>
                <a:pt x="3317" y="960"/>
              </a:lnTo>
              <a:lnTo>
                <a:pt x="175" y="960"/>
              </a:lnTo>
              <a:lnTo>
                <a:pt x="143" y="958"/>
              </a:lnTo>
              <a:cubicBezTo>
                <a:pt x="141" y="958"/>
                <a:pt x="140" y="957"/>
                <a:pt x="138" y="957"/>
              </a:cubicBezTo>
              <a:lnTo>
                <a:pt x="110" y="948"/>
              </a:lnTo>
              <a:cubicBezTo>
                <a:pt x="108" y="948"/>
                <a:pt x="107" y="947"/>
                <a:pt x="105" y="946"/>
              </a:cubicBezTo>
              <a:lnTo>
                <a:pt x="79" y="932"/>
              </a:lnTo>
              <a:cubicBezTo>
                <a:pt x="78" y="931"/>
                <a:pt x="77" y="930"/>
                <a:pt x="76" y="929"/>
              </a:cubicBezTo>
              <a:lnTo>
                <a:pt x="54" y="911"/>
              </a:lnTo>
              <a:cubicBezTo>
                <a:pt x="52" y="910"/>
                <a:pt x="51" y="909"/>
                <a:pt x="51" y="908"/>
              </a:cubicBezTo>
              <a:lnTo>
                <a:pt x="32" y="885"/>
              </a:lnTo>
              <a:cubicBezTo>
                <a:pt x="31" y="884"/>
                <a:pt x="30" y="883"/>
                <a:pt x="30" y="882"/>
              </a:cubicBezTo>
              <a:lnTo>
                <a:pt x="16" y="856"/>
              </a:lnTo>
              <a:cubicBezTo>
                <a:pt x="14" y="855"/>
                <a:pt x="14" y="853"/>
                <a:pt x="13" y="852"/>
              </a:cubicBezTo>
              <a:lnTo>
                <a:pt x="5" y="823"/>
              </a:lnTo>
              <a:cubicBezTo>
                <a:pt x="4" y="822"/>
                <a:pt x="4" y="820"/>
                <a:pt x="4" y="818"/>
              </a:cubicBezTo>
              <a:lnTo>
                <a:pt x="1" y="788"/>
              </a:lnTo>
              <a:lnTo>
                <a:pt x="0" y="176"/>
              </a:lnTo>
              <a:close/>
              <a:moveTo>
                <a:pt x="47" y="783"/>
              </a:moveTo>
              <a:lnTo>
                <a:pt x="50" y="814"/>
              </a:lnTo>
              <a:lnTo>
                <a:pt x="50" y="809"/>
              </a:lnTo>
              <a:lnTo>
                <a:pt x="58" y="838"/>
              </a:lnTo>
              <a:lnTo>
                <a:pt x="56" y="833"/>
              </a:lnTo>
              <a:lnTo>
                <a:pt x="70" y="859"/>
              </a:lnTo>
              <a:lnTo>
                <a:pt x="68" y="855"/>
              </a:lnTo>
              <a:lnTo>
                <a:pt x="86" y="878"/>
              </a:lnTo>
              <a:lnTo>
                <a:pt x="83" y="875"/>
              </a:lnTo>
              <a:lnTo>
                <a:pt x="106" y="893"/>
              </a:lnTo>
              <a:lnTo>
                <a:pt x="102" y="890"/>
              </a:lnTo>
              <a:lnTo>
                <a:pt x="128" y="905"/>
              </a:lnTo>
              <a:lnTo>
                <a:pt x="123" y="903"/>
              </a:lnTo>
              <a:lnTo>
                <a:pt x="152" y="912"/>
              </a:lnTo>
              <a:lnTo>
                <a:pt x="147" y="911"/>
              </a:lnTo>
              <a:lnTo>
                <a:pt x="175" y="913"/>
              </a:lnTo>
              <a:lnTo>
                <a:pt x="3313" y="914"/>
              </a:lnTo>
              <a:lnTo>
                <a:pt x="3343" y="911"/>
              </a:lnTo>
              <a:lnTo>
                <a:pt x="3338" y="912"/>
              </a:lnTo>
              <a:lnTo>
                <a:pt x="3367" y="903"/>
              </a:lnTo>
              <a:lnTo>
                <a:pt x="3362" y="905"/>
              </a:lnTo>
              <a:lnTo>
                <a:pt x="3387" y="891"/>
              </a:lnTo>
              <a:lnTo>
                <a:pt x="3384" y="893"/>
              </a:lnTo>
              <a:lnTo>
                <a:pt x="3407" y="875"/>
              </a:lnTo>
              <a:lnTo>
                <a:pt x="3403" y="879"/>
              </a:lnTo>
              <a:lnTo>
                <a:pt x="3421" y="856"/>
              </a:lnTo>
              <a:lnTo>
                <a:pt x="3420" y="859"/>
              </a:lnTo>
              <a:lnTo>
                <a:pt x="3434" y="833"/>
              </a:lnTo>
              <a:lnTo>
                <a:pt x="3431" y="838"/>
              </a:lnTo>
              <a:lnTo>
                <a:pt x="3440" y="809"/>
              </a:lnTo>
              <a:lnTo>
                <a:pt x="3439" y="814"/>
              </a:lnTo>
              <a:lnTo>
                <a:pt x="3442" y="785"/>
              </a:lnTo>
              <a:lnTo>
                <a:pt x="3442" y="179"/>
              </a:lnTo>
              <a:lnTo>
                <a:pt x="3439" y="148"/>
              </a:lnTo>
              <a:lnTo>
                <a:pt x="3440" y="153"/>
              </a:lnTo>
              <a:lnTo>
                <a:pt x="3431" y="124"/>
              </a:lnTo>
              <a:lnTo>
                <a:pt x="3433" y="129"/>
              </a:lnTo>
              <a:lnTo>
                <a:pt x="3419" y="103"/>
              </a:lnTo>
              <a:lnTo>
                <a:pt x="3421" y="106"/>
              </a:lnTo>
              <a:lnTo>
                <a:pt x="3403" y="84"/>
              </a:lnTo>
              <a:lnTo>
                <a:pt x="3407" y="87"/>
              </a:lnTo>
              <a:lnTo>
                <a:pt x="3384" y="68"/>
              </a:lnTo>
              <a:lnTo>
                <a:pt x="3387" y="70"/>
              </a:lnTo>
              <a:lnTo>
                <a:pt x="3362" y="56"/>
              </a:lnTo>
              <a:lnTo>
                <a:pt x="3367" y="59"/>
              </a:lnTo>
              <a:lnTo>
                <a:pt x="3338" y="50"/>
              </a:lnTo>
              <a:lnTo>
                <a:pt x="3343" y="50"/>
              </a:lnTo>
              <a:lnTo>
                <a:pt x="3314" y="48"/>
              </a:lnTo>
              <a:lnTo>
                <a:pt x="178" y="48"/>
              </a:lnTo>
              <a:lnTo>
                <a:pt x="147" y="50"/>
              </a:lnTo>
              <a:lnTo>
                <a:pt x="152" y="50"/>
              </a:lnTo>
              <a:lnTo>
                <a:pt x="123" y="59"/>
              </a:lnTo>
              <a:lnTo>
                <a:pt x="128" y="57"/>
              </a:lnTo>
              <a:lnTo>
                <a:pt x="102" y="71"/>
              </a:lnTo>
              <a:lnTo>
                <a:pt x="106" y="68"/>
              </a:lnTo>
              <a:lnTo>
                <a:pt x="83" y="87"/>
              </a:lnTo>
              <a:lnTo>
                <a:pt x="86" y="84"/>
              </a:lnTo>
              <a:lnTo>
                <a:pt x="68" y="106"/>
              </a:lnTo>
              <a:lnTo>
                <a:pt x="71" y="103"/>
              </a:lnTo>
              <a:lnTo>
                <a:pt x="57" y="129"/>
              </a:lnTo>
              <a:lnTo>
                <a:pt x="58" y="124"/>
              </a:lnTo>
              <a:lnTo>
                <a:pt x="50" y="153"/>
              </a:lnTo>
              <a:lnTo>
                <a:pt x="50" y="148"/>
              </a:lnTo>
              <a:lnTo>
                <a:pt x="47" y="176"/>
              </a:lnTo>
              <a:lnTo>
                <a:pt x="47" y="783"/>
              </a:lnTo>
              <a:close/>
            </a:path>
          </a:pathLst>
        </a:custGeom>
        <a:solidFill>
          <a:srgbClr val="1A276D"/>
        </a:solidFill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pt-BR" sz="1300" b="1" baseline="0">
              <a:solidFill>
                <a:schemeClr val="accent1">
                  <a:lumMod val="75000"/>
                </a:schemeClr>
              </a:solidFill>
              <a:latin typeface="Calibri" panose="020F0502020204030204" pitchFamily="34" charset="0"/>
              <a:ea typeface="+mn-ea"/>
              <a:cs typeface="+mn-cs"/>
            </a:rPr>
            <a:t>Revenue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1785410</xdr:colOff>
      <xdr:row>1</xdr:row>
      <xdr:rowOff>20856</xdr:rowOff>
    </xdr:from>
    <xdr:to>
      <xdr:col>0</xdr:col>
      <xdr:colOff>2595595</xdr:colOff>
      <xdr:row>3</xdr:row>
      <xdr:rowOff>3471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ECA19-A2F3-4778-815B-821C04208013}"/>
            </a:ext>
          </a:extLst>
        </xdr:cNvPr>
        <xdr:cNvGrpSpPr/>
      </xdr:nvGrpSpPr>
      <xdr:grpSpPr>
        <a:xfrm>
          <a:off x="1784140" y="215166"/>
          <a:ext cx="812725" cy="361075"/>
          <a:chOff x="5114925" y="1209675"/>
          <a:chExt cx="1800225" cy="396000"/>
        </a:xfrm>
        <a:noFill/>
      </xdr:grpSpPr>
      <xdr:sp macro="" textlink="">
        <xdr:nvSpPr>
          <xdr:cNvPr id="3" name="Freeform 1117">
            <a:extLst>
              <a:ext uri="{FF2B5EF4-FFF2-40B4-BE49-F238E27FC236}">
                <a16:creationId xmlns:a16="http://schemas.microsoft.com/office/drawing/2014/main" id="{49FF9132-598C-9A5A-3F32-0DD6E829BEED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4" name="Rectangle 111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307E7BC-9C74-9D75-71F7-855D6CDD6127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5" name="Freeform 1122">
            <a:extLst>
              <a:ext uri="{FF2B5EF4-FFF2-40B4-BE49-F238E27FC236}">
                <a16:creationId xmlns:a16="http://schemas.microsoft.com/office/drawing/2014/main" id="{ACA1B13D-F361-8BD2-16AA-1E61D61F490F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  <xdr:oneCellAnchor>
    <xdr:from>
      <xdr:col>0</xdr:col>
      <xdr:colOff>47625</xdr:colOff>
      <xdr:row>0</xdr:row>
      <xdr:rowOff>104775</xdr:rowOff>
    </xdr:from>
    <xdr:ext cx="1615440" cy="481013"/>
    <xdr:pic>
      <xdr:nvPicPr>
        <xdr:cNvPr id="6" name="Imagem 2">
          <a:extLst>
            <a:ext uri="{FF2B5EF4-FFF2-40B4-BE49-F238E27FC236}">
              <a16:creationId xmlns:a16="http://schemas.microsoft.com/office/drawing/2014/main" id="{E7533695-AD1F-4008-8B87-0A510FFA6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44450" y="10160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8964</xdr:colOff>
      <xdr:row>0</xdr:row>
      <xdr:rowOff>53787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33D209A2-DA78-4331-83D6-55A551B47E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923489" y="53787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8964</xdr:colOff>
      <xdr:row>0</xdr:row>
      <xdr:rowOff>53787</xdr:rowOff>
    </xdr:from>
    <xdr:ext cx="1615440" cy="481013"/>
    <xdr:pic>
      <xdr:nvPicPr>
        <xdr:cNvPr id="7" name="Imagem 2">
          <a:extLst>
            <a:ext uri="{FF2B5EF4-FFF2-40B4-BE49-F238E27FC236}">
              <a16:creationId xmlns:a16="http://schemas.microsoft.com/office/drawing/2014/main" id="{65D82924-83FB-4F6D-8E64-7DF02F3E71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923489" y="53787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1930028</xdr:colOff>
      <xdr:row>1</xdr:row>
      <xdr:rowOff>31748</xdr:rowOff>
    </xdr:from>
    <xdr:to>
      <xdr:col>0</xdr:col>
      <xdr:colOff>2710797</xdr:colOff>
      <xdr:row>3</xdr:row>
      <xdr:rowOff>21460</xdr:rowOff>
    </xdr:to>
    <xdr:grpSp>
      <xdr:nvGrpSpPr>
        <xdr:cNvPr id="12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0D8828-88B1-4DCF-8DB9-FED797872EA6}"/>
            </a:ext>
          </a:extLst>
        </xdr:cNvPr>
        <xdr:cNvGrpSpPr/>
      </xdr:nvGrpSpPr>
      <xdr:grpSpPr>
        <a:xfrm>
          <a:off x="1927488" y="220978"/>
          <a:ext cx="784579" cy="375792"/>
          <a:chOff x="5114925" y="1209675"/>
          <a:chExt cx="1800225" cy="396000"/>
        </a:xfrm>
        <a:noFill/>
      </xdr:grpSpPr>
      <xdr:sp macro="" textlink="">
        <xdr:nvSpPr>
          <xdr:cNvPr id="13" name="Freeform 1117">
            <a:extLst>
              <a:ext uri="{FF2B5EF4-FFF2-40B4-BE49-F238E27FC236}">
                <a16:creationId xmlns:a16="http://schemas.microsoft.com/office/drawing/2014/main" id="{39AE76AD-20DD-9697-0CC2-7EF0BE532EE5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4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FB71331-0E39-DAB9-3386-A2C3C2C65EEC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5" name="Freeform 1122">
            <a:extLst>
              <a:ext uri="{FF2B5EF4-FFF2-40B4-BE49-F238E27FC236}">
                <a16:creationId xmlns:a16="http://schemas.microsoft.com/office/drawing/2014/main" id="{4CD87DE1-28E1-573D-7155-115C8E2359FF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0</xdr:row>
      <xdr:rowOff>0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BC890B3D-B8E3-4CD6-A73C-1B383A3DE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438274" y="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47624</xdr:colOff>
      <xdr:row>0</xdr:row>
      <xdr:rowOff>0</xdr:rowOff>
    </xdr:from>
    <xdr:ext cx="1615440" cy="481013"/>
    <xdr:pic>
      <xdr:nvPicPr>
        <xdr:cNvPr id="3" name="Imagem 2">
          <a:extLst>
            <a:ext uri="{FF2B5EF4-FFF2-40B4-BE49-F238E27FC236}">
              <a16:creationId xmlns:a16="http://schemas.microsoft.com/office/drawing/2014/main" id="{984DEDC7-7F52-4EB8-90AB-119584A0F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438274" y="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1711876</xdr:colOff>
      <xdr:row>0</xdr:row>
      <xdr:rowOff>176694</xdr:rowOff>
    </xdr:from>
    <xdr:to>
      <xdr:col>0</xdr:col>
      <xdr:colOff>2757083</xdr:colOff>
      <xdr:row>3</xdr:row>
      <xdr:rowOff>2237</xdr:rowOff>
    </xdr:to>
    <xdr:grpSp>
      <xdr:nvGrpSpPr>
        <xdr:cNvPr id="8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F8517-0090-43A9-9789-AC56009E1658}"/>
            </a:ext>
          </a:extLst>
        </xdr:cNvPr>
        <xdr:cNvGrpSpPr/>
      </xdr:nvGrpSpPr>
      <xdr:grpSpPr>
        <a:xfrm>
          <a:off x="1711876" y="174154"/>
          <a:ext cx="1047747" cy="358762"/>
          <a:chOff x="5114925" y="1209675"/>
          <a:chExt cx="1800225" cy="396000"/>
        </a:xfrm>
        <a:noFill/>
      </xdr:grpSpPr>
      <xdr:sp macro="" textlink="">
        <xdr:nvSpPr>
          <xdr:cNvPr id="9" name="Freeform 1117">
            <a:extLst>
              <a:ext uri="{FF2B5EF4-FFF2-40B4-BE49-F238E27FC236}">
                <a16:creationId xmlns:a16="http://schemas.microsoft.com/office/drawing/2014/main" id="{C1F012A5-8B67-7649-3060-3676ADC651FA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2451CE6-E78B-041F-990B-67CB3EFEB44F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1" name="Freeform 1122">
            <a:extLst>
              <a:ext uri="{FF2B5EF4-FFF2-40B4-BE49-F238E27FC236}">
                <a16:creationId xmlns:a16="http://schemas.microsoft.com/office/drawing/2014/main" id="{D3A7A3D3-3DFA-DEBF-5D44-8705EA641B17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17930</xdr:rowOff>
    </xdr:from>
    <xdr:ext cx="1615440" cy="481013"/>
    <xdr:pic>
      <xdr:nvPicPr>
        <xdr:cNvPr id="2" name="Imagem 2">
          <a:extLst>
            <a:ext uri="{FF2B5EF4-FFF2-40B4-BE49-F238E27FC236}">
              <a16:creationId xmlns:a16="http://schemas.microsoft.com/office/drawing/2014/main" id="{0A909242-51C9-4355-966E-4F8E62ACE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1085850" y="17930"/>
          <a:ext cx="1615440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17930</xdr:rowOff>
    </xdr:from>
    <xdr:ext cx="1516380" cy="451517"/>
    <xdr:pic>
      <xdr:nvPicPr>
        <xdr:cNvPr id="3" name="Imagem 2">
          <a:extLst>
            <a:ext uri="{FF2B5EF4-FFF2-40B4-BE49-F238E27FC236}">
              <a16:creationId xmlns:a16="http://schemas.microsoft.com/office/drawing/2014/main" id="{B7A9E676-2FEC-4E1E-AD54-79EAE72BF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9" b="16867"/>
        <a:stretch/>
      </xdr:blipFill>
      <xdr:spPr bwMode="auto">
        <a:xfrm>
          <a:off x="0" y="17930"/>
          <a:ext cx="1516380" cy="451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2135094</xdr:colOff>
      <xdr:row>0</xdr:row>
      <xdr:rowOff>117476</xdr:rowOff>
    </xdr:from>
    <xdr:to>
      <xdr:col>0</xdr:col>
      <xdr:colOff>3138674</xdr:colOff>
      <xdr:row>3</xdr:row>
      <xdr:rowOff>63314</xdr:rowOff>
    </xdr:to>
    <xdr:grpSp>
      <xdr:nvGrpSpPr>
        <xdr:cNvPr id="8" name="Grup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37FFE-2249-49FC-90D6-8F56A536288E}"/>
            </a:ext>
          </a:extLst>
        </xdr:cNvPr>
        <xdr:cNvGrpSpPr/>
      </xdr:nvGrpSpPr>
      <xdr:grpSpPr>
        <a:xfrm>
          <a:off x="2135094" y="118746"/>
          <a:ext cx="1006120" cy="478741"/>
          <a:chOff x="5114925" y="1209675"/>
          <a:chExt cx="1800225" cy="396000"/>
        </a:xfrm>
        <a:noFill/>
      </xdr:grpSpPr>
      <xdr:sp macro="" textlink="">
        <xdr:nvSpPr>
          <xdr:cNvPr id="9" name="Freeform 1117">
            <a:extLst>
              <a:ext uri="{FF2B5EF4-FFF2-40B4-BE49-F238E27FC236}">
                <a16:creationId xmlns:a16="http://schemas.microsoft.com/office/drawing/2014/main" id="{B6331D11-9E5D-4FA2-8FF6-AE8E6DD4ADD1}"/>
              </a:ext>
            </a:extLst>
          </xdr:cNvPr>
          <xdr:cNvSpPr>
            <a:spLocks noEditPoints="1"/>
          </xdr:cNvSpPr>
        </xdr:nvSpPr>
        <xdr:spPr bwMode="auto">
          <a:xfrm>
            <a:off x="5114925" y="1209675"/>
            <a:ext cx="1800225" cy="396000"/>
          </a:xfrm>
          <a:custGeom>
            <a:avLst/>
            <a:gdLst>
              <a:gd name="T0" fmla="*/ 2147483647 w 3488"/>
              <a:gd name="T1" fmla="*/ 2147483647 h 960"/>
              <a:gd name="T2" fmla="*/ 2147483647 w 3488"/>
              <a:gd name="T3" fmla="*/ 2147483647 h 960"/>
              <a:gd name="T4" fmla="*/ 2147483647 w 3488"/>
              <a:gd name="T5" fmla="*/ 2147483647 h 960"/>
              <a:gd name="T6" fmla="*/ 2147483647 w 3488"/>
              <a:gd name="T7" fmla="*/ 2147483647 h 960"/>
              <a:gd name="T8" fmla="*/ 2147483647 w 3488"/>
              <a:gd name="T9" fmla="*/ 2147483647 h 960"/>
              <a:gd name="T10" fmla="*/ 2147483647 w 3488"/>
              <a:gd name="T11" fmla="*/ 2147483647 h 960"/>
              <a:gd name="T12" fmla="*/ 2147483647 w 3488"/>
              <a:gd name="T13" fmla="*/ 2147483647 h 960"/>
              <a:gd name="T14" fmla="*/ 2147483647 w 3488"/>
              <a:gd name="T15" fmla="*/ 2147483647 h 960"/>
              <a:gd name="T16" fmla="*/ 2147483647 w 3488"/>
              <a:gd name="T17" fmla="*/ 2147483647 h 960"/>
              <a:gd name="T18" fmla="*/ 2147483647 w 3488"/>
              <a:gd name="T19" fmla="*/ 2147483647 h 960"/>
              <a:gd name="T20" fmla="*/ 2147483647 w 3488"/>
              <a:gd name="T21" fmla="*/ 2147483647 h 960"/>
              <a:gd name="T22" fmla="*/ 2147483647 w 3488"/>
              <a:gd name="T23" fmla="*/ 2147483647 h 960"/>
              <a:gd name="T24" fmla="*/ 2147483647 w 3488"/>
              <a:gd name="T25" fmla="*/ 2147483647 h 960"/>
              <a:gd name="T26" fmla="*/ 2147483647 w 3488"/>
              <a:gd name="T27" fmla="*/ 2147483647 h 960"/>
              <a:gd name="T28" fmla="*/ 2147483647 w 3488"/>
              <a:gd name="T29" fmla="*/ 2147483647 h 960"/>
              <a:gd name="T30" fmla="*/ 2147483647 w 3488"/>
              <a:gd name="T31" fmla="*/ 2147483647 h 960"/>
              <a:gd name="T32" fmla="*/ 2147483647 w 3488"/>
              <a:gd name="T33" fmla="*/ 2147483647 h 960"/>
              <a:gd name="T34" fmla="*/ 2147483647 w 3488"/>
              <a:gd name="T35" fmla="*/ 2147483647 h 960"/>
              <a:gd name="T36" fmla="*/ 2147483647 w 3488"/>
              <a:gd name="T37" fmla="*/ 2147483647 h 960"/>
              <a:gd name="T38" fmla="*/ 2147483647 w 3488"/>
              <a:gd name="T39" fmla="*/ 2147483647 h 960"/>
              <a:gd name="T40" fmla="*/ 2147483647 w 3488"/>
              <a:gd name="T41" fmla="*/ 2147483647 h 960"/>
              <a:gd name="T42" fmla="*/ 2147483647 w 3488"/>
              <a:gd name="T43" fmla="*/ 2147483647 h 960"/>
              <a:gd name="T44" fmla="*/ 2147483647 w 3488"/>
              <a:gd name="T45" fmla="*/ 2147483647 h 960"/>
              <a:gd name="T46" fmla="*/ 2147483647 w 3488"/>
              <a:gd name="T47" fmla="*/ 2147483647 h 960"/>
              <a:gd name="T48" fmla="*/ 2147483647 w 3488"/>
              <a:gd name="T49" fmla="*/ 2147483647 h 960"/>
              <a:gd name="T50" fmla="*/ 2147483647 w 3488"/>
              <a:gd name="T51" fmla="*/ 2147483647 h 960"/>
              <a:gd name="T52" fmla="*/ 2147483647 w 3488"/>
              <a:gd name="T53" fmla="*/ 2147483647 h 960"/>
              <a:gd name="T54" fmla="*/ 2147483647 w 3488"/>
              <a:gd name="T55" fmla="*/ 2147483647 h 960"/>
              <a:gd name="T56" fmla="*/ 2147483647 w 3488"/>
              <a:gd name="T57" fmla="*/ 2147483647 h 960"/>
              <a:gd name="T58" fmla="*/ 2147483647 w 3488"/>
              <a:gd name="T59" fmla="*/ 2147483647 h 960"/>
              <a:gd name="T60" fmla="*/ 2147483647 w 3488"/>
              <a:gd name="T61" fmla="*/ 2147483647 h 960"/>
              <a:gd name="T62" fmla="*/ 2147483647 w 3488"/>
              <a:gd name="T63" fmla="*/ 2147483647 h 960"/>
              <a:gd name="T64" fmla="*/ 2147483647 w 3488"/>
              <a:gd name="T65" fmla="*/ 2147483647 h 960"/>
              <a:gd name="T66" fmla="*/ 2147483647 w 3488"/>
              <a:gd name="T67" fmla="*/ 2147483647 h 960"/>
              <a:gd name="T68" fmla="*/ 2147483647 w 3488"/>
              <a:gd name="T69" fmla="*/ 2147483647 h 960"/>
              <a:gd name="T70" fmla="*/ 2147483647 w 3488"/>
              <a:gd name="T71" fmla="*/ 2147483647 h 960"/>
              <a:gd name="T72" fmla="*/ 2147483647 w 3488"/>
              <a:gd name="T73" fmla="*/ 2147483647 h 960"/>
              <a:gd name="T74" fmla="*/ 2147483647 w 3488"/>
              <a:gd name="T75" fmla="*/ 2147483647 h 960"/>
              <a:gd name="T76" fmla="*/ 2147483647 w 3488"/>
              <a:gd name="T77" fmla="*/ 2147483647 h 960"/>
              <a:gd name="T78" fmla="*/ 2147483647 w 3488"/>
              <a:gd name="T79" fmla="*/ 2147483647 h 960"/>
              <a:gd name="T80" fmla="*/ 2147483647 w 3488"/>
              <a:gd name="T81" fmla="*/ 2147483647 h 960"/>
              <a:gd name="T82" fmla="*/ 2147483647 w 3488"/>
              <a:gd name="T83" fmla="*/ 2147483647 h 960"/>
              <a:gd name="T84" fmla="*/ 2147483647 w 3488"/>
              <a:gd name="T85" fmla="*/ 2147483647 h 960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3488"/>
              <a:gd name="T130" fmla="*/ 0 h 960"/>
              <a:gd name="T131" fmla="*/ 3488 w 3488"/>
              <a:gd name="T132" fmla="*/ 960 h 960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3488" h="960">
                <a:moveTo>
                  <a:pt x="0" y="176"/>
                </a:moveTo>
                <a:lnTo>
                  <a:pt x="4" y="144"/>
                </a:lnTo>
                <a:cubicBezTo>
                  <a:pt x="4" y="142"/>
                  <a:pt x="4" y="140"/>
                  <a:pt x="5" y="139"/>
                </a:cubicBezTo>
                <a:lnTo>
                  <a:pt x="13" y="110"/>
                </a:lnTo>
                <a:cubicBezTo>
                  <a:pt x="14" y="109"/>
                  <a:pt x="14" y="108"/>
                  <a:pt x="15" y="106"/>
                </a:cubicBezTo>
                <a:lnTo>
                  <a:pt x="29" y="80"/>
                </a:lnTo>
                <a:cubicBezTo>
                  <a:pt x="30" y="79"/>
                  <a:pt x="31" y="78"/>
                  <a:pt x="32" y="76"/>
                </a:cubicBezTo>
                <a:lnTo>
                  <a:pt x="51" y="54"/>
                </a:lnTo>
                <a:cubicBezTo>
                  <a:pt x="51" y="53"/>
                  <a:pt x="52" y="52"/>
                  <a:pt x="54" y="51"/>
                </a:cubicBezTo>
                <a:lnTo>
                  <a:pt x="76" y="32"/>
                </a:lnTo>
                <a:cubicBezTo>
                  <a:pt x="77" y="31"/>
                  <a:pt x="78" y="30"/>
                  <a:pt x="79" y="29"/>
                </a:cubicBezTo>
                <a:lnTo>
                  <a:pt x="105" y="15"/>
                </a:lnTo>
                <a:cubicBezTo>
                  <a:pt x="107" y="15"/>
                  <a:pt x="108" y="14"/>
                  <a:pt x="110" y="13"/>
                </a:cubicBezTo>
                <a:lnTo>
                  <a:pt x="138" y="5"/>
                </a:lnTo>
                <a:cubicBezTo>
                  <a:pt x="140" y="4"/>
                  <a:pt x="141" y="4"/>
                  <a:pt x="143" y="4"/>
                </a:cubicBezTo>
                <a:lnTo>
                  <a:pt x="173" y="1"/>
                </a:lnTo>
                <a:lnTo>
                  <a:pt x="3314" y="0"/>
                </a:lnTo>
                <a:lnTo>
                  <a:pt x="3347" y="4"/>
                </a:lnTo>
                <a:cubicBezTo>
                  <a:pt x="3349" y="4"/>
                  <a:pt x="3351" y="4"/>
                  <a:pt x="3352" y="5"/>
                </a:cubicBezTo>
                <a:lnTo>
                  <a:pt x="3380" y="13"/>
                </a:lnTo>
                <a:cubicBezTo>
                  <a:pt x="3382" y="14"/>
                  <a:pt x="3383" y="15"/>
                  <a:pt x="3385" y="16"/>
                </a:cubicBezTo>
                <a:lnTo>
                  <a:pt x="3410" y="30"/>
                </a:lnTo>
                <a:cubicBezTo>
                  <a:pt x="3411" y="30"/>
                  <a:pt x="3412" y="31"/>
                  <a:pt x="3414" y="32"/>
                </a:cubicBezTo>
                <a:lnTo>
                  <a:pt x="3436" y="51"/>
                </a:lnTo>
                <a:cubicBezTo>
                  <a:pt x="3438" y="52"/>
                  <a:pt x="3439" y="53"/>
                  <a:pt x="3439" y="54"/>
                </a:cubicBezTo>
                <a:lnTo>
                  <a:pt x="3457" y="76"/>
                </a:lnTo>
                <a:cubicBezTo>
                  <a:pt x="3459" y="78"/>
                  <a:pt x="3459" y="79"/>
                  <a:pt x="3460" y="80"/>
                </a:cubicBezTo>
                <a:lnTo>
                  <a:pt x="3474" y="106"/>
                </a:lnTo>
                <a:cubicBezTo>
                  <a:pt x="3475" y="108"/>
                  <a:pt x="3476" y="109"/>
                  <a:pt x="3476" y="110"/>
                </a:cubicBezTo>
                <a:lnTo>
                  <a:pt x="3485" y="139"/>
                </a:lnTo>
                <a:cubicBezTo>
                  <a:pt x="3486" y="140"/>
                  <a:pt x="3486" y="142"/>
                  <a:pt x="3486" y="144"/>
                </a:cubicBezTo>
                <a:lnTo>
                  <a:pt x="3488" y="175"/>
                </a:lnTo>
                <a:lnTo>
                  <a:pt x="3488" y="785"/>
                </a:lnTo>
                <a:lnTo>
                  <a:pt x="3486" y="818"/>
                </a:lnTo>
                <a:cubicBezTo>
                  <a:pt x="3486" y="820"/>
                  <a:pt x="3485" y="822"/>
                  <a:pt x="3485" y="823"/>
                </a:cubicBezTo>
                <a:lnTo>
                  <a:pt x="3476" y="852"/>
                </a:lnTo>
                <a:cubicBezTo>
                  <a:pt x="3476" y="853"/>
                  <a:pt x="3475" y="855"/>
                  <a:pt x="3474" y="856"/>
                </a:cubicBezTo>
                <a:lnTo>
                  <a:pt x="3460" y="882"/>
                </a:lnTo>
                <a:cubicBezTo>
                  <a:pt x="3459" y="883"/>
                  <a:pt x="3459" y="884"/>
                  <a:pt x="3458" y="885"/>
                </a:cubicBezTo>
                <a:lnTo>
                  <a:pt x="3440" y="908"/>
                </a:lnTo>
                <a:cubicBezTo>
                  <a:pt x="3439" y="909"/>
                  <a:pt x="3438" y="910"/>
                  <a:pt x="3436" y="912"/>
                </a:cubicBezTo>
                <a:lnTo>
                  <a:pt x="3413" y="930"/>
                </a:lnTo>
                <a:cubicBezTo>
                  <a:pt x="3412" y="930"/>
                  <a:pt x="3411" y="931"/>
                  <a:pt x="3410" y="932"/>
                </a:cubicBezTo>
                <a:lnTo>
                  <a:pt x="3385" y="946"/>
                </a:lnTo>
                <a:cubicBezTo>
                  <a:pt x="3383" y="947"/>
                  <a:pt x="3382" y="948"/>
                  <a:pt x="3380" y="948"/>
                </a:cubicBezTo>
                <a:lnTo>
                  <a:pt x="3352" y="957"/>
                </a:lnTo>
                <a:cubicBezTo>
                  <a:pt x="3351" y="958"/>
                  <a:pt x="3349" y="958"/>
                  <a:pt x="3347" y="958"/>
                </a:cubicBezTo>
                <a:lnTo>
                  <a:pt x="3317" y="960"/>
                </a:lnTo>
                <a:lnTo>
                  <a:pt x="175" y="960"/>
                </a:lnTo>
                <a:lnTo>
                  <a:pt x="143" y="958"/>
                </a:lnTo>
                <a:cubicBezTo>
                  <a:pt x="141" y="958"/>
                  <a:pt x="140" y="957"/>
                  <a:pt x="138" y="957"/>
                </a:cubicBezTo>
                <a:lnTo>
                  <a:pt x="110" y="948"/>
                </a:lnTo>
                <a:cubicBezTo>
                  <a:pt x="108" y="948"/>
                  <a:pt x="107" y="947"/>
                  <a:pt x="105" y="946"/>
                </a:cubicBezTo>
                <a:lnTo>
                  <a:pt x="79" y="932"/>
                </a:lnTo>
                <a:cubicBezTo>
                  <a:pt x="78" y="931"/>
                  <a:pt x="77" y="930"/>
                  <a:pt x="76" y="929"/>
                </a:cubicBezTo>
                <a:lnTo>
                  <a:pt x="54" y="911"/>
                </a:lnTo>
                <a:cubicBezTo>
                  <a:pt x="52" y="910"/>
                  <a:pt x="51" y="909"/>
                  <a:pt x="51" y="908"/>
                </a:cubicBezTo>
                <a:lnTo>
                  <a:pt x="32" y="885"/>
                </a:lnTo>
                <a:cubicBezTo>
                  <a:pt x="31" y="884"/>
                  <a:pt x="30" y="883"/>
                  <a:pt x="30" y="882"/>
                </a:cubicBezTo>
                <a:lnTo>
                  <a:pt x="16" y="856"/>
                </a:lnTo>
                <a:cubicBezTo>
                  <a:pt x="14" y="855"/>
                  <a:pt x="14" y="853"/>
                  <a:pt x="13" y="852"/>
                </a:cubicBezTo>
                <a:lnTo>
                  <a:pt x="5" y="823"/>
                </a:lnTo>
                <a:cubicBezTo>
                  <a:pt x="4" y="822"/>
                  <a:pt x="4" y="820"/>
                  <a:pt x="4" y="818"/>
                </a:cubicBezTo>
                <a:lnTo>
                  <a:pt x="1" y="788"/>
                </a:lnTo>
                <a:lnTo>
                  <a:pt x="0" y="176"/>
                </a:lnTo>
                <a:close/>
                <a:moveTo>
                  <a:pt x="47" y="783"/>
                </a:moveTo>
                <a:lnTo>
                  <a:pt x="50" y="814"/>
                </a:lnTo>
                <a:lnTo>
                  <a:pt x="50" y="809"/>
                </a:lnTo>
                <a:lnTo>
                  <a:pt x="58" y="838"/>
                </a:lnTo>
                <a:lnTo>
                  <a:pt x="56" y="833"/>
                </a:lnTo>
                <a:lnTo>
                  <a:pt x="70" y="859"/>
                </a:lnTo>
                <a:lnTo>
                  <a:pt x="68" y="855"/>
                </a:lnTo>
                <a:lnTo>
                  <a:pt x="86" y="878"/>
                </a:lnTo>
                <a:lnTo>
                  <a:pt x="83" y="875"/>
                </a:lnTo>
                <a:lnTo>
                  <a:pt x="106" y="893"/>
                </a:lnTo>
                <a:lnTo>
                  <a:pt x="102" y="890"/>
                </a:lnTo>
                <a:lnTo>
                  <a:pt x="128" y="905"/>
                </a:lnTo>
                <a:lnTo>
                  <a:pt x="123" y="903"/>
                </a:lnTo>
                <a:lnTo>
                  <a:pt x="152" y="912"/>
                </a:lnTo>
                <a:lnTo>
                  <a:pt x="147" y="911"/>
                </a:lnTo>
                <a:lnTo>
                  <a:pt x="175" y="913"/>
                </a:lnTo>
                <a:lnTo>
                  <a:pt x="3313" y="914"/>
                </a:lnTo>
                <a:lnTo>
                  <a:pt x="3343" y="911"/>
                </a:lnTo>
                <a:lnTo>
                  <a:pt x="3338" y="912"/>
                </a:lnTo>
                <a:lnTo>
                  <a:pt x="3367" y="903"/>
                </a:lnTo>
                <a:lnTo>
                  <a:pt x="3362" y="905"/>
                </a:lnTo>
                <a:lnTo>
                  <a:pt x="3387" y="891"/>
                </a:lnTo>
                <a:lnTo>
                  <a:pt x="3384" y="893"/>
                </a:lnTo>
                <a:lnTo>
                  <a:pt x="3407" y="875"/>
                </a:lnTo>
                <a:lnTo>
                  <a:pt x="3403" y="879"/>
                </a:lnTo>
                <a:lnTo>
                  <a:pt x="3421" y="856"/>
                </a:lnTo>
                <a:lnTo>
                  <a:pt x="3420" y="859"/>
                </a:lnTo>
                <a:lnTo>
                  <a:pt x="3434" y="833"/>
                </a:lnTo>
                <a:lnTo>
                  <a:pt x="3431" y="838"/>
                </a:lnTo>
                <a:lnTo>
                  <a:pt x="3440" y="809"/>
                </a:lnTo>
                <a:lnTo>
                  <a:pt x="3439" y="814"/>
                </a:lnTo>
                <a:lnTo>
                  <a:pt x="3442" y="785"/>
                </a:lnTo>
                <a:lnTo>
                  <a:pt x="3442" y="179"/>
                </a:lnTo>
                <a:lnTo>
                  <a:pt x="3439" y="148"/>
                </a:lnTo>
                <a:lnTo>
                  <a:pt x="3440" y="153"/>
                </a:lnTo>
                <a:lnTo>
                  <a:pt x="3431" y="124"/>
                </a:lnTo>
                <a:lnTo>
                  <a:pt x="3433" y="129"/>
                </a:lnTo>
                <a:lnTo>
                  <a:pt x="3419" y="103"/>
                </a:lnTo>
                <a:lnTo>
                  <a:pt x="3421" y="106"/>
                </a:lnTo>
                <a:lnTo>
                  <a:pt x="3403" y="84"/>
                </a:lnTo>
                <a:lnTo>
                  <a:pt x="3407" y="87"/>
                </a:lnTo>
                <a:lnTo>
                  <a:pt x="3384" y="68"/>
                </a:lnTo>
                <a:lnTo>
                  <a:pt x="3387" y="70"/>
                </a:lnTo>
                <a:lnTo>
                  <a:pt x="3362" y="56"/>
                </a:lnTo>
                <a:lnTo>
                  <a:pt x="3367" y="59"/>
                </a:lnTo>
                <a:lnTo>
                  <a:pt x="3338" y="50"/>
                </a:lnTo>
                <a:lnTo>
                  <a:pt x="3343" y="50"/>
                </a:lnTo>
                <a:lnTo>
                  <a:pt x="3314" y="48"/>
                </a:lnTo>
                <a:lnTo>
                  <a:pt x="178" y="48"/>
                </a:lnTo>
                <a:lnTo>
                  <a:pt x="147" y="50"/>
                </a:lnTo>
                <a:lnTo>
                  <a:pt x="152" y="50"/>
                </a:lnTo>
                <a:lnTo>
                  <a:pt x="123" y="59"/>
                </a:lnTo>
                <a:lnTo>
                  <a:pt x="128" y="57"/>
                </a:lnTo>
                <a:lnTo>
                  <a:pt x="102" y="71"/>
                </a:lnTo>
                <a:lnTo>
                  <a:pt x="106" y="68"/>
                </a:lnTo>
                <a:lnTo>
                  <a:pt x="83" y="87"/>
                </a:lnTo>
                <a:lnTo>
                  <a:pt x="86" y="84"/>
                </a:lnTo>
                <a:lnTo>
                  <a:pt x="68" y="106"/>
                </a:lnTo>
                <a:lnTo>
                  <a:pt x="71" y="103"/>
                </a:lnTo>
                <a:lnTo>
                  <a:pt x="57" y="129"/>
                </a:lnTo>
                <a:lnTo>
                  <a:pt x="58" y="124"/>
                </a:lnTo>
                <a:lnTo>
                  <a:pt x="50" y="153"/>
                </a:lnTo>
                <a:lnTo>
                  <a:pt x="50" y="148"/>
                </a:lnTo>
                <a:lnTo>
                  <a:pt x="47" y="176"/>
                </a:lnTo>
                <a:lnTo>
                  <a:pt x="47" y="783"/>
                </a:lnTo>
                <a:close/>
              </a:path>
            </a:pathLst>
          </a:custGeom>
          <a:solidFill>
            <a:srgbClr val="1A276D"/>
          </a:solidFill>
          <a:ln w="0">
            <a:solidFill>
              <a:schemeClr val="bg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Rectangle 11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5E86188-CF8C-4956-96BC-3C76E59640D8}"/>
              </a:ext>
            </a:extLst>
          </xdr:cNvPr>
          <xdr:cNvSpPr>
            <a:spLocks noChangeArrowheads="1"/>
          </xdr:cNvSpPr>
        </xdr:nvSpPr>
        <xdr:spPr bwMode="auto">
          <a:xfrm>
            <a:off x="5443887" y="1253256"/>
            <a:ext cx="1414113" cy="325600"/>
          </a:xfrm>
          <a:prstGeom prst="rect">
            <a:avLst/>
          </a:prstGeom>
          <a:solidFill>
            <a:srgbClr val="000066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l" rtl="0">
              <a:defRPr sz="1000"/>
            </a:pPr>
            <a:r>
              <a:rPr lang="pt-BR" sz="1100" b="1" i="0" u="none" strike="noStrike" baseline="0">
                <a:solidFill>
                  <a:schemeClr val="bg1"/>
                </a:solidFill>
                <a:latin typeface="Calibri"/>
                <a:cs typeface="Calibri"/>
              </a:rPr>
              <a:t>Menu</a:t>
            </a:r>
          </a:p>
        </xdr:txBody>
      </xdr:sp>
      <xdr:sp macro="" textlink="">
        <xdr:nvSpPr>
          <xdr:cNvPr id="11" name="Freeform 1122">
            <a:extLst>
              <a:ext uri="{FF2B5EF4-FFF2-40B4-BE49-F238E27FC236}">
                <a16:creationId xmlns:a16="http://schemas.microsoft.com/office/drawing/2014/main" id="{7D046AA2-FECB-4DFB-BDFD-24A7FC598A6E}"/>
              </a:ext>
            </a:extLst>
          </xdr:cNvPr>
          <xdr:cNvSpPr>
            <a:spLocks noEditPoints="1"/>
          </xdr:cNvSpPr>
        </xdr:nvSpPr>
        <xdr:spPr bwMode="auto">
          <a:xfrm>
            <a:off x="5314600" y="1259175"/>
            <a:ext cx="51309" cy="297000"/>
          </a:xfrm>
          <a:custGeom>
            <a:avLst/>
            <a:gdLst>
              <a:gd name="T0" fmla="*/ 0 w 48"/>
              <a:gd name="T1" fmla="*/ 2147483647 h 720"/>
              <a:gd name="T2" fmla="*/ 2147483647 w 48"/>
              <a:gd name="T3" fmla="*/ 0 h 720"/>
              <a:gd name="T4" fmla="*/ 2147483647 w 48"/>
              <a:gd name="T5" fmla="*/ 0 h 720"/>
              <a:gd name="T6" fmla="*/ 2147483647 w 48"/>
              <a:gd name="T7" fmla="*/ 2147483647 h 720"/>
              <a:gd name="T8" fmla="*/ 2147483647 w 48"/>
              <a:gd name="T9" fmla="*/ 2147483647 h 720"/>
              <a:gd name="T10" fmla="*/ 2147483647 w 48"/>
              <a:gd name="T11" fmla="*/ 2147483647 h 720"/>
              <a:gd name="T12" fmla="*/ 2147483647 w 48"/>
              <a:gd name="T13" fmla="*/ 2147483647 h 720"/>
              <a:gd name="T14" fmla="*/ 0 w 48"/>
              <a:gd name="T15" fmla="*/ 2147483647 h 720"/>
              <a:gd name="T16" fmla="*/ 0 w 48"/>
              <a:gd name="T17" fmla="*/ 2147483647 h 720"/>
              <a:gd name="T18" fmla="*/ 2147483647 w 48"/>
              <a:gd name="T19" fmla="*/ 2147483647 h 720"/>
              <a:gd name="T20" fmla="*/ 2147483647 w 48"/>
              <a:gd name="T21" fmla="*/ 2147483647 h 720"/>
              <a:gd name="T22" fmla="*/ 2147483647 w 48"/>
              <a:gd name="T23" fmla="*/ 2147483647 h 720"/>
              <a:gd name="T24" fmla="*/ 2147483647 w 48"/>
              <a:gd name="T25" fmla="*/ 2147483647 h 720"/>
              <a:gd name="T26" fmla="*/ 2147483647 w 48"/>
              <a:gd name="T27" fmla="*/ 2147483647 h 720"/>
              <a:gd name="T28" fmla="*/ 2147483647 w 48"/>
              <a:gd name="T29" fmla="*/ 2147483647 h 720"/>
              <a:gd name="T30" fmla="*/ 2147483647 w 48"/>
              <a:gd name="T31" fmla="*/ 2147483647 h 720"/>
              <a:gd name="T32" fmla="*/ 2147483647 w 48"/>
              <a:gd name="T33" fmla="*/ 2147483647 h 720"/>
              <a:gd name="T34" fmla="*/ 2147483647 w 48"/>
              <a:gd name="T35" fmla="*/ 2147483647 h 72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8"/>
              <a:gd name="T55" fmla="*/ 0 h 720"/>
              <a:gd name="T56" fmla="*/ 48 w 48"/>
              <a:gd name="T57" fmla="*/ 720 h 72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8" h="720">
                <a:moveTo>
                  <a:pt x="0" y="8"/>
                </a:moveTo>
                <a:cubicBezTo>
                  <a:pt x="0" y="4"/>
                  <a:pt x="4" y="0"/>
                  <a:pt x="8" y="0"/>
                </a:cubicBezTo>
                <a:lnTo>
                  <a:pt x="40" y="0"/>
                </a:lnTo>
                <a:cubicBezTo>
                  <a:pt x="45" y="0"/>
                  <a:pt x="48" y="4"/>
                  <a:pt x="48" y="8"/>
                </a:cubicBezTo>
                <a:lnTo>
                  <a:pt x="48" y="712"/>
                </a:lnTo>
                <a:cubicBezTo>
                  <a:pt x="48" y="717"/>
                  <a:pt x="45" y="720"/>
                  <a:pt x="40" y="720"/>
                </a:cubicBezTo>
                <a:lnTo>
                  <a:pt x="8" y="720"/>
                </a:lnTo>
                <a:cubicBezTo>
                  <a:pt x="4" y="720"/>
                  <a:pt x="0" y="717"/>
                  <a:pt x="0" y="712"/>
                </a:cubicBezTo>
                <a:lnTo>
                  <a:pt x="0" y="8"/>
                </a:lnTo>
                <a:close/>
                <a:moveTo>
                  <a:pt x="16" y="712"/>
                </a:moveTo>
                <a:lnTo>
                  <a:pt x="8" y="704"/>
                </a:lnTo>
                <a:lnTo>
                  <a:pt x="40" y="704"/>
                </a:lnTo>
                <a:lnTo>
                  <a:pt x="32" y="712"/>
                </a:lnTo>
                <a:lnTo>
                  <a:pt x="32" y="8"/>
                </a:lnTo>
                <a:lnTo>
                  <a:pt x="40" y="16"/>
                </a:lnTo>
                <a:lnTo>
                  <a:pt x="8" y="16"/>
                </a:lnTo>
                <a:lnTo>
                  <a:pt x="16" y="8"/>
                </a:lnTo>
                <a:lnTo>
                  <a:pt x="16" y="712"/>
                </a:lnTo>
                <a:close/>
              </a:path>
            </a:pathLst>
          </a:custGeom>
          <a:solidFill>
            <a:schemeClr val="accent4"/>
          </a:solidFill>
          <a:ln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au.com.br/ri" TargetMode="External"/><Relationship Id="rId1" Type="http://schemas.openxmlformats.org/officeDocument/2006/relationships/hyperlink" Target="mailto:ri@blau.com.b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20"/>
  <sheetViews>
    <sheetView showGridLines="0" tabSelected="1" zoomScaleNormal="100" workbookViewId="0"/>
  </sheetViews>
  <sheetFormatPr defaultColWidth="9.1796875" defaultRowHeight="16.5" x14ac:dyDescent="0.45"/>
  <cols>
    <col min="1" max="16384" width="9.1796875" style="1"/>
  </cols>
  <sheetData>
    <row r="1" spans="1:9" x14ac:dyDescent="0.45">
      <c r="F1" s="2" t="s">
        <v>0</v>
      </c>
      <c r="G1" s="2" t="s">
        <v>1</v>
      </c>
      <c r="H1" s="2"/>
      <c r="I1" s="1" t="s">
        <v>2</v>
      </c>
    </row>
    <row r="2" spans="1:9" x14ac:dyDescent="0.45">
      <c r="F2" s="2" t="s">
        <v>3</v>
      </c>
      <c r="G2" s="3" t="s">
        <v>4</v>
      </c>
      <c r="H2" s="2"/>
    </row>
    <row r="3" spans="1:9" x14ac:dyDescent="0.45">
      <c r="F3" s="2" t="s">
        <v>5</v>
      </c>
      <c r="G3" s="3" t="s">
        <v>6</v>
      </c>
      <c r="H3" s="2"/>
      <c r="I3" s="1" t="s">
        <v>2</v>
      </c>
    </row>
    <row r="4" spans="1:9" ht="17" thickBot="1" x14ac:dyDescent="0.5"/>
    <row r="5" spans="1:9" ht="18.5" thickTop="1" thickBot="1" x14ac:dyDescent="0.5">
      <c r="A5" s="284" t="s">
        <v>7</v>
      </c>
      <c r="B5" s="285"/>
      <c r="C5" s="285"/>
      <c r="D5" s="285"/>
      <c r="E5" s="285"/>
      <c r="F5" s="285"/>
      <c r="G5" s="285"/>
      <c r="H5" s="286"/>
    </row>
    <row r="6" spans="1:9" ht="17" thickTop="1" x14ac:dyDescent="0.45"/>
    <row r="13" spans="1:9" x14ac:dyDescent="0.45">
      <c r="I13" s="1" t="s">
        <v>2</v>
      </c>
    </row>
    <row r="17" spans="1:8" x14ac:dyDescent="0.45">
      <c r="F17" s="4"/>
    </row>
    <row r="18" spans="1:8" ht="17" thickBot="1" x14ac:dyDescent="0.5"/>
    <row r="19" spans="1:8" ht="17.5" thickTop="1" thickBot="1" x14ac:dyDescent="0.5">
      <c r="A19" s="287" t="s">
        <v>8</v>
      </c>
      <c r="B19" s="288"/>
      <c r="C19" s="288"/>
      <c r="D19" s="288"/>
      <c r="E19" s="288"/>
      <c r="F19" s="288"/>
      <c r="G19" s="288"/>
      <c r="H19" s="289"/>
    </row>
    <row r="20" spans="1:8" ht="17" thickTop="1" x14ac:dyDescent="0.45"/>
  </sheetData>
  <mergeCells count="2">
    <mergeCell ref="A5:H5"/>
    <mergeCell ref="A19:H19"/>
  </mergeCells>
  <hyperlinks>
    <hyperlink ref="G2" r:id="rId1" xr:uid="{00000000-0004-0000-0000-000000000000}"/>
    <hyperlink ref="G3" r:id="rId2" xr:uid="{00000000-0004-0000-0000-000001000000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L9"/>
  <sheetViews>
    <sheetView showGridLines="0" workbookViewId="0">
      <pane xSplit="1" ySplit="6" topLeftCell="H7" activePane="bottomRight" state="frozen"/>
      <selection pane="topRight" activeCell="B1" sqref="B1"/>
      <selection pane="bottomLeft" activeCell="A3" sqref="A3"/>
      <selection pane="bottomRight" activeCell="V6" sqref="V6"/>
    </sheetView>
  </sheetViews>
  <sheetFormatPr defaultColWidth="9.1796875" defaultRowHeight="16.5" x14ac:dyDescent="0.45"/>
  <cols>
    <col min="1" max="1" width="40.7265625" style="11" customWidth="1"/>
    <col min="2" max="19" width="9.1796875" style="11"/>
    <col min="20" max="22" width="8.81640625" style="11" customWidth="1"/>
    <col min="23" max="23" width="5.26953125" style="11" customWidth="1"/>
    <col min="24" max="16384" width="9.1796875" style="11"/>
  </cols>
  <sheetData>
    <row r="1" spans="1:90" s="5" customFormat="1" ht="15" x14ac:dyDescent="0.4">
      <c r="B1" s="6"/>
      <c r="C1" s="7"/>
      <c r="D1" s="6"/>
      <c r="E1" s="7"/>
      <c r="F1" s="6"/>
      <c r="G1" s="7"/>
      <c r="H1" s="6"/>
      <c r="I1" s="7"/>
      <c r="J1" s="6"/>
      <c r="K1" s="7"/>
      <c r="L1" s="6"/>
      <c r="M1" s="7"/>
      <c r="N1" s="6"/>
      <c r="O1" s="7"/>
      <c r="P1" s="7"/>
      <c r="Q1" s="7"/>
      <c r="R1" s="7"/>
      <c r="S1" s="7"/>
      <c r="T1" s="6"/>
      <c r="U1" s="6"/>
      <c r="V1" s="7"/>
      <c r="W1" s="6"/>
      <c r="X1" s="7"/>
      <c r="Y1" s="6"/>
      <c r="Z1" s="7"/>
      <c r="AA1" s="7"/>
      <c r="AB1" s="7"/>
      <c r="AC1" s="6"/>
      <c r="AD1" s="7"/>
      <c r="AE1" s="6"/>
      <c r="AF1" s="7"/>
      <c r="AG1" s="6"/>
      <c r="AH1" s="7"/>
      <c r="AI1" s="6"/>
      <c r="AJ1" s="7"/>
      <c r="AK1" s="6"/>
      <c r="AL1" s="7"/>
      <c r="AM1" s="6"/>
      <c r="AN1" s="7"/>
      <c r="AO1" s="6"/>
      <c r="AP1" s="7"/>
      <c r="AQ1" s="6"/>
      <c r="AR1" s="7"/>
      <c r="AS1" s="6"/>
      <c r="AT1" s="7"/>
      <c r="AU1" s="6"/>
      <c r="AV1" s="7"/>
      <c r="AW1" s="6"/>
      <c r="AX1" s="7"/>
      <c r="AY1" s="6"/>
      <c r="AZ1" s="7"/>
      <c r="BA1" s="6"/>
      <c r="BB1" s="7"/>
      <c r="BC1" s="6"/>
      <c r="BD1" s="7"/>
      <c r="BE1" s="6"/>
      <c r="BF1" s="7"/>
      <c r="BG1" s="6"/>
      <c r="BH1" s="7"/>
      <c r="BI1" s="6"/>
      <c r="BJ1" s="7"/>
      <c r="BK1" s="6"/>
      <c r="BL1" s="7"/>
      <c r="BM1" s="6"/>
      <c r="BN1" s="7"/>
      <c r="BO1" s="6"/>
      <c r="BP1" s="7"/>
      <c r="BQ1" s="6"/>
      <c r="BR1" s="7"/>
      <c r="BS1" s="6"/>
      <c r="BT1" s="7"/>
      <c r="BU1" s="6"/>
      <c r="BV1" s="7"/>
      <c r="BW1" s="6"/>
      <c r="BX1" s="7"/>
      <c r="BY1" s="6"/>
      <c r="BZ1" s="7"/>
      <c r="CA1" s="6"/>
      <c r="CB1" s="7"/>
      <c r="CC1" s="6"/>
      <c r="CD1" s="7"/>
      <c r="CE1" s="6"/>
      <c r="CF1" s="7"/>
      <c r="CG1" s="6"/>
      <c r="CH1" s="7"/>
      <c r="CI1" s="6"/>
      <c r="CJ1" s="7"/>
      <c r="CK1" s="6"/>
      <c r="CL1" s="7"/>
    </row>
    <row r="2" spans="1:90" s="5" customFormat="1" ht="15" x14ac:dyDescent="0.4">
      <c r="B2" s="6"/>
      <c r="C2" s="7"/>
      <c r="D2" s="6"/>
      <c r="E2" s="7"/>
      <c r="F2" s="6"/>
      <c r="G2" s="7"/>
      <c r="H2" s="6"/>
      <c r="I2" s="7"/>
      <c r="J2" s="6"/>
      <c r="K2" s="7"/>
      <c r="L2" s="6"/>
      <c r="M2" s="7"/>
      <c r="N2" s="6"/>
      <c r="O2" s="7"/>
      <c r="P2" s="7"/>
      <c r="Q2" s="7"/>
      <c r="R2" s="7"/>
      <c r="S2" s="7"/>
      <c r="T2" s="6"/>
      <c r="U2" s="6"/>
      <c r="V2" s="7"/>
      <c r="W2" s="6"/>
      <c r="X2" s="7"/>
      <c r="Y2" s="6"/>
      <c r="Z2" s="7"/>
      <c r="AA2" s="7"/>
      <c r="AB2" s="7"/>
      <c r="AC2" s="6"/>
      <c r="AD2" s="7"/>
      <c r="AE2" s="6"/>
      <c r="AF2" s="7"/>
      <c r="AG2" s="6"/>
      <c r="AH2" s="7"/>
      <c r="AI2" s="6"/>
      <c r="AJ2" s="7"/>
      <c r="AK2" s="6"/>
      <c r="AL2" s="7"/>
      <c r="AM2" s="6"/>
      <c r="AN2" s="7"/>
      <c r="AO2" s="6"/>
      <c r="AP2" s="7"/>
      <c r="AQ2" s="6"/>
      <c r="AR2" s="7"/>
      <c r="AS2" s="6"/>
      <c r="AT2" s="7"/>
      <c r="AU2" s="6"/>
      <c r="AV2" s="7"/>
      <c r="AW2" s="6"/>
      <c r="AX2" s="7"/>
      <c r="AY2" s="6"/>
      <c r="AZ2" s="7"/>
      <c r="BA2" s="6"/>
      <c r="BB2" s="7"/>
      <c r="BC2" s="6"/>
      <c r="BD2" s="7"/>
      <c r="BE2" s="6"/>
      <c r="BF2" s="7"/>
      <c r="BG2" s="6"/>
      <c r="BH2" s="7"/>
      <c r="BI2" s="6"/>
      <c r="BJ2" s="7"/>
      <c r="BK2" s="6"/>
      <c r="BL2" s="7"/>
      <c r="BM2" s="6"/>
      <c r="BN2" s="7"/>
      <c r="BO2" s="6"/>
      <c r="BP2" s="7"/>
      <c r="BQ2" s="6"/>
      <c r="BR2" s="7"/>
      <c r="BS2" s="6"/>
      <c r="BT2" s="7"/>
      <c r="BU2" s="6"/>
      <c r="BV2" s="7"/>
      <c r="BW2" s="6"/>
      <c r="BX2" s="7"/>
      <c r="BY2" s="6"/>
      <c r="BZ2" s="7"/>
      <c r="CA2" s="6"/>
      <c r="CB2" s="7"/>
      <c r="CC2" s="6"/>
      <c r="CD2" s="7"/>
      <c r="CE2" s="6"/>
      <c r="CF2" s="7"/>
      <c r="CG2" s="6"/>
      <c r="CH2" s="7"/>
      <c r="CI2" s="6"/>
      <c r="CJ2" s="7"/>
      <c r="CK2" s="6"/>
      <c r="CL2" s="7"/>
    </row>
    <row r="3" spans="1:90" s="5" customFormat="1" ht="15" x14ac:dyDescent="0.4">
      <c r="B3" s="6"/>
      <c r="C3" s="7"/>
      <c r="D3" s="6"/>
      <c r="E3" s="7"/>
      <c r="F3" s="6"/>
      <c r="G3" s="7"/>
      <c r="H3" s="6"/>
      <c r="I3" s="7"/>
      <c r="J3" s="6"/>
      <c r="K3" s="7"/>
      <c r="L3" s="6"/>
      <c r="M3" s="7"/>
      <c r="N3" s="6"/>
      <c r="O3" s="7"/>
      <c r="P3" s="7"/>
      <c r="Q3" s="7"/>
      <c r="R3" s="7"/>
      <c r="S3" s="7"/>
      <c r="T3" s="6"/>
      <c r="U3" s="6"/>
      <c r="V3" s="7"/>
      <c r="W3" s="6"/>
      <c r="X3" s="7"/>
      <c r="Y3" s="6"/>
      <c r="Z3" s="7"/>
      <c r="AA3" s="7"/>
      <c r="AB3" s="7"/>
      <c r="AC3" s="6"/>
      <c r="AD3" s="7"/>
      <c r="AE3" s="6"/>
      <c r="AF3" s="7"/>
      <c r="AG3" s="6"/>
      <c r="AH3" s="7"/>
      <c r="AI3" s="6"/>
      <c r="AJ3" s="7"/>
      <c r="AK3" s="6"/>
      <c r="AL3" s="7"/>
      <c r="AM3" s="6"/>
      <c r="AN3" s="7"/>
      <c r="AO3" s="6"/>
      <c r="AP3" s="7"/>
      <c r="AQ3" s="6"/>
      <c r="AR3" s="7"/>
      <c r="AS3" s="6"/>
      <c r="AT3" s="7"/>
      <c r="AU3" s="6"/>
      <c r="AV3" s="7"/>
      <c r="AW3" s="6"/>
      <c r="AX3" s="7"/>
      <c r="AY3" s="6"/>
      <c r="AZ3" s="7"/>
      <c r="BA3" s="6"/>
      <c r="BB3" s="7"/>
      <c r="BC3" s="6"/>
      <c r="BD3" s="7"/>
      <c r="BE3" s="6"/>
      <c r="BF3" s="7"/>
      <c r="BG3" s="6"/>
      <c r="BH3" s="7"/>
      <c r="BI3" s="6"/>
      <c r="BJ3" s="7"/>
      <c r="BK3" s="6"/>
      <c r="BL3" s="7"/>
      <c r="BM3" s="6"/>
      <c r="BN3" s="7"/>
      <c r="BO3" s="6"/>
      <c r="BP3" s="7"/>
      <c r="BQ3" s="6"/>
      <c r="BR3" s="7"/>
      <c r="BS3" s="6"/>
      <c r="BT3" s="7"/>
      <c r="BU3" s="6"/>
      <c r="BV3" s="7"/>
      <c r="BW3" s="6"/>
      <c r="BX3" s="7"/>
      <c r="BY3" s="6"/>
      <c r="BZ3" s="7"/>
      <c r="CA3" s="6"/>
      <c r="CB3" s="7"/>
      <c r="CC3" s="6"/>
      <c r="CD3" s="7"/>
      <c r="CE3" s="6"/>
      <c r="CF3" s="7"/>
      <c r="CG3" s="6"/>
      <c r="CH3" s="7"/>
      <c r="CI3" s="6"/>
      <c r="CJ3" s="7"/>
      <c r="CK3" s="6"/>
      <c r="CL3" s="7"/>
    </row>
    <row r="4" spans="1:90" s="5" customFormat="1" ht="15" x14ac:dyDescent="0.4">
      <c r="B4" s="6"/>
      <c r="C4" s="7"/>
      <c r="D4" s="6"/>
      <c r="E4" s="7"/>
      <c r="F4" s="6"/>
      <c r="G4" s="7"/>
      <c r="H4" s="6"/>
      <c r="I4" s="7"/>
      <c r="J4" s="6"/>
      <c r="K4" s="7"/>
      <c r="L4" s="6"/>
      <c r="M4" s="7"/>
      <c r="N4" s="6"/>
      <c r="O4" s="7"/>
      <c r="P4" s="7"/>
      <c r="Q4" s="7"/>
      <c r="R4" s="7"/>
      <c r="S4" s="7"/>
      <c r="T4" s="6"/>
      <c r="U4" s="6"/>
      <c r="V4" s="7"/>
      <c r="W4" s="6"/>
      <c r="X4" s="7"/>
      <c r="Y4" s="6"/>
      <c r="Z4" s="7"/>
      <c r="AA4" s="7"/>
      <c r="AB4" s="7"/>
      <c r="AC4" s="6"/>
      <c r="AD4" s="7"/>
      <c r="AE4" s="6"/>
      <c r="AF4" s="7"/>
      <c r="AG4" s="6"/>
      <c r="AH4" s="7"/>
      <c r="AI4" s="6"/>
      <c r="AJ4" s="7"/>
      <c r="AK4" s="6"/>
      <c r="AL4" s="7"/>
      <c r="AM4" s="6"/>
      <c r="AN4" s="7"/>
      <c r="AO4" s="6"/>
      <c r="AP4" s="7"/>
      <c r="AQ4" s="6"/>
      <c r="AR4" s="7"/>
      <c r="AS4" s="6"/>
      <c r="AT4" s="7"/>
      <c r="AU4" s="6"/>
      <c r="AV4" s="7"/>
      <c r="AW4" s="6"/>
      <c r="AX4" s="7"/>
      <c r="AY4" s="6"/>
      <c r="AZ4" s="7"/>
      <c r="BA4" s="6"/>
      <c r="BB4" s="7"/>
      <c r="BC4" s="6"/>
      <c r="BD4" s="7"/>
      <c r="BE4" s="6"/>
      <c r="BF4" s="7"/>
      <c r="BG4" s="6"/>
      <c r="BH4" s="7"/>
      <c r="BI4" s="6"/>
      <c r="BJ4" s="7"/>
      <c r="BK4" s="6"/>
      <c r="BL4" s="7"/>
      <c r="BM4" s="6"/>
      <c r="BN4" s="7"/>
      <c r="BO4" s="6"/>
      <c r="BP4" s="7"/>
      <c r="BQ4" s="6"/>
      <c r="BR4" s="7"/>
      <c r="BS4" s="6"/>
      <c r="BT4" s="7"/>
      <c r="BU4" s="6"/>
      <c r="BV4" s="7"/>
      <c r="BW4" s="6"/>
      <c r="BX4" s="7"/>
      <c r="BY4" s="6"/>
      <c r="BZ4" s="7"/>
      <c r="CA4" s="6"/>
      <c r="CB4" s="7"/>
      <c r="CC4" s="6"/>
      <c r="CD4" s="7"/>
      <c r="CE4" s="6"/>
      <c r="CF4" s="7"/>
      <c r="CG4" s="6"/>
      <c r="CH4" s="7"/>
      <c r="CI4" s="6"/>
      <c r="CJ4" s="7"/>
      <c r="CK4" s="6"/>
      <c r="CL4" s="7"/>
    </row>
    <row r="5" spans="1:90" s="5" customFormat="1" ht="15" x14ac:dyDescent="0.4">
      <c r="A5" s="8"/>
      <c r="B5" s="6"/>
      <c r="C5" s="7"/>
      <c r="D5" s="6"/>
      <c r="E5" s="7"/>
      <c r="F5" s="6"/>
      <c r="G5" s="7"/>
      <c r="H5" s="6"/>
      <c r="I5" s="7"/>
      <c r="J5" s="6"/>
      <c r="K5" s="7"/>
      <c r="L5" s="6"/>
      <c r="M5" s="7"/>
      <c r="N5" s="6"/>
      <c r="O5" s="7"/>
      <c r="P5" s="7"/>
      <c r="Q5" s="7"/>
      <c r="R5" s="7"/>
      <c r="S5" s="7"/>
      <c r="T5" s="6"/>
      <c r="U5" s="6"/>
      <c r="V5" s="7"/>
      <c r="W5" s="6"/>
      <c r="X5" s="7"/>
      <c r="Y5" s="6"/>
      <c r="Z5" s="7"/>
      <c r="AA5" s="7"/>
      <c r="AB5" s="7"/>
      <c r="AC5" s="6"/>
      <c r="AD5" s="7"/>
      <c r="AE5" s="6"/>
      <c r="AF5" s="7"/>
      <c r="AG5" s="6"/>
      <c r="AH5" s="7"/>
      <c r="AI5" s="6"/>
      <c r="AJ5" s="7"/>
      <c r="AK5" s="6"/>
      <c r="AL5" s="7"/>
      <c r="AM5" s="6"/>
      <c r="AN5" s="7"/>
      <c r="AO5" s="6"/>
      <c r="AP5" s="7"/>
      <c r="AQ5" s="6"/>
      <c r="AR5" s="7"/>
      <c r="AS5" s="6"/>
      <c r="AT5" s="7"/>
      <c r="AU5" s="6"/>
      <c r="AV5" s="7"/>
      <c r="AW5" s="6"/>
      <c r="AX5" s="7"/>
      <c r="AY5" s="6"/>
      <c r="AZ5" s="7"/>
      <c r="BA5" s="6"/>
      <c r="BB5" s="7"/>
      <c r="BC5" s="6"/>
      <c r="BD5" s="7"/>
      <c r="BE5" s="6"/>
      <c r="BF5" s="7"/>
      <c r="BG5" s="6"/>
      <c r="BH5" s="7"/>
      <c r="BI5" s="6"/>
      <c r="BJ5" s="7"/>
      <c r="BK5" s="6"/>
      <c r="BL5" s="7"/>
      <c r="BM5" s="6"/>
      <c r="BN5" s="7"/>
      <c r="BO5" s="6"/>
      <c r="BP5" s="7"/>
      <c r="BQ5" s="6"/>
      <c r="BR5" s="7"/>
      <c r="BS5" s="6"/>
      <c r="BT5" s="7"/>
      <c r="BU5" s="6"/>
      <c r="BV5" s="7"/>
      <c r="BW5" s="6"/>
      <c r="BX5" s="7"/>
      <c r="BY5" s="6"/>
      <c r="BZ5" s="7"/>
      <c r="CA5" s="6"/>
      <c r="CB5" s="7"/>
      <c r="CC5" s="6"/>
      <c r="CD5" s="7"/>
      <c r="CE5" s="6"/>
      <c r="CF5" s="7"/>
      <c r="CG5" s="6"/>
      <c r="CH5" s="7"/>
      <c r="CI5" s="6"/>
      <c r="CJ5" s="7"/>
      <c r="CK5" s="6"/>
      <c r="CL5" s="7"/>
    </row>
    <row r="6" spans="1:90" x14ac:dyDescent="0.45">
      <c r="A6" s="9" t="s">
        <v>9</v>
      </c>
      <c r="B6" s="236" t="s">
        <v>10</v>
      </c>
      <c r="C6" s="236" t="s">
        <v>11</v>
      </c>
      <c r="D6" s="236" t="s">
        <v>12</v>
      </c>
      <c r="E6" s="236" t="s">
        <v>13</v>
      </c>
      <c r="F6" s="236" t="s">
        <v>14</v>
      </c>
      <c r="G6" s="236" t="s">
        <v>15</v>
      </c>
      <c r="H6" s="236" t="s">
        <v>16</v>
      </c>
      <c r="I6" s="236" t="s">
        <v>17</v>
      </c>
      <c r="J6" s="236" t="s">
        <v>18</v>
      </c>
      <c r="K6" s="236" t="s">
        <v>19</v>
      </c>
      <c r="L6" s="236" t="s">
        <v>20</v>
      </c>
      <c r="M6" s="236" t="s">
        <v>21</v>
      </c>
      <c r="N6" s="236" t="s">
        <v>22</v>
      </c>
      <c r="O6" s="236" t="s">
        <v>23</v>
      </c>
      <c r="P6" s="236" t="s">
        <v>169</v>
      </c>
      <c r="Q6" s="236" t="s">
        <v>170</v>
      </c>
      <c r="R6" s="237" t="s">
        <v>171</v>
      </c>
      <c r="S6" s="237" t="s">
        <v>172</v>
      </c>
      <c r="T6" s="237" t="s">
        <v>174</v>
      </c>
      <c r="U6" s="237" t="s">
        <v>175</v>
      </c>
      <c r="V6" s="237" t="s">
        <v>176</v>
      </c>
      <c r="X6" s="236">
        <v>2021</v>
      </c>
      <c r="Y6" s="236">
        <v>2022</v>
      </c>
      <c r="Z6" s="236">
        <v>2023</v>
      </c>
      <c r="AA6" s="236">
        <v>2024</v>
      </c>
      <c r="AB6" s="236">
        <v>2025</v>
      </c>
    </row>
    <row r="7" spans="1:90" x14ac:dyDescent="0.45">
      <c r="A7" s="12" t="s">
        <v>24</v>
      </c>
      <c r="B7" s="13">
        <v>305905.902</v>
      </c>
      <c r="C7" s="13">
        <v>347475.90590999997</v>
      </c>
      <c r="D7" s="13">
        <v>297270.81269866589</v>
      </c>
      <c r="E7" s="13">
        <v>322898.60375309963</v>
      </c>
      <c r="F7" s="13">
        <v>276276.79917530512</v>
      </c>
      <c r="G7" s="13">
        <v>330630.13397199759</v>
      </c>
      <c r="H7" s="13">
        <v>327426.44927832385</v>
      </c>
      <c r="I7" s="13">
        <v>337127.50698144356</v>
      </c>
      <c r="J7" s="13">
        <v>236775.90254584001</v>
      </c>
      <c r="K7" s="13">
        <v>322892.90245415998</v>
      </c>
      <c r="L7" s="13">
        <v>306706.6387198196</v>
      </c>
      <c r="M7" s="13">
        <v>315977.91333628201</v>
      </c>
      <c r="N7" s="13">
        <v>303028.89227647969</v>
      </c>
      <c r="O7" s="13">
        <v>398104.13124493131</v>
      </c>
      <c r="P7" s="13">
        <v>413123.95911157125</v>
      </c>
      <c r="Q7" s="13">
        <v>362990.01746701985</v>
      </c>
      <c r="R7" s="14">
        <v>329677.17800000001</v>
      </c>
      <c r="S7" s="14">
        <v>406088.71162727068</v>
      </c>
      <c r="T7" s="14">
        <v>389190.95141845336</v>
      </c>
      <c r="U7" s="14">
        <v>312065.57479941205</v>
      </c>
      <c r="V7" s="14">
        <v>390642.71900689614</v>
      </c>
      <c r="X7" s="13">
        <v>1273551.2243617654</v>
      </c>
      <c r="Y7" s="13">
        <v>1271460.8894070701</v>
      </c>
      <c r="Z7" s="13">
        <v>1182353.3570561016</v>
      </c>
      <c r="AA7" s="13">
        <v>1477247.0001000022</v>
      </c>
      <c r="AB7" s="13">
        <v>1437022.4158451362</v>
      </c>
    </row>
    <row r="8" spans="1:90" x14ac:dyDescent="0.45">
      <c r="A8" s="15" t="s">
        <v>25</v>
      </c>
      <c r="B8" s="16">
        <v>20222.097999999998</v>
      </c>
      <c r="C8" s="16">
        <v>23287.192999999999</v>
      </c>
      <c r="D8" s="16">
        <v>22352.088391334197</v>
      </c>
      <c r="E8" s="16">
        <v>26994.3962469004</v>
      </c>
      <c r="F8" s="16">
        <v>37065.200824694897</v>
      </c>
      <c r="G8" s="16">
        <v>34608.866028002391</v>
      </c>
      <c r="H8" s="16">
        <v>34206.550721676169</v>
      </c>
      <c r="I8" s="16">
        <v>29567.493018556441</v>
      </c>
      <c r="J8" s="16">
        <v>21425.097454160001</v>
      </c>
      <c r="K8" s="16">
        <v>41416.097545839999</v>
      </c>
      <c r="L8" s="16">
        <v>55941.361280180412</v>
      </c>
      <c r="M8" s="16">
        <v>71497.086663717986</v>
      </c>
      <c r="N8" s="16">
        <v>56652.107723520327</v>
      </c>
      <c r="O8" s="16">
        <v>66995.476276479676</v>
      </c>
      <c r="P8" s="16">
        <v>60445.599000000002</v>
      </c>
      <c r="Q8" s="16">
        <v>93035.81700000001</v>
      </c>
      <c r="R8" s="17">
        <v>43319.822</v>
      </c>
      <c r="S8" s="17">
        <v>58737.206000000006</v>
      </c>
      <c r="T8" s="17">
        <v>86004.732999999993</v>
      </c>
      <c r="U8" s="17">
        <v>77297.312999999966</v>
      </c>
      <c r="V8" s="17">
        <v>44327.463000000003</v>
      </c>
      <c r="X8" s="16">
        <v>92855.775638234598</v>
      </c>
      <c r="Y8" s="16">
        <v>135448.11059292991</v>
      </c>
      <c r="Z8" s="16">
        <v>190279.64294389839</v>
      </c>
      <c r="AA8" s="16">
        <v>277129</v>
      </c>
      <c r="AB8" s="16">
        <v>265359.07399999996</v>
      </c>
    </row>
    <row r="9" spans="1:90" x14ac:dyDescent="0.45">
      <c r="A9" s="18" t="s">
        <v>26</v>
      </c>
      <c r="B9" s="19">
        <v>326128</v>
      </c>
      <c r="C9" s="19">
        <v>370763.09890999994</v>
      </c>
      <c r="D9" s="19">
        <v>319622.90109000006</v>
      </c>
      <c r="E9" s="19">
        <v>349893</v>
      </c>
      <c r="F9" s="19">
        <v>313342</v>
      </c>
      <c r="G9" s="19">
        <v>365239</v>
      </c>
      <c r="H9" s="19">
        <v>361633</v>
      </c>
      <c r="I9" s="19">
        <v>366695</v>
      </c>
      <c r="J9" s="19">
        <v>258201</v>
      </c>
      <c r="K9" s="19">
        <v>364309</v>
      </c>
      <c r="L9" s="19">
        <v>362648</v>
      </c>
      <c r="M9" s="19">
        <v>387475</v>
      </c>
      <c r="N9" s="19">
        <v>359681</v>
      </c>
      <c r="O9" s="19">
        <v>465099.60752141097</v>
      </c>
      <c r="P9" s="19">
        <v>473569.55811157124</v>
      </c>
      <c r="Q9" s="19">
        <v>456025.83446701989</v>
      </c>
      <c r="R9" s="20">
        <v>372997</v>
      </c>
      <c r="S9" s="20">
        <v>464825.91762727068</v>
      </c>
      <c r="T9" s="20">
        <v>475195.68441845337</v>
      </c>
      <c r="U9" s="20">
        <v>389362.88779941201</v>
      </c>
      <c r="V9" s="20">
        <v>434970.18200689612</v>
      </c>
      <c r="X9" s="19">
        <v>1366407</v>
      </c>
      <c r="Y9" s="19">
        <v>1406909</v>
      </c>
      <c r="Z9" s="19">
        <v>1372633</v>
      </c>
      <c r="AA9" s="19">
        <v>1754376.0001000022</v>
      </c>
      <c r="AB9" s="19">
        <v>1702381.4898451362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5:CU82"/>
  <sheetViews>
    <sheetView showGridLines="0" zoomScale="80" zoomScaleNormal="80" workbookViewId="0">
      <pane xSplit="1" ySplit="6" topLeftCell="CC7" activePane="bottomRight" state="frozenSplit"/>
      <selection pane="topRight" activeCell="BR21" sqref="BR21"/>
      <selection pane="bottomLeft" activeCell="BR21" sqref="BR21"/>
      <selection pane="bottomRight" activeCell="CT6" sqref="CT6"/>
    </sheetView>
  </sheetViews>
  <sheetFormatPr defaultColWidth="9.1796875" defaultRowHeight="15" outlineLevelCol="1" x14ac:dyDescent="0.4"/>
  <cols>
    <col min="1" max="1" width="44.81640625" style="5" bestFit="1" customWidth="1"/>
    <col min="2" max="57" width="9.1796875" style="5" customWidth="1" outlineLevel="1"/>
    <col min="58" max="58" width="11.26953125" style="5" bestFit="1" customWidth="1"/>
    <col min="59" max="59" width="9.26953125" style="5" bestFit="1" customWidth="1"/>
    <col min="60" max="60" width="11.26953125" style="5" bestFit="1" customWidth="1"/>
    <col min="61" max="61" width="9.26953125" style="5" bestFit="1" customWidth="1"/>
    <col min="62" max="62" width="11.26953125" style="5" bestFit="1" customWidth="1"/>
    <col min="63" max="63" width="9.26953125" style="5" bestFit="1" customWidth="1"/>
    <col min="64" max="64" width="11.26953125" style="5" bestFit="1" customWidth="1"/>
    <col min="65" max="65" width="9.26953125" style="5" bestFit="1" customWidth="1"/>
    <col min="66" max="66" width="11.26953125" style="5" bestFit="1" customWidth="1"/>
    <col min="67" max="67" width="9.26953125" style="5" bestFit="1" customWidth="1"/>
    <col min="68" max="68" width="11.26953125" style="5" bestFit="1" customWidth="1"/>
    <col min="69" max="69" width="9.26953125" style="5" bestFit="1" customWidth="1"/>
    <col min="70" max="70" width="11.26953125" style="5" bestFit="1" customWidth="1"/>
    <col min="71" max="71" width="9.26953125" style="5" bestFit="1" customWidth="1"/>
    <col min="72" max="72" width="11.26953125" style="5" bestFit="1" customWidth="1"/>
    <col min="73" max="73" width="9.26953125" style="5" bestFit="1" customWidth="1"/>
    <col min="74" max="74" width="11.26953125" style="5" bestFit="1" customWidth="1"/>
    <col min="75" max="75" width="9.26953125" style="5" bestFit="1" customWidth="1"/>
    <col min="76" max="76" width="11.26953125" style="5" bestFit="1" customWidth="1"/>
    <col min="77" max="77" width="9.26953125" style="5" bestFit="1" customWidth="1"/>
    <col min="78" max="78" width="9.54296875" style="21" customWidth="1"/>
    <col min="79" max="79" width="8.453125" style="22" customWidth="1"/>
    <col min="80" max="80" width="9.54296875" style="21" customWidth="1"/>
    <col min="81" max="81" width="8.453125" style="22" customWidth="1"/>
    <col min="82" max="82" width="9.54296875" style="6" customWidth="1"/>
    <col min="83" max="83" width="8.453125" style="7" customWidth="1"/>
    <col min="84" max="84" width="11.26953125" style="5" bestFit="1" customWidth="1"/>
    <col min="85" max="85" width="9.26953125" style="5" bestFit="1" customWidth="1"/>
    <col min="86" max="86" width="11.26953125" style="5" bestFit="1" customWidth="1"/>
    <col min="87" max="87" width="9.26953125" style="5" bestFit="1" customWidth="1"/>
    <col min="88" max="88" width="11.26953125" style="5" bestFit="1" customWidth="1"/>
    <col min="89" max="89" width="9.26953125" style="5" bestFit="1" customWidth="1"/>
    <col min="90" max="90" width="11.26953125" style="5" bestFit="1" customWidth="1"/>
    <col min="91" max="91" width="9.26953125" style="5" bestFit="1" customWidth="1"/>
    <col min="92" max="92" width="11.26953125" style="5" bestFit="1" customWidth="1"/>
    <col min="93" max="93" width="9.26953125" style="5" bestFit="1" customWidth="1"/>
    <col min="94" max="94" width="11.26953125" style="5" bestFit="1" customWidth="1"/>
    <col min="95" max="95" width="9.26953125" style="5" bestFit="1" customWidth="1"/>
    <col min="96" max="96" width="11.26953125" style="5" bestFit="1" customWidth="1"/>
    <col min="97" max="97" width="9.26953125" style="5" bestFit="1" customWidth="1"/>
    <col min="98" max="16384" width="9.1796875" style="5"/>
  </cols>
  <sheetData>
    <row r="5" spans="1:99" ht="15.5" thickBot="1" x14ac:dyDescent="0.45">
      <c r="A5" s="8"/>
    </row>
    <row r="6" spans="1:99" ht="16.5" x14ac:dyDescent="0.45">
      <c r="A6" s="231" t="s">
        <v>27</v>
      </c>
      <c r="B6" s="232" t="s">
        <v>28</v>
      </c>
      <c r="C6" s="233" t="s">
        <v>29</v>
      </c>
      <c r="D6" s="232" t="s">
        <v>30</v>
      </c>
      <c r="E6" s="233" t="s">
        <v>29</v>
      </c>
      <c r="F6" s="232" t="s">
        <v>31</v>
      </c>
      <c r="G6" s="233" t="s">
        <v>29</v>
      </c>
      <c r="H6" s="232" t="s">
        <v>32</v>
      </c>
      <c r="I6" s="233" t="s">
        <v>29</v>
      </c>
      <c r="J6" s="232" t="s">
        <v>33</v>
      </c>
      <c r="K6" s="233" t="s">
        <v>29</v>
      </c>
      <c r="L6" s="232" t="s">
        <v>34</v>
      </c>
      <c r="M6" s="233" t="s">
        <v>29</v>
      </c>
      <c r="N6" s="232" t="s">
        <v>35</v>
      </c>
      <c r="O6" s="233" t="s">
        <v>29</v>
      </c>
      <c r="P6" s="232" t="s">
        <v>36</v>
      </c>
      <c r="Q6" s="233" t="s">
        <v>29</v>
      </c>
      <c r="R6" s="232" t="s">
        <v>37</v>
      </c>
      <c r="S6" s="233" t="s">
        <v>29</v>
      </c>
      <c r="T6" s="232" t="s">
        <v>38</v>
      </c>
      <c r="U6" s="233" t="s">
        <v>29</v>
      </c>
      <c r="V6" s="232" t="s">
        <v>39</v>
      </c>
      <c r="W6" s="233" t="s">
        <v>29</v>
      </c>
      <c r="X6" s="232" t="s">
        <v>40</v>
      </c>
      <c r="Y6" s="233" t="s">
        <v>29</v>
      </c>
      <c r="Z6" s="232" t="s">
        <v>41</v>
      </c>
      <c r="AA6" s="233" t="s">
        <v>29</v>
      </c>
      <c r="AB6" s="232" t="s">
        <v>42</v>
      </c>
      <c r="AC6" s="233" t="s">
        <v>29</v>
      </c>
      <c r="AD6" s="232" t="s">
        <v>43</v>
      </c>
      <c r="AE6" s="233" t="s">
        <v>29</v>
      </c>
      <c r="AF6" s="232" t="s">
        <v>44</v>
      </c>
      <c r="AG6" s="233" t="s">
        <v>29</v>
      </c>
      <c r="AH6" s="232" t="s">
        <v>45</v>
      </c>
      <c r="AI6" s="233" t="s">
        <v>29</v>
      </c>
      <c r="AJ6" s="232" t="s">
        <v>46</v>
      </c>
      <c r="AK6" s="233" t="s">
        <v>29</v>
      </c>
      <c r="AL6" s="232" t="s">
        <v>47</v>
      </c>
      <c r="AM6" s="233" t="s">
        <v>29</v>
      </c>
      <c r="AN6" s="232" t="s">
        <v>48</v>
      </c>
      <c r="AO6" s="233" t="s">
        <v>29</v>
      </c>
      <c r="AP6" s="232" t="s">
        <v>49</v>
      </c>
      <c r="AQ6" s="233" t="s">
        <v>29</v>
      </c>
      <c r="AR6" s="232" t="s">
        <v>50</v>
      </c>
      <c r="AS6" s="233" t="s">
        <v>29</v>
      </c>
      <c r="AT6" s="232" t="s">
        <v>51</v>
      </c>
      <c r="AU6" s="233" t="s">
        <v>29</v>
      </c>
      <c r="AV6" s="232" t="s">
        <v>52</v>
      </c>
      <c r="AW6" s="233" t="s">
        <v>29</v>
      </c>
      <c r="AX6" s="232" t="s">
        <v>53</v>
      </c>
      <c r="AY6" s="233" t="s">
        <v>29</v>
      </c>
      <c r="AZ6" s="232" t="s">
        <v>54</v>
      </c>
      <c r="BA6" s="233" t="s">
        <v>29</v>
      </c>
      <c r="BB6" s="232" t="s">
        <v>55</v>
      </c>
      <c r="BC6" s="233" t="s">
        <v>29</v>
      </c>
      <c r="BD6" s="232" t="s">
        <v>56</v>
      </c>
      <c r="BE6" s="233" t="s">
        <v>29</v>
      </c>
      <c r="BF6" s="232" t="s">
        <v>10</v>
      </c>
      <c r="BG6" s="233" t="s">
        <v>29</v>
      </c>
      <c r="BH6" s="232" t="s">
        <v>11</v>
      </c>
      <c r="BI6" s="233" t="s">
        <v>29</v>
      </c>
      <c r="BJ6" s="232" t="s">
        <v>12</v>
      </c>
      <c r="BK6" s="233" t="s">
        <v>29</v>
      </c>
      <c r="BL6" s="232" t="s">
        <v>13</v>
      </c>
      <c r="BM6" s="233" t="s">
        <v>29</v>
      </c>
      <c r="BN6" s="232" t="s">
        <v>14</v>
      </c>
      <c r="BO6" s="233" t="s">
        <v>29</v>
      </c>
      <c r="BP6" s="232" t="s">
        <v>15</v>
      </c>
      <c r="BQ6" s="233" t="s">
        <v>29</v>
      </c>
      <c r="BR6" s="232" t="s">
        <v>16</v>
      </c>
      <c r="BS6" s="233" t="s">
        <v>29</v>
      </c>
      <c r="BT6" s="232" t="s">
        <v>17</v>
      </c>
      <c r="BU6" s="233" t="s">
        <v>29</v>
      </c>
      <c r="BV6" s="232" t="s">
        <v>18</v>
      </c>
      <c r="BW6" s="233" t="s">
        <v>29</v>
      </c>
      <c r="BX6" s="232" t="s">
        <v>19</v>
      </c>
      <c r="BY6" s="233" t="s">
        <v>29</v>
      </c>
      <c r="BZ6" s="234" t="s">
        <v>20</v>
      </c>
      <c r="CA6" s="235" t="s">
        <v>29</v>
      </c>
      <c r="CB6" s="234" t="s">
        <v>21</v>
      </c>
      <c r="CC6" s="235" t="s">
        <v>29</v>
      </c>
      <c r="CD6" s="232" t="s">
        <v>22</v>
      </c>
      <c r="CE6" s="233" t="s">
        <v>29</v>
      </c>
      <c r="CF6" s="232" t="s">
        <v>23</v>
      </c>
      <c r="CG6" s="233" t="s">
        <v>29</v>
      </c>
      <c r="CH6" s="232" t="s">
        <v>169</v>
      </c>
      <c r="CI6" s="233" t="s">
        <v>29</v>
      </c>
      <c r="CJ6" s="232" t="s">
        <v>170</v>
      </c>
      <c r="CK6" s="233" t="s">
        <v>29</v>
      </c>
      <c r="CL6" s="232" t="s">
        <v>171</v>
      </c>
      <c r="CM6" s="233" t="s">
        <v>29</v>
      </c>
      <c r="CN6" s="232" t="s">
        <v>172</v>
      </c>
      <c r="CO6" s="233" t="s">
        <v>29</v>
      </c>
      <c r="CP6" s="232" t="s">
        <v>174</v>
      </c>
      <c r="CQ6" s="233" t="s">
        <v>29</v>
      </c>
      <c r="CR6" s="232" t="s">
        <v>175</v>
      </c>
      <c r="CS6" s="233" t="s">
        <v>29</v>
      </c>
      <c r="CT6" s="232" t="s">
        <v>176</v>
      </c>
      <c r="CU6" s="233" t="s">
        <v>29</v>
      </c>
    </row>
    <row r="7" spans="1:99" x14ac:dyDescent="0.4">
      <c r="A7" s="23"/>
      <c r="B7" s="24"/>
      <c r="C7" s="25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5"/>
      <c r="P7" s="24"/>
      <c r="Q7" s="25"/>
      <c r="R7" s="24"/>
      <c r="S7" s="25"/>
      <c r="T7" s="24"/>
      <c r="U7" s="25"/>
      <c r="V7" s="24"/>
      <c r="W7" s="25"/>
      <c r="X7" s="24"/>
      <c r="Y7" s="25"/>
      <c r="Z7" s="24"/>
      <c r="AA7" s="25"/>
      <c r="AB7" s="24"/>
      <c r="AC7" s="25"/>
      <c r="AD7" s="24"/>
      <c r="AE7" s="25"/>
      <c r="AF7" s="24"/>
      <c r="AG7" s="25"/>
      <c r="AH7" s="24"/>
      <c r="AI7" s="25"/>
      <c r="AJ7" s="24"/>
      <c r="AK7" s="25"/>
      <c r="AL7" s="24"/>
      <c r="AM7" s="25"/>
      <c r="AN7" s="24"/>
      <c r="AO7" s="25"/>
      <c r="AP7" s="24"/>
      <c r="AQ7" s="25"/>
      <c r="AR7" s="24"/>
      <c r="AS7" s="25"/>
      <c r="AT7" s="24"/>
      <c r="AU7" s="25"/>
      <c r="AV7" s="24"/>
      <c r="AW7" s="25"/>
      <c r="AX7" s="24"/>
      <c r="AY7" s="25"/>
      <c r="AZ7" s="24"/>
      <c r="BA7" s="25"/>
      <c r="BB7" s="24"/>
      <c r="BC7" s="25"/>
      <c r="BD7" s="24"/>
      <c r="BE7" s="25"/>
      <c r="BF7" s="24"/>
      <c r="BG7" s="25"/>
      <c r="BH7" s="24"/>
      <c r="BI7" s="25"/>
      <c r="BJ7" s="24"/>
      <c r="BK7" s="25"/>
      <c r="BL7" s="24"/>
      <c r="BM7" s="25"/>
      <c r="BN7" s="24"/>
      <c r="BO7" s="25"/>
      <c r="BP7" s="24"/>
      <c r="BQ7" s="25"/>
      <c r="BR7" s="24"/>
      <c r="BS7" s="25"/>
      <c r="BT7" s="24"/>
      <c r="BU7" s="25"/>
      <c r="BV7" s="24"/>
      <c r="BW7" s="25"/>
      <c r="BX7" s="24"/>
      <c r="BY7" s="25"/>
      <c r="BZ7" s="26"/>
      <c r="CA7" s="27"/>
      <c r="CB7" s="26"/>
      <c r="CC7" s="27"/>
      <c r="CD7" s="24"/>
      <c r="CE7" s="25"/>
      <c r="CF7" s="24"/>
      <c r="CG7" s="25"/>
      <c r="CH7" s="24"/>
      <c r="CI7" s="25"/>
      <c r="CJ7" s="24"/>
      <c r="CK7" s="25"/>
      <c r="CL7" s="24"/>
      <c r="CM7" s="25"/>
      <c r="CN7" s="24"/>
      <c r="CO7" s="25"/>
    </row>
    <row r="8" spans="1:99" x14ac:dyDescent="0.4">
      <c r="A8" s="226" t="s">
        <v>57</v>
      </c>
      <c r="B8" s="227"/>
      <c r="C8" s="228"/>
      <c r="D8" s="227"/>
      <c r="E8" s="228"/>
      <c r="F8" s="227"/>
      <c r="G8" s="228"/>
      <c r="H8" s="227"/>
      <c r="I8" s="228"/>
      <c r="J8" s="227"/>
      <c r="K8" s="228"/>
      <c r="L8" s="227"/>
      <c r="M8" s="228"/>
      <c r="N8" s="227"/>
      <c r="O8" s="228"/>
      <c r="P8" s="227"/>
      <c r="Q8" s="228"/>
      <c r="R8" s="227"/>
      <c r="S8" s="228"/>
      <c r="T8" s="227"/>
      <c r="U8" s="228"/>
      <c r="V8" s="227"/>
      <c r="W8" s="228"/>
      <c r="X8" s="227"/>
      <c r="Y8" s="228"/>
      <c r="Z8" s="227"/>
      <c r="AA8" s="228"/>
      <c r="AB8" s="227"/>
      <c r="AC8" s="228"/>
      <c r="AD8" s="227"/>
      <c r="AE8" s="228"/>
      <c r="AF8" s="227"/>
      <c r="AG8" s="228"/>
      <c r="AH8" s="227"/>
      <c r="AI8" s="228"/>
      <c r="AJ8" s="227"/>
      <c r="AK8" s="228"/>
      <c r="AL8" s="227"/>
      <c r="AM8" s="228"/>
      <c r="AN8" s="227"/>
      <c r="AO8" s="228"/>
      <c r="AP8" s="227"/>
      <c r="AQ8" s="228"/>
      <c r="AR8" s="227"/>
      <c r="AS8" s="228"/>
      <c r="AT8" s="227"/>
      <c r="AU8" s="228"/>
      <c r="AV8" s="227"/>
      <c r="AW8" s="228"/>
      <c r="AX8" s="227"/>
      <c r="AY8" s="228"/>
      <c r="AZ8" s="227"/>
      <c r="BA8" s="228"/>
      <c r="BB8" s="227"/>
      <c r="BC8" s="228"/>
      <c r="BD8" s="227"/>
      <c r="BE8" s="228"/>
      <c r="BF8" s="227"/>
      <c r="BG8" s="228"/>
      <c r="BH8" s="227"/>
      <c r="BI8" s="228"/>
      <c r="BJ8" s="227"/>
      <c r="BK8" s="228"/>
      <c r="BL8" s="227"/>
      <c r="BM8" s="228"/>
      <c r="BN8" s="227"/>
      <c r="BO8" s="228"/>
      <c r="BP8" s="227"/>
      <c r="BQ8" s="228"/>
      <c r="BR8" s="227"/>
      <c r="BS8" s="228"/>
      <c r="BT8" s="227"/>
      <c r="BU8" s="228"/>
      <c r="BV8" s="227"/>
      <c r="BW8" s="228"/>
      <c r="BX8" s="227"/>
      <c r="BY8" s="228"/>
      <c r="BZ8" s="229"/>
      <c r="CA8" s="230"/>
      <c r="CB8" s="229"/>
      <c r="CC8" s="230"/>
      <c r="CD8" s="227"/>
      <c r="CE8" s="228"/>
      <c r="CF8" s="227"/>
      <c r="CG8" s="228"/>
      <c r="CH8" s="227"/>
      <c r="CI8" s="228"/>
      <c r="CJ8" s="227"/>
      <c r="CK8" s="228"/>
      <c r="CL8" s="227"/>
      <c r="CM8" s="228"/>
      <c r="CN8" s="227"/>
      <c r="CO8" s="228"/>
      <c r="CP8" s="227"/>
      <c r="CQ8" s="228"/>
      <c r="CR8" s="227"/>
      <c r="CS8" s="228"/>
      <c r="CT8" s="227"/>
      <c r="CU8" s="228"/>
    </row>
    <row r="9" spans="1:99" x14ac:dyDescent="0.4">
      <c r="A9" s="29" t="s">
        <v>57</v>
      </c>
      <c r="B9" s="30">
        <v>241786.48539867246</v>
      </c>
      <c r="C9" s="31">
        <v>1</v>
      </c>
      <c r="D9" s="30">
        <v>245507.37490313404</v>
      </c>
      <c r="E9" s="31">
        <v>1</v>
      </c>
      <c r="F9" s="30">
        <v>263051.09866718837</v>
      </c>
      <c r="G9" s="31">
        <v>1</v>
      </c>
      <c r="H9" s="30">
        <v>256094</v>
      </c>
      <c r="I9" s="31">
        <v>1</v>
      </c>
      <c r="J9" s="30">
        <v>276663.98966573342</v>
      </c>
      <c r="K9" s="31">
        <v>1</v>
      </c>
      <c r="L9" s="30">
        <v>287850.01888459816</v>
      </c>
      <c r="M9" s="31">
        <v>1</v>
      </c>
      <c r="N9" s="30">
        <v>291327.80324925215</v>
      </c>
      <c r="O9" s="31">
        <v>1</v>
      </c>
      <c r="P9" s="30">
        <v>298105</v>
      </c>
      <c r="Q9" s="31">
        <v>1</v>
      </c>
      <c r="R9" s="30">
        <v>310553</v>
      </c>
      <c r="S9" s="31">
        <v>1</v>
      </c>
      <c r="T9" s="30">
        <v>311907</v>
      </c>
      <c r="U9" s="31">
        <v>1</v>
      </c>
      <c r="V9" s="30">
        <v>336932</v>
      </c>
      <c r="W9" s="31">
        <v>1</v>
      </c>
      <c r="X9" s="30">
        <v>315724</v>
      </c>
      <c r="Y9" s="31">
        <v>1</v>
      </c>
      <c r="Z9" s="30">
        <v>377221</v>
      </c>
      <c r="AA9" s="31">
        <v>1</v>
      </c>
      <c r="AB9" s="30">
        <v>423049</v>
      </c>
      <c r="AC9" s="31">
        <v>1</v>
      </c>
      <c r="AD9" s="30">
        <v>354020</v>
      </c>
      <c r="AE9" s="31">
        <v>1</v>
      </c>
      <c r="AF9" s="30">
        <v>365970</v>
      </c>
      <c r="AG9" s="31">
        <v>1</v>
      </c>
      <c r="AH9" s="30">
        <v>391259</v>
      </c>
      <c r="AI9" s="31">
        <v>1</v>
      </c>
      <c r="AJ9" s="30">
        <v>587343</v>
      </c>
      <c r="AK9" s="31">
        <v>1</v>
      </c>
      <c r="AL9" s="30">
        <v>638616</v>
      </c>
      <c r="AM9" s="31">
        <v>1</v>
      </c>
      <c r="AN9" s="30">
        <v>594155</v>
      </c>
      <c r="AO9" s="31">
        <v>1</v>
      </c>
      <c r="AP9" s="30">
        <v>631526</v>
      </c>
      <c r="AQ9" s="31">
        <v>1</v>
      </c>
      <c r="AR9" s="30">
        <v>718195</v>
      </c>
      <c r="AS9" s="31">
        <v>1</v>
      </c>
      <c r="AT9" s="30">
        <v>746331</v>
      </c>
      <c r="AU9" s="31">
        <v>1</v>
      </c>
      <c r="AV9" s="30">
        <v>738444</v>
      </c>
      <c r="AW9" s="31">
        <v>1</v>
      </c>
      <c r="AX9" s="30">
        <v>800081</v>
      </c>
      <c r="AY9" s="31">
        <v>1</v>
      </c>
      <c r="AZ9" s="30">
        <v>1206541</v>
      </c>
      <c r="BA9" s="31">
        <v>1</v>
      </c>
      <c r="BB9" s="30">
        <v>1259259</v>
      </c>
      <c r="BC9" s="31">
        <v>1</v>
      </c>
      <c r="BD9" s="30">
        <v>1273200</v>
      </c>
      <c r="BE9" s="31">
        <v>1</v>
      </c>
      <c r="BF9" s="32">
        <v>1428402</v>
      </c>
      <c r="BG9" s="33">
        <v>1</v>
      </c>
      <c r="BH9" s="32">
        <v>2314718</v>
      </c>
      <c r="BI9" s="33">
        <v>1</v>
      </c>
      <c r="BJ9" s="32">
        <v>2372649</v>
      </c>
      <c r="BK9" s="33">
        <v>1</v>
      </c>
      <c r="BL9" s="32">
        <v>2328047</v>
      </c>
      <c r="BM9" s="33">
        <v>1</v>
      </c>
      <c r="BN9" s="34">
        <v>2297176</v>
      </c>
      <c r="BO9" s="33">
        <v>1</v>
      </c>
      <c r="BP9" s="34">
        <v>2383926</v>
      </c>
      <c r="BQ9" s="33">
        <v>1</v>
      </c>
      <c r="BR9" s="34">
        <v>2440588</v>
      </c>
      <c r="BS9" s="31">
        <v>1</v>
      </c>
      <c r="BT9" s="34">
        <v>2499048</v>
      </c>
      <c r="BU9" s="31">
        <v>1</v>
      </c>
      <c r="BV9" s="34">
        <v>2505597</v>
      </c>
      <c r="BW9" s="31">
        <v>1</v>
      </c>
      <c r="BX9" s="34">
        <v>2499083</v>
      </c>
      <c r="BY9" s="31">
        <v>1</v>
      </c>
      <c r="BZ9" s="34">
        <v>3074044</v>
      </c>
      <c r="CA9" s="31">
        <v>1</v>
      </c>
      <c r="CB9" s="34">
        <v>3053528</v>
      </c>
      <c r="CC9" s="31">
        <v>1</v>
      </c>
      <c r="CD9" s="34">
        <v>3160992</v>
      </c>
      <c r="CE9" s="31">
        <v>1</v>
      </c>
      <c r="CF9" s="34">
        <v>3098088</v>
      </c>
      <c r="CG9" s="31">
        <v>1</v>
      </c>
      <c r="CH9" s="34">
        <v>3241494</v>
      </c>
      <c r="CI9" s="31">
        <v>1</v>
      </c>
      <c r="CJ9" s="34">
        <v>3411729</v>
      </c>
      <c r="CK9" s="31">
        <v>1</v>
      </c>
      <c r="CL9" s="34">
        <v>3431925</v>
      </c>
      <c r="CM9" s="31">
        <v>1</v>
      </c>
      <c r="CN9" s="34">
        <v>3470558</v>
      </c>
      <c r="CO9" s="31">
        <v>1</v>
      </c>
      <c r="CP9" s="34">
        <v>3621064</v>
      </c>
      <c r="CQ9" s="31">
        <v>1</v>
      </c>
      <c r="CR9" s="34">
        <v>3635027</v>
      </c>
      <c r="CS9" s="31">
        <v>1</v>
      </c>
      <c r="CT9" s="238">
        <v>3573731</v>
      </c>
      <c r="CU9" s="239">
        <v>1</v>
      </c>
    </row>
    <row r="10" spans="1:99" hidden="1" x14ac:dyDescent="0.4">
      <c r="A10" s="29"/>
      <c r="B10" s="35"/>
      <c r="C10" s="31"/>
      <c r="D10" s="35"/>
      <c r="E10" s="31"/>
      <c r="F10" s="35"/>
      <c r="G10" s="31"/>
      <c r="H10" s="35"/>
      <c r="I10" s="31"/>
      <c r="J10" s="35"/>
      <c r="K10" s="31"/>
      <c r="L10" s="35"/>
      <c r="M10" s="31"/>
      <c r="N10" s="35"/>
      <c r="O10" s="31"/>
      <c r="P10" s="35"/>
      <c r="Q10" s="31"/>
      <c r="R10" s="35"/>
      <c r="S10" s="31"/>
      <c r="T10" s="35"/>
      <c r="U10" s="31"/>
      <c r="V10" s="35"/>
      <c r="W10" s="31"/>
      <c r="X10" s="35"/>
      <c r="Y10" s="31"/>
      <c r="Z10" s="35"/>
      <c r="AA10" s="31"/>
      <c r="AB10" s="35"/>
      <c r="AC10" s="31"/>
      <c r="AD10" s="35"/>
      <c r="AE10" s="31"/>
      <c r="AF10" s="35"/>
      <c r="AG10" s="31"/>
      <c r="AH10" s="35"/>
      <c r="AI10" s="31"/>
      <c r="AJ10" s="35"/>
      <c r="AK10" s="31"/>
      <c r="AL10" s="35"/>
      <c r="AM10" s="31"/>
      <c r="AN10" s="35"/>
      <c r="AO10" s="31"/>
      <c r="AP10" s="35"/>
      <c r="AQ10" s="31"/>
      <c r="AR10" s="35"/>
      <c r="AS10" s="31"/>
      <c r="AT10" s="35"/>
      <c r="AU10" s="31"/>
      <c r="AV10" s="35"/>
      <c r="AW10" s="31"/>
      <c r="AX10" s="35"/>
      <c r="AY10" s="31"/>
      <c r="AZ10" s="35"/>
      <c r="BA10" s="31"/>
      <c r="BB10" s="35"/>
      <c r="BC10" s="31"/>
      <c r="BD10" s="35"/>
      <c r="BE10" s="31"/>
      <c r="BF10" s="36"/>
      <c r="BG10" s="33"/>
      <c r="BH10" s="36"/>
      <c r="BI10" s="33"/>
      <c r="BJ10" s="37"/>
      <c r="BK10" s="33"/>
      <c r="BL10" s="37"/>
      <c r="BM10" s="33"/>
      <c r="BN10" s="35"/>
      <c r="BO10" s="33"/>
      <c r="BP10" s="35"/>
      <c r="BQ10" s="33"/>
      <c r="BR10" s="35"/>
      <c r="BS10" s="31">
        <v>0</v>
      </c>
      <c r="BT10" s="35"/>
      <c r="BU10" s="31"/>
      <c r="BV10" s="35"/>
      <c r="BW10" s="31"/>
      <c r="BX10" s="35"/>
      <c r="BY10" s="31"/>
      <c r="BZ10" s="35"/>
      <c r="CA10" s="31"/>
      <c r="CB10" s="35"/>
      <c r="CC10" s="31"/>
      <c r="CD10" s="35"/>
      <c r="CE10" s="31"/>
      <c r="CF10" s="35"/>
      <c r="CG10" s="31"/>
      <c r="CH10" s="35"/>
      <c r="CI10" s="31"/>
      <c r="CJ10" s="35"/>
      <c r="CK10" s="31"/>
      <c r="CL10" s="35"/>
      <c r="CM10" s="31"/>
      <c r="CN10" s="35"/>
      <c r="CO10" s="31"/>
      <c r="CP10" s="35"/>
      <c r="CQ10" s="31">
        <v>0</v>
      </c>
      <c r="CR10" s="35"/>
      <c r="CS10" s="31">
        <v>0</v>
      </c>
      <c r="CT10" s="240"/>
      <c r="CU10" s="239">
        <v>0</v>
      </c>
    </row>
    <row r="11" spans="1:99" hidden="1" x14ac:dyDescent="0.4">
      <c r="A11" s="38" t="s">
        <v>58</v>
      </c>
      <c r="B11" s="35">
        <v>158144.21227276357</v>
      </c>
      <c r="C11" s="31">
        <v>0.65406555710508651</v>
      </c>
      <c r="D11" s="35">
        <v>158880.81471836843</v>
      </c>
      <c r="E11" s="31">
        <v>0.64715292068539909</v>
      </c>
      <c r="F11" s="35">
        <v>173593.61262975444</v>
      </c>
      <c r="G11" s="31">
        <v>0.65992354150698551</v>
      </c>
      <c r="H11" s="35">
        <v>165717</v>
      </c>
      <c r="I11" s="31">
        <v>0.64709442626535574</v>
      </c>
      <c r="J11" s="35">
        <v>185005.01877732962</v>
      </c>
      <c r="K11" s="31">
        <v>0.66869930922652221</v>
      </c>
      <c r="L11" s="35">
        <v>195636.81586177126</v>
      </c>
      <c r="M11" s="31">
        <v>0.67964843851618417</v>
      </c>
      <c r="N11" s="35">
        <v>198958.48</v>
      </c>
      <c r="O11" s="31">
        <v>0.68293680788776812</v>
      </c>
      <c r="P11" s="35">
        <v>194139</v>
      </c>
      <c r="Q11" s="31">
        <v>0.65124368930410426</v>
      </c>
      <c r="R11" s="35">
        <v>205458</v>
      </c>
      <c r="S11" s="31">
        <v>0.66158755510331568</v>
      </c>
      <c r="T11" s="35">
        <v>215112</v>
      </c>
      <c r="U11" s="31">
        <v>0.68966711231232392</v>
      </c>
      <c r="V11" s="35">
        <v>242499</v>
      </c>
      <c r="W11" s="31">
        <v>0.71972682915246988</v>
      </c>
      <c r="X11" s="35">
        <v>222022</v>
      </c>
      <c r="Y11" s="31">
        <v>0.70321546667342361</v>
      </c>
      <c r="Z11" s="35">
        <v>282031</v>
      </c>
      <c r="AA11" s="31">
        <v>0.74765455793818481</v>
      </c>
      <c r="AB11" s="35">
        <v>308238</v>
      </c>
      <c r="AC11" s="31">
        <v>0.72861063375637336</v>
      </c>
      <c r="AD11" s="35">
        <v>237561</v>
      </c>
      <c r="AE11" s="31">
        <v>0.67103835941472234</v>
      </c>
      <c r="AF11" s="35">
        <v>246332</v>
      </c>
      <c r="AG11" s="31">
        <v>0.67309342295816599</v>
      </c>
      <c r="AH11" s="35">
        <v>268878</v>
      </c>
      <c r="AI11" s="31">
        <v>0.68721230693734836</v>
      </c>
      <c r="AJ11" s="35">
        <v>447285</v>
      </c>
      <c r="AK11" s="31">
        <v>0.7615396795398941</v>
      </c>
      <c r="AL11" s="35">
        <v>481817</v>
      </c>
      <c r="AM11" s="31">
        <v>0.75447060518370979</v>
      </c>
      <c r="AN11" s="35">
        <v>429686</v>
      </c>
      <c r="AO11" s="31">
        <v>0.7231883936009964</v>
      </c>
      <c r="AP11" s="35">
        <v>445348</v>
      </c>
      <c r="AQ11" s="31">
        <v>0.70519345205106365</v>
      </c>
      <c r="AR11" s="35">
        <v>531019</v>
      </c>
      <c r="AS11" s="31">
        <v>0.73937997340555139</v>
      </c>
      <c r="AT11" s="35">
        <v>545998</v>
      </c>
      <c r="AU11" s="31">
        <v>0.73157620412390745</v>
      </c>
      <c r="AV11" s="35"/>
      <c r="AW11" s="31"/>
      <c r="AX11" s="35"/>
      <c r="AY11" s="31"/>
      <c r="AZ11" s="35"/>
      <c r="BA11" s="31"/>
      <c r="BB11" s="35"/>
      <c r="BC11" s="31"/>
      <c r="BD11" s="35"/>
      <c r="BE11" s="31">
        <v>0</v>
      </c>
      <c r="BF11" s="39">
        <v>911683</v>
      </c>
      <c r="BG11" s="33">
        <v>0.63825379690031236</v>
      </c>
      <c r="BH11" s="39">
        <v>1767160</v>
      </c>
      <c r="BI11" s="33">
        <v>0.7634450503257848</v>
      </c>
      <c r="BJ11" s="37">
        <v>1765421</v>
      </c>
      <c r="BK11" s="33">
        <v>0.7440717105648581</v>
      </c>
      <c r="BL11" s="37">
        <v>1696474</v>
      </c>
      <c r="BM11" s="33">
        <v>0.72871123306359364</v>
      </c>
      <c r="BN11" s="35">
        <v>1640754</v>
      </c>
      <c r="BO11" s="33">
        <v>0.71424827701490878</v>
      </c>
      <c r="BP11" s="35">
        <v>1694704</v>
      </c>
      <c r="BQ11" s="33">
        <v>0.71088783796141319</v>
      </c>
      <c r="BR11" s="35">
        <v>1713234</v>
      </c>
      <c r="BS11" s="31">
        <v>0.70197591727895081</v>
      </c>
      <c r="BT11" s="35">
        <v>1677861</v>
      </c>
      <c r="BU11" s="31">
        <v>0.67140006914633088</v>
      </c>
      <c r="BV11" s="35">
        <v>1632956</v>
      </c>
      <c r="BW11" s="31">
        <v>0.65172332182709347</v>
      </c>
      <c r="BX11" s="35">
        <v>1421667</v>
      </c>
      <c r="BY11" s="31">
        <v>0.56887546352001916</v>
      </c>
      <c r="BZ11" s="35">
        <v>1626550</v>
      </c>
      <c r="CA11" s="31">
        <v>0.52912385118755623</v>
      </c>
      <c r="CB11" s="35">
        <v>1553869</v>
      </c>
      <c r="CC11" s="31">
        <v>0.50887661747329649</v>
      </c>
      <c r="CD11" s="35">
        <v>1623555</v>
      </c>
      <c r="CE11" s="31">
        <v>0.51362198955264682</v>
      </c>
      <c r="CF11" s="35">
        <v>1498275</v>
      </c>
      <c r="CG11" s="31">
        <v>0.48361279602128798</v>
      </c>
      <c r="CH11" s="35">
        <v>1585906</v>
      </c>
      <c r="CI11" s="31">
        <v>0.48925156116284652</v>
      </c>
      <c r="CJ11" s="35">
        <v>1676152</v>
      </c>
      <c r="CK11" s="31">
        <v>0.49129107264967409</v>
      </c>
      <c r="CL11" s="35">
        <v>1647217</v>
      </c>
      <c r="CM11" s="31">
        <v>0.47996882216248898</v>
      </c>
      <c r="CN11" s="35">
        <v>1625863</v>
      </c>
      <c r="CO11" s="31">
        <v>0.46847308127396231</v>
      </c>
      <c r="CP11" s="35">
        <v>1969159</v>
      </c>
      <c r="CQ11" s="31">
        <v>0.54380673746721953</v>
      </c>
      <c r="CR11" s="35">
        <v>1897234</v>
      </c>
      <c r="CS11" s="31">
        <v>0.52193119886042116</v>
      </c>
      <c r="CT11" s="240">
        <v>1827916</v>
      </c>
      <c r="CU11" s="239">
        <v>0.51148673473185302</v>
      </c>
    </row>
    <row r="12" spans="1:99" ht="9" hidden="1" customHeight="1" x14ac:dyDescent="0.4">
      <c r="A12" s="38"/>
      <c r="B12" s="35"/>
      <c r="C12" s="31"/>
      <c r="D12" s="35"/>
      <c r="E12" s="31"/>
      <c r="F12" s="35"/>
      <c r="G12" s="31"/>
      <c r="H12" s="35"/>
      <c r="I12" s="31"/>
      <c r="J12" s="35"/>
      <c r="K12" s="31"/>
      <c r="L12" s="35"/>
      <c r="M12" s="31"/>
      <c r="N12" s="35"/>
      <c r="O12" s="31"/>
      <c r="P12" s="35"/>
      <c r="Q12" s="31"/>
      <c r="R12" s="35"/>
      <c r="S12" s="31"/>
      <c r="T12" s="35"/>
      <c r="U12" s="31"/>
      <c r="V12" s="35"/>
      <c r="W12" s="31"/>
      <c r="X12" s="35"/>
      <c r="Y12" s="31"/>
      <c r="Z12" s="35"/>
      <c r="AA12" s="31"/>
      <c r="AB12" s="35"/>
      <c r="AC12" s="31"/>
      <c r="AD12" s="35"/>
      <c r="AE12" s="31"/>
      <c r="AF12" s="35"/>
      <c r="AG12" s="31"/>
      <c r="AH12" s="35"/>
      <c r="AI12" s="31"/>
      <c r="AJ12" s="35"/>
      <c r="AK12" s="31"/>
      <c r="AL12" s="35"/>
      <c r="AM12" s="31"/>
      <c r="AN12" s="35"/>
      <c r="AO12" s="31"/>
      <c r="AP12" s="35"/>
      <c r="AQ12" s="31"/>
      <c r="AR12" s="35"/>
      <c r="AS12" s="31"/>
      <c r="AT12" s="35"/>
      <c r="AU12" s="31"/>
      <c r="AV12" s="35"/>
      <c r="AW12" s="31"/>
      <c r="AX12" s="35"/>
      <c r="AY12" s="31"/>
      <c r="AZ12" s="35"/>
      <c r="BA12" s="31"/>
      <c r="BB12" s="35"/>
      <c r="BC12" s="31"/>
      <c r="BD12" s="35"/>
      <c r="BE12" s="31"/>
      <c r="BF12" s="36"/>
      <c r="BG12" s="33"/>
      <c r="BH12" s="36"/>
      <c r="BI12" s="33"/>
      <c r="BJ12" s="37"/>
      <c r="BK12" s="33"/>
      <c r="BL12" s="37"/>
      <c r="BM12" s="33"/>
      <c r="BN12" s="35"/>
      <c r="BO12" s="33"/>
      <c r="BP12" s="35"/>
      <c r="BQ12" s="33"/>
      <c r="BR12" s="35"/>
      <c r="BS12" s="31">
        <v>0</v>
      </c>
      <c r="BT12" s="35"/>
      <c r="BU12" s="31"/>
      <c r="BV12" s="35"/>
      <c r="BW12" s="31"/>
      <c r="BX12" s="35"/>
      <c r="BY12" s="31"/>
      <c r="BZ12" s="35"/>
      <c r="CA12" s="31"/>
      <c r="CB12" s="35"/>
      <c r="CC12" s="31"/>
      <c r="CD12" s="35"/>
      <c r="CE12" s="31"/>
      <c r="CF12" s="35"/>
      <c r="CG12" s="31"/>
      <c r="CH12" s="35"/>
      <c r="CI12" s="31"/>
      <c r="CJ12" s="35"/>
      <c r="CK12" s="31"/>
      <c r="CL12" s="35"/>
      <c r="CM12" s="31"/>
      <c r="CN12" s="35"/>
      <c r="CO12" s="31"/>
      <c r="CP12" s="35"/>
      <c r="CQ12" s="31">
        <v>0</v>
      </c>
      <c r="CR12" s="35"/>
      <c r="CS12" s="31">
        <v>0</v>
      </c>
      <c r="CT12" s="240"/>
      <c r="CU12" s="239">
        <v>0</v>
      </c>
    </row>
    <row r="13" spans="1:99" x14ac:dyDescent="0.4">
      <c r="A13" s="40" t="s">
        <v>59</v>
      </c>
      <c r="B13" s="41">
        <v>13487.533634969801</v>
      </c>
      <c r="C13" s="42">
        <v>5.5782826789225727E-2</v>
      </c>
      <c r="D13" s="41">
        <v>6680.60470837512</v>
      </c>
      <c r="E13" s="42">
        <v>2.7211421697661751E-2</v>
      </c>
      <c r="F13" s="41">
        <v>7787.73313179255</v>
      </c>
      <c r="G13" s="42">
        <v>2.9605400514390444E-2</v>
      </c>
      <c r="H13" s="41">
        <v>12277</v>
      </c>
      <c r="I13" s="42">
        <v>4.7939428491100923E-2</v>
      </c>
      <c r="J13" s="41">
        <v>10559.419334962357</v>
      </c>
      <c r="K13" s="42">
        <v>3.8166945209314344E-2</v>
      </c>
      <c r="L13" s="41">
        <v>5128.1082631283916</v>
      </c>
      <c r="M13" s="42">
        <v>1.7815209055741976E-2</v>
      </c>
      <c r="N13" s="41">
        <v>7907.49</v>
      </c>
      <c r="O13" s="42">
        <v>2.714292941423983E-2</v>
      </c>
      <c r="P13" s="41">
        <v>10044</v>
      </c>
      <c r="Q13" s="42">
        <v>3.369282635313061E-2</v>
      </c>
      <c r="R13" s="41">
        <v>8568</v>
      </c>
      <c r="S13" s="42">
        <v>2.7589493580805854E-2</v>
      </c>
      <c r="T13" s="41">
        <v>7376</v>
      </c>
      <c r="U13" s="42">
        <v>2.3648074586335031E-2</v>
      </c>
      <c r="V13" s="41">
        <v>9960</v>
      </c>
      <c r="W13" s="42">
        <v>2.9560860945235242E-2</v>
      </c>
      <c r="X13" s="41">
        <v>10199</v>
      </c>
      <c r="Y13" s="42">
        <v>3.2303530932079917E-2</v>
      </c>
      <c r="Z13" s="41">
        <v>8512</v>
      </c>
      <c r="AA13" s="42">
        <v>2.256502156560743E-2</v>
      </c>
      <c r="AB13" s="41">
        <v>14097</v>
      </c>
      <c r="AC13" s="42">
        <v>3.3322381095334107E-2</v>
      </c>
      <c r="AD13" s="41">
        <v>10372</v>
      </c>
      <c r="AE13" s="42">
        <v>2.9297779786452743E-2</v>
      </c>
      <c r="AF13" s="41">
        <v>13175</v>
      </c>
      <c r="AG13" s="42">
        <v>3.6000218597152772E-2</v>
      </c>
      <c r="AH13" s="41">
        <v>24514</v>
      </c>
      <c r="AI13" s="42">
        <v>6.2654149808694493E-2</v>
      </c>
      <c r="AJ13" s="41">
        <v>178897</v>
      </c>
      <c r="AK13" s="42">
        <v>0.3045869279109481</v>
      </c>
      <c r="AL13" s="41">
        <v>143831</v>
      </c>
      <c r="AM13" s="42">
        <v>0.22522298219900536</v>
      </c>
      <c r="AN13" s="41">
        <v>112944</v>
      </c>
      <c r="AO13" s="42">
        <v>0.1900918110594037</v>
      </c>
      <c r="AP13" s="41">
        <v>114183</v>
      </c>
      <c r="AQ13" s="42">
        <v>0.1808049074780769</v>
      </c>
      <c r="AR13" s="41">
        <v>70835</v>
      </c>
      <c r="AS13" s="42">
        <v>9.8629202375399433E-2</v>
      </c>
      <c r="AT13" s="41">
        <v>153244</v>
      </c>
      <c r="AU13" s="42">
        <v>0.20532980674794427</v>
      </c>
      <c r="AV13" s="41">
        <v>159064</v>
      </c>
      <c r="AW13" s="42">
        <v>0.21540428251837648</v>
      </c>
      <c r="AX13" s="41">
        <v>130119</v>
      </c>
      <c r="AY13" s="42">
        <v>0.16263228348129752</v>
      </c>
      <c r="AZ13" s="41">
        <v>287673</v>
      </c>
      <c r="BA13" s="42">
        <v>0.23842786942176022</v>
      </c>
      <c r="BB13" s="41">
        <v>242226</v>
      </c>
      <c r="BC13" s="42">
        <v>0.19235598077917251</v>
      </c>
      <c r="BD13" s="41">
        <v>214349</v>
      </c>
      <c r="BE13" s="42">
        <v>0.1683545397423814</v>
      </c>
      <c r="BF13" s="43">
        <v>236026</v>
      </c>
      <c r="BG13" s="44">
        <v>0.16523779720274825</v>
      </c>
      <c r="BH13" s="43">
        <v>999392</v>
      </c>
      <c r="BI13" s="44">
        <v>0.43175540173792226</v>
      </c>
      <c r="BJ13" s="43">
        <v>1004921</v>
      </c>
      <c r="BK13" s="44">
        <v>0.42354389545187676</v>
      </c>
      <c r="BL13" s="43">
        <v>922822</v>
      </c>
      <c r="BM13" s="44">
        <v>0.39639319996546463</v>
      </c>
      <c r="BN13" s="45">
        <v>819309</v>
      </c>
      <c r="BO13" s="44">
        <v>0.3566592198421018</v>
      </c>
      <c r="BP13" s="45">
        <v>798948</v>
      </c>
      <c r="BQ13" s="44">
        <v>0.33513959745394784</v>
      </c>
      <c r="BR13" s="45">
        <v>763533</v>
      </c>
      <c r="BS13" s="42">
        <v>0.31284796942376181</v>
      </c>
      <c r="BT13" s="45">
        <v>643647</v>
      </c>
      <c r="BU13" s="42">
        <v>0.25755687765901253</v>
      </c>
      <c r="BV13" s="45">
        <v>621381</v>
      </c>
      <c r="BW13" s="42">
        <v>0.24799718390467421</v>
      </c>
      <c r="BX13" s="45">
        <v>391743</v>
      </c>
      <c r="BY13" s="42">
        <v>0.15675469762308814</v>
      </c>
      <c r="BZ13" s="45">
        <v>471940</v>
      </c>
      <c r="CA13" s="42">
        <v>0.1535241525495406</v>
      </c>
      <c r="CB13" s="45">
        <v>407314</v>
      </c>
      <c r="CC13" s="42">
        <v>0.13339127723734645</v>
      </c>
      <c r="CD13" s="45">
        <v>447915</v>
      </c>
      <c r="CE13" s="42">
        <v>0.14170076988489688</v>
      </c>
      <c r="CF13" s="45">
        <v>376376</v>
      </c>
      <c r="CG13" s="42">
        <v>0.1214865426676066</v>
      </c>
      <c r="CH13" s="45">
        <v>431948</v>
      </c>
      <c r="CI13" s="42">
        <v>0.13325583820300146</v>
      </c>
      <c r="CJ13" s="45">
        <v>492872</v>
      </c>
      <c r="CK13" s="42">
        <v>0.14446399464904744</v>
      </c>
      <c r="CL13" s="45">
        <v>442099</v>
      </c>
      <c r="CM13" s="42">
        <v>0.1288195400540513</v>
      </c>
      <c r="CN13" s="45">
        <v>297922</v>
      </c>
      <c r="CO13" s="42">
        <v>8.5842680053178771E-2</v>
      </c>
      <c r="CP13" s="45">
        <v>310777</v>
      </c>
      <c r="CQ13" s="42">
        <v>8.5824774154778821E-2</v>
      </c>
      <c r="CR13" s="45">
        <v>615086</v>
      </c>
      <c r="CS13" s="42">
        <v>0.16921084767733499</v>
      </c>
      <c r="CT13" s="241">
        <v>542184</v>
      </c>
      <c r="CU13" s="242">
        <v>0.15171371320337204</v>
      </c>
    </row>
    <row r="14" spans="1:99" x14ac:dyDescent="0.4">
      <c r="A14" s="40" t="s">
        <v>60</v>
      </c>
      <c r="B14" s="41">
        <v>82245.059165527826</v>
      </c>
      <c r="C14" s="42">
        <v>0.34015573298034879</v>
      </c>
      <c r="D14" s="41">
        <v>73828.070323386972</v>
      </c>
      <c r="E14" s="42">
        <v>0.30071630374654179</v>
      </c>
      <c r="F14" s="41">
        <v>75994.783109943994</v>
      </c>
      <c r="G14" s="42">
        <v>0.28889741763098437</v>
      </c>
      <c r="H14" s="41">
        <v>66667</v>
      </c>
      <c r="I14" s="42">
        <v>0.26032238162549687</v>
      </c>
      <c r="J14" s="41">
        <v>95572.823839007309</v>
      </c>
      <c r="K14" s="42">
        <v>0.34544728410256353</v>
      </c>
      <c r="L14" s="41">
        <v>99034.02522225627</v>
      </c>
      <c r="M14" s="42">
        <v>0.34404731188140014</v>
      </c>
      <c r="N14" s="41">
        <v>93437.67</v>
      </c>
      <c r="O14" s="42">
        <v>0.32073035583238607</v>
      </c>
      <c r="P14" s="41">
        <v>84875</v>
      </c>
      <c r="Q14" s="42">
        <v>0.28471511715670655</v>
      </c>
      <c r="R14" s="41">
        <v>76765</v>
      </c>
      <c r="S14" s="42">
        <v>0.24718808061747916</v>
      </c>
      <c r="T14" s="41">
        <v>85490</v>
      </c>
      <c r="U14" s="42">
        <v>0.27408810959677082</v>
      </c>
      <c r="V14" s="41">
        <v>109862</v>
      </c>
      <c r="W14" s="42">
        <v>0.32606579369130861</v>
      </c>
      <c r="X14" s="41">
        <v>98721</v>
      </c>
      <c r="Y14" s="42">
        <v>0.31268132926226705</v>
      </c>
      <c r="Z14" s="41">
        <v>133276</v>
      </c>
      <c r="AA14" s="42">
        <v>0.3533101285453355</v>
      </c>
      <c r="AB14" s="41">
        <v>154871</v>
      </c>
      <c r="AC14" s="42">
        <v>0.36608288874338435</v>
      </c>
      <c r="AD14" s="41">
        <v>107044</v>
      </c>
      <c r="AE14" s="42">
        <v>0.30236709790407323</v>
      </c>
      <c r="AF14" s="41">
        <v>104111</v>
      </c>
      <c r="AG14" s="42">
        <v>0.28447960215318197</v>
      </c>
      <c r="AH14" s="41">
        <v>117109</v>
      </c>
      <c r="AI14" s="42">
        <v>0.29931324263467424</v>
      </c>
      <c r="AJ14" s="41">
        <v>133382</v>
      </c>
      <c r="AK14" s="42">
        <v>0.22709387870460701</v>
      </c>
      <c r="AL14" s="41">
        <v>140038</v>
      </c>
      <c r="AM14" s="42">
        <v>0.21928357573252158</v>
      </c>
      <c r="AN14" s="41">
        <v>162774</v>
      </c>
      <c r="AO14" s="42">
        <v>0.27395881546061213</v>
      </c>
      <c r="AP14" s="41">
        <v>154678</v>
      </c>
      <c r="AQ14" s="42">
        <v>0.24492736641088411</v>
      </c>
      <c r="AR14" s="41">
        <v>252099</v>
      </c>
      <c r="AS14" s="42">
        <v>0.35101748132470989</v>
      </c>
      <c r="AT14" s="41">
        <v>194521</v>
      </c>
      <c r="AU14" s="42">
        <v>0.2606363664379478</v>
      </c>
      <c r="AV14" s="41">
        <v>140816</v>
      </c>
      <c r="AW14" s="42">
        <v>0.19069286228881269</v>
      </c>
      <c r="AX14" s="41">
        <v>191668</v>
      </c>
      <c r="AY14" s="42">
        <v>0.23956074447462194</v>
      </c>
      <c r="AZ14" s="41">
        <v>267240</v>
      </c>
      <c r="BA14" s="42">
        <v>0.22149268031504937</v>
      </c>
      <c r="BB14" s="41">
        <v>273142</v>
      </c>
      <c r="BC14" s="42">
        <v>0.21690692701024969</v>
      </c>
      <c r="BD14" s="41">
        <v>247552</v>
      </c>
      <c r="BE14" s="42">
        <v>0.19443292491360351</v>
      </c>
      <c r="BF14" s="43">
        <v>293644</v>
      </c>
      <c r="BG14" s="44">
        <v>0.20557518121649226</v>
      </c>
      <c r="BH14" s="43">
        <v>326439</v>
      </c>
      <c r="BI14" s="44">
        <v>0.14102754633609796</v>
      </c>
      <c r="BJ14" s="43">
        <v>288772</v>
      </c>
      <c r="BK14" s="44">
        <v>0.12170868931729893</v>
      </c>
      <c r="BL14" s="43">
        <v>331792</v>
      </c>
      <c r="BM14" s="44">
        <v>0.14251945944390298</v>
      </c>
      <c r="BN14" s="45">
        <v>371036</v>
      </c>
      <c r="BO14" s="44">
        <v>0.16151831640240016</v>
      </c>
      <c r="BP14" s="45">
        <v>376287</v>
      </c>
      <c r="BQ14" s="44">
        <v>0.15784340621311232</v>
      </c>
      <c r="BR14" s="45">
        <v>383890</v>
      </c>
      <c r="BS14" s="42">
        <v>0.15729406192278253</v>
      </c>
      <c r="BT14" s="45">
        <v>420609</v>
      </c>
      <c r="BU14" s="42">
        <v>0.16830769156894945</v>
      </c>
      <c r="BV14" s="45">
        <v>346483</v>
      </c>
      <c r="BW14" s="42">
        <v>0.13828361065247124</v>
      </c>
      <c r="BX14" s="45">
        <v>392308</v>
      </c>
      <c r="BY14" s="42">
        <v>0.15698078055030584</v>
      </c>
      <c r="BZ14" s="45">
        <v>434143</v>
      </c>
      <c r="CA14" s="42">
        <v>0.14122862262218758</v>
      </c>
      <c r="CB14" s="45">
        <v>453559</v>
      </c>
      <c r="CC14" s="42">
        <v>0.1485360540332363</v>
      </c>
      <c r="CD14" s="45">
        <v>458532</v>
      </c>
      <c r="CE14" s="42">
        <v>0.14505952561727459</v>
      </c>
      <c r="CF14" s="45">
        <v>521801</v>
      </c>
      <c r="CG14" s="42">
        <v>0.16842678452000073</v>
      </c>
      <c r="CH14" s="45">
        <v>504283</v>
      </c>
      <c r="CI14" s="42">
        <v>0.1555711656415221</v>
      </c>
      <c r="CJ14" s="45">
        <v>476750</v>
      </c>
      <c r="CK14" s="42">
        <v>0.13973853140152692</v>
      </c>
      <c r="CL14" s="45">
        <v>446530</v>
      </c>
      <c r="CM14" s="42">
        <v>0.1301106521849982</v>
      </c>
      <c r="CN14" s="45">
        <v>535700</v>
      </c>
      <c r="CO14" s="42">
        <v>0.15435558201303651</v>
      </c>
      <c r="CP14" s="45">
        <v>521763</v>
      </c>
      <c r="CQ14" s="42">
        <v>0.14409107378383812</v>
      </c>
      <c r="CR14" s="45">
        <v>458472</v>
      </c>
      <c r="CS14" s="42">
        <v>0.12612616082356473</v>
      </c>
      <c r="CT14" s="241">
        <v>472885</v>
      </c>
      <c r="CU14" s="242">
        <v>0.13232249433435253</v>
      </c>
    </row>
    <row r="15" spans="1:99" x14ac:dyDescent="0.4">
      <c r="A15" s="40" t="s">
        <v>61</v>
      </c>
      <c r="B15" s="41">
        <v>52567.202458240012</v>
      </c>
      <c r="C15" s="42">
        <v>0.21741166538553205</v>
      </c>
      <c r="D15" s="41">
        <v>65664.608305013899</v>
      </c>
      <c r="E15" s="42">
        <v>0.26746491151608842</v>
      </c>
      <c r="F15" s="41">
        <v>73709.927317535403</v>
      </c>
      <c r="G15" s="42">
        <v>0.28021144063265452</v>
      </c>
      <c r="H15" s="41">
        <v>75935</v>
      </c>
      <c r="I15" s="42">
        <v>0.29651221816989076</v>
      </c>
      <c r="J15" s="41">
        <v>65587.777104114517</v>
      </c>
      <c r="K15" s="42">
        <v>0.23706654842705746</v>
      </c>
      <c r="L15" s="41">
        <v>78293.75425609613</v>
      </c>
      <c r="M15" s="42">
        <v>0.27199495959555536</v>
      </c>
      <c r="N15" s="41">
        <v>78618.789999999994</v>
      </c>
      <c r="O15" s="42">
        <v>0.26986366945806367</v>
      </c>
      <c r="P15" s="41">
        <v>90312</v>
      </c>
      <c r="Q15" s="42">
        <v>0.30295365726841211</v>
      </c>
      <c r="R15" s="41">
        <v>100531</v>
      </c>
      <c r="S15" s="42">
        <v>0.32371608066900015</v>
      </c>
      <c r="T15" s="41">
        <v>105135</v>
      </c>
      <c r="U15" s="42">
        <v>0.33707162711962219</v>
      </c>
      <c r="V15" s="41">
        <v>102525</v>
      </c>
      <c r="W15" s="42">
        <v>0.30428988638657056</v>
      </c>
      <c r="X15" s="41">
        <v>104440</v>
      </c>
      <c r="Y15" s="42">
        <v>0.33079525154882111</v>
      </c>
      <c r="Z15" s="41">
        <v>126514</v>
      </c>
      <c r="AA15" s="42">
        <v>0.33538429726870983</v>
      </c>
      <c r="AB15" s="41">
        <v>114379</v>
      </c>
      <c r="AC15" s="42">
        <v>0.27036820793808752</v>
      </c>
      <c r="AD15" s="41">
        <v>97534</v>
      </c>
      <c r="AE15" s="42">
        <v>0.27550420880176263</v>
      </c>
      <c r="AF15" s="41">
        <v>119080</v>
      </c>
      <c r="AG15" s="42">
        <v>0.32538186190124874</v>
      </c>
      <c r="AH15" s="41">
        <v>119113</v>
      </c>
      <c r="AI15" s="42">
        <v>0.30443516954242589</v>
      </c>
      <c r="AJ15" s="41">
        <v>126421</v>
      </c>
      <c r="AK15" s="42">
        <v>0.21524220089453691</v>
      </c>
      <c r="AL15" s="41">
        <v>189584</v>
      </c>
      <c r="AM15" s="42">
        <v>0.2968669748330765</v>
      </c>
      <c r="AN15" s="41">
        <v>145163</v>
      </c>
      <c r="AO15" s="42">
        <v>0.2443184017638495</v>
      </c>
      <c r="AP15" s="41">
        <v>167705</v>
      </c>
      <c r="AQ15" s="42">
        <v>0.26555517904250975</v>
      </c>
      <c r="AR15" s="41">
        <v>175242</v>
      </c>
      <c r="AS15" s="42">
        <v>0.24400336955840685</v>
      </c>
      <c r="AT15" s="41">
        <v>177108</v>
      </c>
      <c r="AU15" s="42">
        <v>0.23730489554902584</v>
      </c>
      <c r="AV15" s="41">
        <v>187572</v>
      </c>
      <c r="AW15" s="42">
        <v>0.25400978273233987</v>
      </c>
      <c r="AX15" s="41">
        <v>205053</v>
      </c>
      <c r="AY15" s="42">
        <v>0.25629030060706354</v>
      </c>
      <c r="AZ15" s="41">
        <v>220165</v>
      </c>
      <c r="BA15" s="42">
        <v>0.18247618605584062</v>
      </c>
      <c r="BB15" s="41">
        <v>285996</v>
      </c>
      <c r="BC15" s="42">
        <v>0.22711451734710653</v>
      </c>
      <c r="BD15" s="41">
        <v>327494</v>
      </c>
      <c r="BE15" s="42">
        <v>0.25722117499214575</v>
      </c>
      <c r="BF15" s="43">
        <v>360540</v>
      </c>
      <c r="BG15" s="44">
        <v>0.25240793558115993</v>
      </c>
      <c r="BH15" s="43">
        <v>427601</v>
      </c>
      <c r="BI15" s="44">
        <v>0.18473135820432554</v>
      </c>
      <c r="BJ15" s="43">
        <v>437684</v>
      </c>
      <c r="BK15" s="44">
        <v>0.18447060648245905</v>
      </c>
      <c r="BL15" s="43">
        <v>416848</v>
      </c>
      <c r="BM15" s="44">
        <v>0.17905480430592682</v>
      </c>
      <c r="BN15" s="45">
        <v>428292</v>
      </c>
      <c r="BO15" s="44">
        <v>0.18644283241684573</v>
      </c>
      <c r="BP15" s="45">
        <v>497034</v>
      </c>
      <c r="BQ15" s="44">
        <v>0.20849388781363179</v>
      </c>
      <c r="BR15" s="45">
        <v>537469</v>
      </c>
      <c r="BS15" s="42">
        <v>0.22022111065038424</v>
      </c>
      <c r="BT15" s="45">
        <v>569023</v>
      </c>
      <c r="BU15" s="42">
        <v>0.22769590660123376</v>
      </c>
      <c r="BV15" s="45">
        <v>607099</v>
      </c>
      <c r="BW15" s="42">
        <v>0.24229714515143497</v>
      </c>
      <c r="BX15" s="45">
        <v>580648</v>
      </c>
      <c r="BY15" s="42">
        <v>0.23234442393469926</v>
      </c>
      <c r="BZ15" s="45">
        <v>648049</v>
      </c>
      <c r="CA15" s="42">
        <v>0.21081318289523507</v>
      </c>
      <c r="CB15" s="45">
        <v>628646</v>
      </c>
      <c r="CC15" s="42">
        <v>0.20587530227330483</v>
      </c>
      <c r="CD15" s="45">
        <v>634957</v>
      </c>
      <c r="CE15" s="42">
        <v>0.20087270072179872</v>
      </c>
      <c r="CF15" s="45">
        <v>523534</v>
      </c>
      <c r="CG15" s="42">
        <v>0.16898616178752832</v>
      </c>
      <c r="CH15" s="45">
        <v>552085</v>
      </c>
      <c r="CI15" s="42">
        <v>0.17031806938405564</v>
      </c>
      <c r="CJ15" s="45">
        <v>606189</v>
      </c>
      <c r="CK15" s="42">
        <v>0.17767794569850068</v>
      </c>
      <c r="CL15" s="45">
        <v>690362</v>
      </c>
      <c r="CM15" s="42">
        <v>0.20115882485776931</v>
      </c>
      <c r="CN15" s="45">
        <v>678158</v>
      </c>
      <c r="CO15" s="42">
        <v>0.19540315995295282</v>
      </c>
      <c r="CP15" s="45">
        <v>710398</v>
      </c>
      <c r="CQ15" s="42">
        <v>0.36076213246365579</v>
      </c>
      <c r="CR15" s="45">
        <v>694133</v>
      </c>
      <c r="CS15" s="42">
        <v>0.3658657814481503</v>
      </c>
      <c r="CT15" s="241">
        <v>676128</v>
      </c>
      <c r="CU15" s="242">
        <v>0.36989008247643762</v>
      </c>
    </row>
    <row r="16" spans="1:99" x14ac:dyDescent="0.4">
      <c r="A16" s="40" t="s">
        <v>62</v>
      </c>
      <c r="B16" s="41">
        <v>6060.774660047281</v>
      </c>
      <c r="C16" s="42">
        <v>2.5066639477611424E-2</v>
      </c>
      <c r="D16" s="41">
        <v>7312.1670134411615</v>
      </c>
      <c r="E16" s="42">
        <v>2.9783899633671729E-2</v>
      </c>
      <c r="F16" s="41">
        <v>8420.1690704824887</v>
      </c>
      <c r="G16" s="42">
        <v>3.2009632779126565E-2</v>
      </c>
      <c r="H16" s="41">
        <v>859</v>
      </c>
      <c r="I16" s="42">
        <v>3.3542371160589471E-3</v>
      </c>
      <c r="J16" s="41">
        <v>1893.9510332070568</v>
      </c>
      <c r="K16" s="42">
        <v>6.8456723822111296E-3</v>
      </c>
      <c r="L16" s="41">
        <v>3656.9635906861295</v>
      </c>
      <c r="M16" s="42">
        <v>1.2704406290667089E-2</v>
      </c>
      <c r="N16" s="41">
        <v>4512.6000000000004</v>
      </c>
      <c r="O16" s="42">
        <v>1.5489767710701964E-2</v>
      </c>
      <c r="P16" s="41">
        <v>1807</v>
      </c>
      <c r="Q16" s="42">
        <v>6.0616225826470539E-3</v>
      </c>
      <c r="R16" s="41">
        <v>4964</v>
      </c>
      <c r="S16" s="42">
        <v>1.598438913808593E-2</v>
      </c>
      <c r="T16" s="41">
        <v>4378</v>
      </c>
      <c r="U16" s="42">
        <v>1.4036235159839311E-2</v>
      </c>
      <c r="V16" s="41">
        <v>5649</v>
      </c>
      <c r="W16" s="42">
        <v>1.6765994325264447E-2</v>
      </c>
      <c r="X16" s="41">
        <v>4902</v>
      </c>
      <c r="Y16" s="42">
        <v>1.5526219102760639E-2</v>
      </c>
      <c r="Z16" s="41">
        <v>5594</v>
      </c>
      <c r="AA16" s="42">
        <v>1.4829503129465221E-2</v>
      </c>
      <c r="AB16" s="41">
        <v>11484</v>
      </c>
      <c r="AC16" s="42">
        <v>2.7145791622247069E-2</v>
      </c>
      <c r="AD16" s="41">
        <v>9508</v>
      </c>
      <c r="AE16" s="42">
        <v>2.6857239703971528E-2</v>
      </c>
      <c r="AF16" s="41">
        <v>6955</v>
      </c>
      <c r="AG16" s="42">
        <v>1.9004289969123154E-2</v>
      </c>
      <c r="AH16" s="41">
        <v>4447</v>
      </c>
      <c r="AI16" s="42">
        <v>1.1365872733917941E-2</v>
      </c>
      <c r="AJ16" s="41">
        <v>4735</v>
      </c>
      <c r="AK16" s="42">
        <v>8.0617288364720451E-3</v>
      </c>
      <c r="AL16" s="41">
        <v>4793</v>
      </c>
      <c r="AM16" s="42">
        <v>7.5052926954539195E-3</v>
      </c>
      <c r="AN16" s="41">
        <v>5547</v>
      </c>
      <c r="AO16" s="42">
        <v>9.3359476904174843E-3</v>
      </c>
      <c r="AP16" s="41">
        <v>3255</v>
      </c>
      <c r="AQ16" s="42">
        <v>5.1541820922654013E-3</v>
      </c>
      <c r="AR16" s="41">
        <v>27732</v>
      </c>
      <c r="AS16" s="42">
        <v>3.8613468486970809E-2</v>
      </c>
      <c r="AT16" s="41">
        <v>17277</v>
      </c>
      <c r="AU16" s="42">
        <v>2.3149246111979806E-2</v>
      </c>
      <c r="AV16" s="41">
        <v>7930</v>
      </c>
      <c r="AW16" s="42">
        <v>1.0738796713088602E-2</v>
      </c>
      <c r="AX16" s="41">
        <v>4136</v>
      </c>
      <c r="AY16" s="42">
        <v>5.1694765904952127E-3</v>
      </c>
      <c r="AZ16" s="41">
        <v>5023</v>
      </c>
      <c r="BA16" s="42">
        <v>4.1631407469783456E-3</v>
      </c>
      <c r="BB16" s="41">
        <v>4983</v>
      </c>
      <c r="BC16" s="42">
        <v>3.9570890499889223E-3</v>
      </c>
      <c r="BD16" s="41">
        <v>4260</v>
      </c>
      <c r="BE16" s="42">
        <v>3.3459000942507068E-3</v>
      </c>
      <c r="BF16" s="43">
        <v>2374</v>
      </c>
      <c r="BG16" s="44">
        <v>1.6619971128575849E-3</v>
      </c>
      <c r="BH16" s="43">
        <v>2557</v>
      </c>
      <c r="BI16" s="44">
        <v>1.1046702017265171E-3</v>
      </c>
      <c r="BJ16" s="43">
        <v>5861</v>
      </c>
      <c r="BK16" s="44">
        <v>2.4702347460580981E-3</v>
      </c>
      <c r="BL16" s="43">
        <v>5628</v>
      </c>
      <c r="BM16" s="44">
        <v>2.4174769667450872E-3</v>
      </c>
      <c r="BN16" s="45">
        <v>14116</v>
      </c>
      <c r="BO16" s="44">
        <v>6.144936217338158E-3</v>
      </c>
      <c r="BP16" s="45">
        <v>14425</v>
      </c>
      <c r="BQ16" s="44">
        <v>6.0509428564477254E-3</v>
      </c>
      <c r="BR16" s="45">
        <v>19630</v>
      </c>
      <c r="BS16" s="42">
        <v>8.0431437014358842E-3</v>
      </c>
      <c r="BT16" s="45">
        <v>25808</v>
      </c>
      <c r="BU16" s="42">
        <v>1.0327132572083449E-2</v>
      </c>
      <c r="BV16" s="45">
        <v>28960</v>
      </c>
      <c r="BW16" s="42">
        <v>1.155812367272151E-2</v>
      </c>
      <c r="BX16" s="45">
        <v>35896</v>
      </c>
      <c r="BY16" s="42">
        <v>1.4363668593640147E-2</v>
      </c>
      <c r="BZ16" s="45">
        <v>45752</v>
      </c>
      <c r="CA16" s="42">
        <v>1.4883326328445527E-2</v>
      </c>
      <c r="CB16" s="45">
        <v>45062</v>
      </c>
      <c r="CC16" s="42">
        <v>1.475735608122801E-2</v>
      </c>
      <c r="CD16" s="45">
        <v>60288</v>
      </c>
      <c r="CE16" s="42">
        <v>1.9072493698180825E-2</v>
      </c>
      <c r="CF16" s="45">
        <v>53185</v>
      </c>
      <c r="CG16" s="42">
        <v>1.7167039800031505E-2</v>
      </c>
      <c r="CH16" s="45">
        <v>55385</v>
      </c>
      <c r="CI16" s="42">
        <v>1.708625713945483E-2</v>
      </c>
      <c r="CJ16" s="45">
        <v>42496</v>
      </c>
      <c r="CK16" s="42">
        <v>1.2455854494891007E-2</v>
      </c>
      <c r="CL16" s="45">
        <v>45058</v>
      </c>
      <c r="CM16" s="42">
        <v>1.3129074790387319E-2</v>
      </c>
      <c r="CN16" s="45">
        <v>57977</v>
      </c>
      <c r="CO16" s="42">
        <v>1.6705382823165613E-2</v>
      </c>
      <c r="CP16" s="45">
        <v>69429</v>
      </c>
      <c r="CQ16" s="42">
        <v>1.9173646199017746E-2</v>
      </c>
      <c r="CR16" s="45">
        <v>54773</v>
      </c>
      <c r="CS16" s="42">
        <v>1.5068113661879266E-2</v>
      </c>
      <c r="CT16" s="241">
        <v>58168</v>
      </c>
      <c r="CU16" s="242">
        <v>1.6276546835785905E-2</v>
      </c>
    </row>
    <row r="17" spans="1:99" x14ac:dyDescent="0.4">
      <c r="A17" s="40" t="s">
        <v>70</v>
      </c>
      <c r="B17" s="41">
        <v>0</v>
      </c>
      <c r="C17" s="42">
        <v>0</v>
      </c>
      <c r="D17" s="41">
        <v>0</v>
      </c>
      <c r="E17" s="42">
        <v>0</v>
      </c>
      <c r="F17" s="41">
        <v>0</v>
      </c>
      <c r="G17" s="42">
        <v>0</v>
      </c>
      <c r="H17" s="41">
        <v>0</v>
      </c>
      <c r="I17" s="42">
        <v>0</v>
      </c>
      <c r="J17" s="41">
        <v>0</v>
      </c>
      <c r="K17" s="42">
        <v>0</v>
      </c>
      <c r="L17" s="41">
        <v>0</v>
      </c>
      <c r="M17" s="42">
        <v>0</v>
      </c>
      <c r="N17" s="41">
        <v>0</v>
      </c>
      <c r="O17" s="42">
        <v>0</v>
      </c>
      <c r="P17" s="41">
        <v>0</v>
      </c>
      <c r="Q17" s="42">
        <v>0</v>
      </c>
      <c r="R17" s="41">
        <v>0</v>
      </c>
      <c r="S17" s="42">
        <v>0</v>
      </c>
      <c r="T17" s="41">
        <v>0</v>
      </c>
      <c r="U17" s="42">
        <v>0</v>
      </c>
      <c r="V17" s="41">
        <v>0</v>
      </c>
      <c r="W17" s="42">
        <v>0</v>
      </c>
      <c r="X17" s="41">
        <v>0</v>
      </c>
      <c r="Y17" s="42">
        <v>0</v>
      </c>
      <c r="Z17" s="41">
        <v>0</v>
      </c>
      <c r="AA17" s="42">
        <v>0</v>
      </c>
      <c r="AB17" s="41">
        <v>0</v>
      </c>
      <c r="AC17" s="42">
        <v>0</v>
      </c>
      <c r="AD17" s="41">
        <v>0</v>
      </c>
      <c r="AE17" s="42">
        <v>0</v>
      </c>
      <c r="AF17" s="41">
        <v>0</v>
      </c>
      <c r="AG17" s="42">
        <v>0</v>
      </c>
      <c r="AH17" s="41">
        <v>0</v>
      </c>
      <c r="AI17" s="42">
        <v>0</v>
      </c>
      <c r="AJ17" s="41">
        <v>0</v>
      </c>
      <c r="AK17" s="42">
        <v>0</v>
      </c>
      <c r="AL17" s="41">
        <v>0</v>
      </c>
      <c r="AM17" s="42">
        <v>0</v>
      </c>
      <c r="AN17" s="41">
        <v>0</v>
      </c>
      <c r="AO17" s="42">
        <v>0</v>
      </c>
      <c r="AP17" s="41">
        <v>0</v>
      </c>
      <c r="AQ17" s="42">
        <v>0</v>
      </c>
      <c r="AR17" s="41">
        <v>0</v>
      </c>
      <c r="AS17" s="42">
        <v>0</v>
      </c>
      <c r="AT17" s="41">
        <v>0</v>
      </c>
      <c r="AU17" s="42">
        <v>0</v>
      </c>
      <c r="AV17" s="41">
        <v>0</v>
      </c>
      <c r="AW17" s="42">
        <v>0</v>
      </c>
      <c r="AX17" s="41">
        <v>0</v>
      </c>
      <c r="AY17" s="42">
        <v>0</v>
      </c>
      <c r="AZ17" s="41">
        <v>0</v>
      </c>
      <c r="BA17" s="42">
        <v>0</v>
      </c>
      <c r="BB17" s="41">
        <v>0</v>
      </c>
      <c r="BC17" s="42">
        <v>0</v>
      </c>
      <c r="BD17" s="41">
        <v>0</v>
      </c>
      <c r="BE17" s="42">
        <v>0</v>
      </c>
      <c r="BF17" s="43">
        <v>0</v>
      </c>
      <c r="BG17" s="44">
        <v>0</v>
      </c>
      <c r="BH17" s="43">
        <v>0</v>
      </c>
      <c r="BI17" s="44">
        <v>0</v>
      </c>
      <c r="BJ17" s="43">
        <v>0</v>
      </c>
      <c r="BK17" s="44">
        <v>0</v>
      </c>
      <c r="BL17" s="43">
        <v>11354</v>
      </c>
      <c r="BM17" s="44">
        <v>4.8770493035578746E-3</v>
      </c>
      <c r="BN17" s="45">
        <v>0</v>
      </c>
      <c r="BO17" s="44">
        <v>0</v>
      </c>
      <c r="BP17" s="45">
        <v>0</v>
      </c>
      <c r="BQ17" s="44">
        <v>0</v>
      </c>
      <c r="BR17" s="45">
        <v>0</v>
      </c>
      <c r="BS17" s="42">
        <v>0</v>
      </c>
      <c r="BT17" s="45">
        <v>0</v>
      </c>
      <c r="BU17" s="42">
        <v>0</v>
      </c>
      <c r="BV17" s="45">
        <v>0</v>
      </c>
      <c r="BW17" s="42">
        <v>0</v>
      </c>
      <c r="BX17" s="45">
        <v>0</v>
      </c>
      <c r="BY17" s="42">
        <v>0</v>
      </c>
      <c r="BZ17" s="45">
        <v>0</v>
      </c>
      <c r="CA17" s="42">
        <v>0</v>
      </c>
      <c r="CB17" s="45">
        <v>0</v>
      </c>
      <c r="CC17" s="42">
        <v>0</v>
      </c>
      <c r="CD17" s="45">
        <v>0</v>
      </c>
      <c r="CE17" s="42">
        <v>0</v>
      </c>
      <c r="CF17" s="45">
        <v>0</v>
      </c>
      <c r="CG17" s="42">
        <v>0</v>
      </c>
      <c r="CH17" s="45">
        <v>0</v>
      </c>
      <c r="CI17" s="42">
        <v>0</v>
      </c>
      <c r="CJ17" s="45">
        <v>0</v>
      </c>
      <c r="CK17" s="42">
        <v>0</v>
      </c>
      <c r="CL17" s="45">
        <v>0</v>
      </c>
      <c r="CM17" s="42">
        <v>0</v>
      </c>
      <c r="CN17" s="45">
        <v>0</v>
      </c>
      <c r="CO17" s="42">
        <v>0</v>
      </c>
      <c r="CP17" s="45">
        <v>325442</v>
      </c>
      <c r="CQ17" s="42">
        <v>8.9874688765512009E-2</v>
      </c>
      <c r="CR17" s="45">
        <v>0</v>
      </c>
      <c r="CS17" s="42">
        <v>0</v>
      </c>
      <c r="CT17" s="241">
        <v>0</v>
      </c>
      <c r="CU17" s="242">
        <v>0</v>
      </c>
    </row>
    <row r="18" spans="1:99" x14ac:dyDescent="0.4">
      <c r="A18" s="40" t="s">
        <v>63</v>
      </c>
      <c r="B18" s="41">
        <v>3783.6423539786601</v>
      </c>
      <c r="C18" s="42">
        <v>1.5648692472368574E-2</v>
      </c>
      <c r="D18" s="41">
        <v>5395.3643681512904</v>
      </c>
      <c r="E18" s="42">
        <v>2.1976384091435354E-2</v>
      </c>
      <c r="F18" s="41">
        <v>7681</v>
      </c>
      <c r="G18" s="42">
        <v>2.9199649949829647E-2</v>
      </c>
      <c r="H18" s="41">
        <v>9979</v>
      </c>
      <c r="I18" s="42">
        <v>3.8966160862808186E-2</v>
      </c>
      <c r="J18" s="41">
        <v>11391.047466038364</v>
      </c>
      <c r="K18" s="42">
        <v>4.1172859105375714E-2</v>
      </c>
      <c r="L18" s="41">
        <v>9523.9645296043618</v>
      </c>
      <c r="M18" s="42">
        <v>3.308655169281962E-2</v>
      </c>
      <c r="N18" s="41">
        <v>14481.93</v>
      </c>
      <c r="O18" s="42">
        <v>4.9710085472376472E-2</v>
      </c>
      <c r="P18" s="41">
        <v>7101</v>
      </c>
      <c r="Q18" s="42">
        <v>2.3820465943207931E-2</v>
      </c>
      <c r="R18" s="41">
        <v>14630</v>
      </c>
      <c r="S18" s="42">
        <v>4.7109511097944631E-2</v>
      </c>
      <c r="T18" s="41">
        <v>12733</v>
      </c>
      <c r="U18" s="42">
        <v>4.08230658497565E-2</v>
      </c>
      <c r="V18" s="41">
        <v>14503</v>
      </c>
      <c r="W18" s="42">
        <v>4.3044293804091034E-2</v>
      </c>
      <c r="X18" s="41">
        <v>3760</v>
      </c>
      <c r="Y18" s="42">
        <v>1.19091358274949E-2</v>
      </c>
      <c r="Z18" s="41">
        <v>8135</v>
      </c>
      <c r="AA18" s="42">
        <v>2.1565607429066779E-2</v>
      </c>
      <c r="AB18" s="41">
        <v>13407</v>
      </c>
      <c r="AC18" s="42">
        <v>3.1691364357320312E-2</v>
      </c>
      <c r="AD18" s="41">
        <v>13103</v>
      </c>
      <c r="AE18" s="42">
        <v>3.7012033218462234E-2</v>
      </c>
      <c r="AF18" s="41">
        <v>3011</v>
      </c>
      <c r="AG18" s="42">
        <v>8.2274503374593546E-3</v>
      </c>
      <c r="AH18" s="41">
        <v>3695</v>
      </c>
      <c r="AI18" s="42">
        <v>9.4438722176358875E-3</v>
      </c>
      <c r="AJ18" s="41">
        <v>3850</v>
      </c>
      <c r="AK18" s="42">
        <v>6.554943193329962E-3</v>
      </c>
      <c r="AL18" s="41">
        <v>3571</v>
      </c>
      <c r="AM18" s="42">
        <v>5.5917797236523983E-3</v>
      </c>
      <c r="AN18" s="41">
        <v>3258</v>
      </c>
      <c r="AO18" s="42">
        <v>5.4834176267135682E-3</v>
      </c>
      <c r="AP18" s="41">
        <v>5527</v>
      </c>
      <c r="AQ18" s="42">
        <v>8.7518170273274583E-3</v>
      </c>
      <c r="AR18" s="41">
        <v>5111</v>
      </c>
      <c r="AS18" s="42">
        <v>7.1164516600644668E-3</v>
      </c>
      <c r="AT18" s="41">
        <v>3848</v>
      </c>
      <c r="AU18" s="42">
        <v>5.1558892770097982E-3</v>
      </c>
      <c r="AV18" s="41">
        <v>5776</v>
      </c>
      <c r="AW18" s="42">
        <v>7.8218524356620141E-3</v>
      </c>
      <c r="AX18" s="41">
        <v>4897</v>
      </c>
      <c r="AY18" s="42">
        <v>6.1206302861835241E-3</v>
      </c>
      <c r="AZ18" s="41">
        <v>12725</v>
      </c>
      <c r="BA18" s="42">
        <v>1.0546678480051652E-2</v>
      </c>
      <c r="BB18" s="41">
        <v>8664</v>
      </c>
      <c r="BC18" s="42">
        <v>6.8802367106369699E-3</v>
      </c>
      <c r="BD18" s="41">
        <v>6840</v>
      </c>
      <c r="BE18" s="42">
        <v>5.3722902921771913E-3</v>
      </c>
      <c r="BF18" s="43">
        <v>19099</v>
      </c>
      <c r="BG18" s="44">
        <v>1.3370885787054344E-2</v>
      </c>
      <c r="BH18" s="43">
        <v>11171</v>
      </c>
      <c r="BI18" s="44">
        <v>4.8260738457125228E-3</v>
      </c>
      <c r="BJ18" s="43">
        <v>28183</v>
      </c>
      <c r="BK18" s="44">
        <v>1.1878284567165224E-2</v>
      </c>
      <c r="BL18" s="43">
        <v>19384</v>
      </c>
      <c r="BM18" s="44">
        <v>8.3262923815541519E-3</v>
      </c>
      <c r="BN18" s="45">
        <v>8001</v>
      </c>
      <c r="BO18" s="44">
        <v>3.4829721362229101E-3</v>
      </c>
      <c r="BP18" s="45">
        <v>8010</v>
      </c>
      <c r="BQ18" s="44">
        <v>3.3600036242735724E-3</v>
      </c>
      <c r="BR18" s="45">
        <v>8712</v>
      </c>
      <c r="BS18" s="42">
        <v>3.5696315805863179E-3</v>
      </c>
      <c r="BT18" s="45">
        <v>18774</v>
      </c>
      <c r="BU18" s="42">
        <v>7.512460745051716E-3</v>
      </c>
      <c r="BV18" s="45">
        <v>29033</v>
      </c>
      <c r="BW18" s="42">
        <v>1.1587258445791561E-2</v>
      </c>
      <c r="BX18" s="45">
        <v>21072</v>
      </c>
      <c r="BY18" s="42">
        <v>8.431892818285748E-3</v>
      </c>
      <c r="BZ18" s="45">
        <v>26666</v>
      </c>
      <c r="CA18" s="42">
        <v>8.6745667921474118E-3</v>
      </c>
      <c r="CB18" s="45">
        <v>19288</v>
      </c>
      <c r="CC18" s="42">
        <v>6.316627848180858E-3</v>
      </c>
      <c r="CD18" s="45">
        <v>21863</v>
      </c>
      <c r="CE18" s="42">
        <v>6.9164996304957429E-3</v>
      </c>
      <c r="CF18" s="45">
        <v>23379</v>
      </c>
      <c r="CG18" s="42">
        <v>7.5462672461208335E-3</v>
      </c>
      <c r="CH18" s="45">
        <v>42205</v>
      </c>
      <c r="CI18" s="42">
        <v>1.3020230794812515E-2</v>
      </c>
      <c r="CJ18" s="45">
        <v>57845</v>
      </c>
      <c r="CK18" s="42">
        <v>1.6954746405708074E-2</v>
      </c>
      <c r="CL18" s="45">
        <v>23168</v>
      </c>
      <c r="CM18" s="42">
        <v>6.7507302752828225E-3</v>
      </c>
      <c r="CN18" s="45">
        <v>56106</v>
      </c>
      <c r="CO18" s="42">
        <v>1.6166276431628573E-2</v>
      </c>
      <c r="CP18" s="45">
        <v>31350</v>
      </c>
      <c r="CQ18" s="42">
        <v>8.6576763072953138E-3</v>
      </c>
      <c r="CR18" s="45">
        <v>74770</v>
      </c>
      <c r="CS18" s="42">
        <v>2.0569310764404224E-2</v>
      </c>
      <c r="CT18" s="241">
        <v>78551</v>
      </c>
      <c r="CU18" s="242">
        <v>2.1980109862773666E-2</v>
      </c>
    </row>
    <row r="19" spans="1:99" ht="17" thickBot="1" x14ac:dyDescent="0.45">
      <c r="A19" s="46" t="s">
        <v>64</v>
      </c>
      <c r="B19" s="47">
        <v>158144.21227276357</v>
      </c>
      <c r="C19" s="48">
        <v>0.65406555710508651</v>
      </c>
      <c r="D19" s="47">
        <v>158880.81471836843</v>
      </c>
      <c r="E19" s="48">
        <v>0.64715292068539909</v>
      </c>
      <c r="F19" s="47">
        <v>173593.61262975444</v>
      </c>
      <c r="G19" s="48">
        <v>0.65992354150698551</v>
      </c>
      <c r="H19" s="47">
        <v>165717</v>
      </c>
      <c r="I19" s="48">
        <v>0.64709442626535574</v>
      </c>
      <c r="J19" s="47">
        <v>185005.01877732962</v>
      </c>
      <c r="K19" s="48">
        <v>0.66869930922652221</v>
      </c>
      <c r="L19" s="47">
        <v>195636.81586177126</v>
      </c>
      <c r="M19" s="48">
        <v>0.67964843851618417</v>
      </c>
      <c r="N19" s="47">
        <v>198958.48</v>
      </c>
      <c r="O19" s="48">
        <v>0.68293680788776812</v>
      </c>
      <c r="P19" s="47">
        <v>194139</v>
      </c>
      <c r="Q19" s="48">
        <v>0.65124368930410426</v>
      </c>
      <c r="R19" s="47">
        <v>205458</v>
      </c>
      <c r="S19" s="48">
        <v>0.66158755510331568</v>
      </c>
      <c r="T19" s="47">
        <v>215112</v>
      </c>
      <c r="U19" s="48">
        <v>0.68966711231232392</v>
      </c>
      <c r="V19" s="47">
        <v>242499</v>
      </c>
      <c r="W19" s="48">
        <v>0.71972682915246988</v>
      </c>
      <c r="X19" s="47">
        <v>222022</v>
      </c>
      <c r="Y19" s="48">
        <v>0.70321546667342361</v>
      </c>
      <c r="Z19" s="47">
        <v>282031</v>
      </c>
      <c r="AA19" s="48">
        <v>0.74765455793818481</v>
      </c>
      <c r="AB19" s="47">
        <v>308238</v>
      </c>
      <c r="AC19" s="48">
        <v>0.72861063375637336</v>
      </c>
      <c r="AD19" s="47">
        <v>237561</v>
      </c>
      <c r="AE19" s="48">
        <v>0.67103835941472234</v>
      </c>
      <c r="AF19" s="47">
        <v>246332</v>
      </c>
      <c r="AG19" s="48">
        <v>0.67309342295816599</v>
      </c>
      <c r="AH19" s="47">
        <v>268878</v>
      </c>
      <c r="AI19" s="48">
        <v>0.68721230693734836</v>
      </c>
      <c r="AJ19" s="47">
        <v>447285</v>
      </c>
      <c r="AK19" s="48">
        <v>0.7615396795398941</v>
      </c>
      <c r="AL19" s="47">
        <v>481817</v>
      </c>
      <c r="AM19" s="48">
        <v>0.75447060518370979</v>
      </c>
      <c r="AN19" s="47">
        <v>429686</v>
      </c>
      <c r="AO19" s="48">
        <v>0.7231883936009964</v>
      </c>
      <c r="AP19" s="47">
        <v>445348</v>
      </c>
      <c r="AQ19" s="48">
        <v>0.70519345205106365</v>
      </c>
      <c r="AR19" s="47">
        <v>531019</v>
      </c>
      <c r="AS19" s="48">
        <v>0.73937997340555139</v>
      </c>
      <c r="AT19" s="47">
        <v>545998</v>
      </c>
      <c r="AU19" s="48">
        <v>0.73157620412390745</v>
      </c>
      <c r="AV19" s="47">
        <v>501158</v>
      </c>
      <c r="AW19" s="48">
        <v>0.67866757668827971</v>
      </c>
      <c r="AX19" s="47">
        <v>535873</v>
      </c>
      <c r="AY19" s="48">
        <v>0.66977343543966172</v>
      </c>
      <c r="AZ19" s="47">
        <v>792826</v>
      </c>
      <c r="BA19" s="48">
        <v>0.65710655501968018</v>
      </c>
      <c r="BB19" s="47">
        <v>815011</v>
      </c>
      <c r="BC19" s="48">
        <v>0.64721475089715463</v>
      </c>
      <c r="BD19" s="47">
        <v>800495</v>
      </c>
      <c r="BE19" s="48">
        <v>0.62872683003455854</v>
      </c>
      <c r="BF19" s="49">
        <v>911683</v>
      </c>
      <c r="BG19" s="50">
        <v>0.63825379690031236</v>
      </c>
      <c r="BH19" s="49">
        <v>1767160</v>
      </c>
      <c r="BI19" s="50">
        <v>0.7634450503257848</v>
      </c>
      <c r="BJ19" s="49">
        <v>1765421</v>
      </c>
      <c r="BK19" s="50">
        <v>0.7440717105648581</v>
      </c>
      <c r="BL19" s="49">
        <v>1696474</v>
      </c>
      <c r="BM19" s="50">
        <v>0.72871123306359364</v>
      </c>
      <c r="BN19" s="51">
        <v>1640754</v>
      </c>
      <c r="BO19" s="50">
        <v>0.71424827701490878</v>
      </c>
      <c r="BP19" s="51">
        <v>1694704</v>
      </c>
      <c r="BQ19" s="50">
        <v>0.71088783796141319</v>
      </c>
      <c r="BR19" s="51">
        <v>1713234</v>
      </c>
      <c r="BS19" s="48">
        <v>0.70197591727895081</v>
      </c>
      <c r="BT19" s="51">
        <v>1677861</v>
      </c>
      <c r="BU19" s="48">
        <v>0.67140006914633088</v>
      </c>
      <c r="BV19" s="51">
        <v>1632956</v>
      </c>
      <c r="BW19" s="48">
        <v>0.65172332182709347</v>
      </c>
      <c r="BX19" s="51">
        <v>1421667</v>
      </c>
      <c r="BY19" s="48">
        <v>0.56887546352001916</v>
      </c>
      <c r="BZ19" s="51">
        <v>1626550</v>
      </c>
      <c r="CA19" s="48">
        <v>0.52912385118755623</v>
      </c>
      <c r="CB19" s="51">
        <v>1553869</v>
      </c>
      <c r="CC19" s="48">
        <v>0.50548040301309938</v>
      </c>
      <c r="CD19" s="51">
        <v>1623555</v>
      </c>
      <c r="CE19" s="48">
        <v>0.52814956454754713</v>
      </c>
      <c r="CF19" s="51">
        <v>1498275</v>
      </c>
      <c r="CG19" s="48">
        <v>0.4873954309046975</v>
      </c>
      <c r="CH19" s="51">
        <v>1585906</v>
      </c>
      <c r="CI19" s="48">
        <v>0.51590217966951679</v>
      </c>
      <c r="CJ19" s="51">
        <v>1676152</v>
      </c>
      <c r="CK19" s="48">
        <v>0.54525959940716529</v>
      </c>
      <c r="CL19" s="51">
        <v>1647217</v>
      </c>
      <c r="CM19" s="48">
        <v>0.5358469169601997</v>
      </c>
      <c r="CN19" s="51">
        <v>1625863</v>
      </c>
      <c r="CO19" s="48">
        <v>0.52890036707347066</v>
      </c>
      <c r="CP19" s="51">
        <v>1969159</v>
      </c>
      <c r="CQ19" s="48">
        <v>0.54380673746721953</v>
      </c>
      <c r="CR19" s="51">
        <v>1897234</v>
      </c>
      <c r="CS19" s="48">
        <v>0.52193119886042116</v>
      </c>
      <c r="CT19" s="243">
        <v>1827916</v>
      </c>
      <c r="CU19" s="244">
        <v>0.51148673473185302</v>
      </c>
    </row>
    <row r="20" spans="1:99" x14ac:dyDescent="0.4">
      <c r="A20" s="52"/>
      <c r="B20" s="53"/>
      <c r="C20" s="42"/>
      <c r="D20" s="53"/>
      <c r="E20" s="42"/>
      <c r="F20" s="53"/>
      <c r="G20" s="42"/>
      <c r="H20" s="53"/>
      <c r="I20" s="42"/>
      <c r="J20" s="53"/>
      <c r="K20" s="42"/>
      <c r="L20" s="53"/>
      <c r="M20" s="42"/>
      <c r="N20" s="53"/>
      <c r="O20" s="42"/>
      <c r="P20" s="53"/>
      <c r="Q20" s="42"/>
      <c r="R20" s="53"/>
      <c r="S20" s="42"/>
      <c r="T20" s="53"/>
      <c r="U20" s="42"/>
      <c r="V20" s="53"/>
      <c r="W20" s="42"/>
      <c r="X20" s="53"/>
      <c r="Y20" s="42"/>
      <c r="Z20" s="53"/>
      <c r="AA20" s="42"/>
      <c r="AB20" s="53"/>
      <c r="AC20" s="42"/>
      <c r="AD20" s="53"/>
      <c r="AE20" s="42"/>
      <c r="AF20" s="53"/>
      <c r="AG20" s="42"/>
      <c r="AH20" s="53"/>
      <c r="AI20" s="42"/>
      <c r="AJ20" s="53"/>
      <c r="AK20" s="42"/>
      <c r="AL20" s="53"/>
      <c r="AM20" s="42"/>
      <c r="AN20" s="53"/>
      <c r="AO20" s="42"/>
      <c r="AP20" s="53"/>
      <c r="AQ20" s="42"/>
      <c r="AR20" s="53"/>
      <c r="AS20" s="42"/>
      <c r="AT20" s="53"/>
      <c r="AU20" s="42"/>
      <c r="AV20" s="53"/>
      <c r="AW20" s="42"/>
      <c r="AX20" s="53"/>
      <c r="AY20" s="42"/>
      <c r="AZ20" s="53"/>
      <c r="BA20" s="42"/>
      <c r="BB20" s="53"/>
      <c r="BC20" s="42"/>
      <c r="BD20" s="53"/>
      <c r="BE20" s="42"/>
      <c r="BF20" s="53"/>
      <c r="BG20" s="44"/>
      <c r="BH20" s="53"/>
      <c r="BI20" s="44"/>
      <c r="BJ20" s="53"/>
      <c r="BK20" s="44"/>
      <c r="BL20" s="53"/>
      <c r="BM20" s="44"/>
      <c r="BN20" s="53"/>
      <c r="BO20" s="44"/>
      <c r="BP20" s="53"/>
      <c r="BQ20" s="44"/>
      <c r="BR20" s="53"/>
      <c r="BS20" s="42"/>
      <c r="BT20" s="53"/>
      <c r="BU20" s="42"/>
      <c r="BV20" s="53"/>
      <c r="BW20" s="42"/>
      <c r="BX20" s="53"/>
      <c r="BY20" s="42"/>
      <c r="BZ20" s="53"/>
      <c r="CA20" s="42"/>
      <c r="CB20" s="53"/>
      <c r="CC20" s="42"/>
      <c r="CD20" s="53"/>
      <c r="CE20" s="42"/>
      <c r="CF20" s="53"/>
      <c r="CG20" s="42"/>
      <c r="CH20" s="53"/>
      <c r="CI20" s="42"/>
      <c r="CJ20" s="53"/>
      <c r="CK20" s="42"/>
      <c r="CL20" s="53"/>
      <c r="CM20" s="42"/>
      <c r="CN20" s="53"/>
      <c r="CO20" s="42"/>
      <c r="CP20" s="53"/>
      <c r="CQ20" s="42"/>
      <c r="CR20" s="53"/>
      <c r="CS20" s="42"/>
      <c r="CT20" s="245"/>
      <c r="CU20" s="242"/>
    </row>
    <row r="21" spans="1:99" ht="16.5" hidden="1" x14ac:dyDescent="0.4">
      <c r="A21" s="54" t="s">
        <v>65</v>
      </c>
      <c r="B21" s="30">
        <v>83642.273125908891</v>
      </c>
      <c r="C21" s="31">
        <v>0.34593444289491349</v>
      </c>
      <c r="D21" s="30">
        <v>86626.560184765607</v>
      </c>
      <c r="E21" s="31">
        <v>0.35284707931460096</v>
      </c>
      <c r="F21" s="30">
        <v>89457.486037433933</v>
      </c>
      <c r="G21" s="31">
        <v>0.34007645849301443</v>
      </c>
      <c r="H21" s="30">
        <v>90377</v>
      </c>
      <c r="I21" s="31">
        <v>0.35290557373464432</v>
      </c>
      <c r="J21" s="30">
        <v>91658.970888403768</v>
      </c>
      <c r="K21" s="31">
        <v>0.33130069077347768</v>
      </c>
      <c r="L21" s="30">
        <v>92213.203022826885</v>
      </c>
      <c r="M21" s="31">
        <v>0.32035156148381577</v>
      </c>
      <c r="N21" s="30">
        <v>92369.323249252164</v>
      </c>
      <c r="O21" s="31">
        <v>0.317063192112232</v>
      </c>
      <c r="P21" s="30">
        <v>103966</v>
      </c>
      <c r="Q21" s="31">
        <v>0.34875631069589574</v>
      </c>
      <c r="R21" s="30">
        <v>105095</v>
      </c>
      <c r="S21" s="31">
        <v>0.33841244489668432</v>
      </c>
      <c r="T21" s="30">
        <v>96795</v>
      </c>
      <c r="U21" s="31">
        <v>0.31033288768767614</v>
      </c>
      <c r="V21" s="30">
        <v>94433</v>
      </c>
      <c r="W21" s="31">
        <v>0.28027317084753006</v>
      </c>
      <c r="X21" s="30">
        <v>93702</v>
      </c>
      <c r="Y21" s="31">
        <v>0.29678453332657639</v>
      </c>
      <c r="Z21" s="30">
        <v>95190</v>
      </c>
      <c r="AA21" s="31">
        <v>0.25234544206181519</v>
      </c>
      <c r="AB21" s="30">
        <v>114811</v>
      </c>
      <c r="AC21" s="31">
        <v>0.27138936624362664</v>
      </c>
      <c r="AD21" s="30">
        <v>116459</v>
      </c>
      <c r="AE21" s="31">
        <v>0.32896164058527766</v>
      </c>
      <c r="AF21" s="30">
        <v>119638</v>
      </c>
      <c r="AG21" s="31">
        <v>0.32690657704183401</v>
      </c>
      <c r="AH21" s="30">
        <v>122381</v>
      </c>
      <c r="AI21" s="31">
        <v>0.31278769306265158</v>
      </c>
      <c r="AJ21" s="30">
        <v>140058</v>
      </c>
      <c r="AK21" s="31">
        <v>0.23846032046010593</v>
      </c>
      <c r="AL21" s="30">
        <v>156799</v>
      </c>
      <c r="AM21" s="31">
        <v>0.24552939481629021</v>
      </c>
      <c r="AN21" s="30">
        <v>164469</v>
      </c>
      <c r="AO21" s="31">
        <v>0.27681160639900365</v>
      </c>
      <c r="AP21" s="30">
        <v>186178</v>
      </c>
      <c r="AQ21" s="31">
        <v>0.2948065479489364</v>
      </c>
      <c r="AR21" s="30">
        <v>187176</v>
      </c>
      <c r="AS21" s="31">
        <v>0.26062002659444861</v>
      </c>
      <c r="AT21" s="30">
        <v>200333</v>
      </c>
      <c r="AU21" s="31">
        <v>0.2684237958760925</v>
      </c>
      <c r="AV21" s="30">
        <v>237286</v>
      </c>
      <c r="AW21" s="31">
        <v>0.32133242331172029</v>
      </c>
      <c r="AX21" s="30">
        <v>264208</v>
      </c>
      <c r="AY21" s="31">
        <v>0.33022656456033828</v>
      </c>
      <c r="AZ21" s="30">
        <v>413715</v>
      </c>
      <c r="BA21" s="31">
        <v>0.34289344498031976</v>
      </c>
      <c r="BB21" s="30">
        <v>444248</v>
      </c>
      <c r="BC21" s="31">
        <v>0.35278524910284542</v>
      </c>
      <c r="BD21" s="30">
        <v>472705</v>
      </c>
      <c r="BE21" s="31">
        <v>0.37127316996544141</v>
      </c>
      <c r="BF21" s="32">
        <v>516719</v>
      </c>
      <c r="BG21" s="33">
        <v>0.36174620309968764</v>
      </c>
      <c r="BH21" s="32">
        <v>547558</v>
      </c>
      <c r="BI21" s="33">
        <v>0.23655494967421517</v>
      </c>
      <c r="BJ21" s="32">
        <v>607228</v>
      </c>
      <c r="BK21" s="33">
        <v>0.2559282894351419</v>
      </c>
      <c r="BL21" s="32">
        <v>631573</v>
      </c>
      <c r="BM21" s="33">
        <v>0.27128876693640636</v>
      </c>
      <c r="BN21" s="34">
        <v>656422</v>
      </c>
      <c r="BO21" s="33">
        <v>0.28575172298509127</v>
      </c>
      <c r="BP21" s="34">
        <v>689222</v>
      </c>
      <c r="BQ21" s="33">
        <v>0.28911216203858675</v>
      </c>
      <c r="BR21" s="34">
        <v>727354</v>
      </c>
      <c r="BS21" s="31">
        <v>0.29802408272104919</v>
      </c>
      <c r="BT21" s="34">
        <v>821187</v>
      </c>
      <c r="BU21" s="31">
        <v>0.32859993085366906</v>
      </c>
      <c r="BV21" s="34">
        <v>872641</v>
      </c>
      <c r="BW21" s="31">
        <v>0.34827667817290647</v>
      </c>
      <c r="BX21" s="34">
        <v>1077416</v>
      </c>
      <c r="BY21" s="31">
        <v>0.43112453647998084</v>
      </c>
      <c r="BZ21" s="34">
        <v>1447494</v>
      </c>
      <c r="CA21" s="31">
        <v>0.47087614881244383</v>
      </c>
      <c r="CB21" s="34">
        <v>1499659</v>
      </c>
      <c r="CC21" s="31">
        <v>0.49112338252670351</v>
      </c>
      <c r="CD21" s="34">
        <v>1537437</v>
      </c>
      <c r="CE21" s="31">
        <v>0.48637801044735324</v>
      </c>
      <c r="CF21" s="34">
        <v>1599813</v>
      </c>
      <c r="CG21" s="31">
        <v>0.51638720397871207</v>
      </c>
      <c r="CH21" s="34">
        <v>1655588</v>
      </c>
      <c r="CI21" s="31">
        <v>0.51074843883715348</v>
      </c>
      <c r="CJ21" s="34">
        <v>1735577</v>
      </c>
      <c r="CK21" s="31">
        <v>0.50870892735032591</v>
      </c>
      <c r="CL21" s="34">
        <v>1784708</v>
      </c>
      <c r="CM21" s="31">
        <v>0.52003117783751107</v>
      </c>
      <c r="CN21" s="34">
        <v>1844695</v>
      </c>
      <c r="CO21" s="31">
        <v>0.53152691872603774</v>
      </c>
      <c r="CP21" s="34">
        <v>1651905</v>
      </c>
      <c r="CQ21" s="31">
        <v>0.45619326253278042</v>
      </c>
      <c r="CR21" s="34">
        <v>1737793</v>
      </c>
      <c r="CS21" s="31">
        <v>0.47806880113957889</v>
      </c>
      <c r="CT21" s="238">
        <v>1745815</v>
      </c>
      <c r="CU21" s="239">
        <v>0.48851326526814692</v>
      </c>
    </row>
    <row r="22" spans="1:99" hidden="1" x14ac:dyDescent="0.4">
      <c r="A22" s="38"/>
      <c r="B22" s="37"/>
      <c r="C22" s="31"/>
      <c r="D22" s="37"/>
      <c r="E22" s="31"/>
      <c r="F22" s="37"/>
      <c r="G22" s="31"/>
      <c r="H22" s="37"/>
      <c r="I22" s="31"/>
      <c r="J22" s="37"/>
      <c r="K22" s="31"/>
      <c r="L22" s="37"/>
      <c r="M22" s="31"/>
      <c r="N22" s="37"/>
      <c r="O22" s="31"/>
      <c r="P22" s="37"/>
      <c r="Q22" s="31"/>
      <c r="R22" s="37"/>
      <c r="S22" s="31"/>
      <c r="T22" s="37"/>
      <c r="U22" s="31"/>
      <c r="V22" s="37"/>
      <c r="W22" s="31"/>
      <c r="X22" s="37"/>
      <c r="Y22" s="31"/>
      <c r="Z22" s="37"/>
      <c r="AA22" s="31"/>
      <c r="AB22" s="37"/>
      <c r="AC22" s="31"/>
      <c r="AD22" s="37"/>
      <c r="AE22" s="31"/>
      <c r="AF22" s="37"/>
      <c r="AG22" s="31"/>
      <c r="AH22" s="37"/>
      <c r="AI22" s="31"/>
      <c r="AJ22" s="37"/>
      <c r="AK22" s="31"/>
      <c r="AL22" s="37"/>
      <c r="AM22" s="31"/>
      <c r="AN22" s="37"/>
      <c r="AO22" s="31"/>
      <c r="AP22" s="37"/>
      <c r="AQ22" s="31"/>
      <c r="AR22" s="37"/>
      <c r="AS22" s="31"/>
      <c r="AT22" s="37"/>
      <c r="AU22" s="31"/>
      <c r="AV22" s="37"/>
      <c r="AW22" s="31"/>
      <c r="AX22" s="37"/>
      <c r="AY22" s="31"/>
      <c r="AZ22" s="37"/>
      <c r="BA22" s="31"/>
      <c r="BB22" s="37"/>
      <c r="BC22" s="31"/>
      <c r="BD22" s="37"/>
      <c r="BE22" s="31"/>
      <c r="BF22" s="37"/>
      <c r="BG22" s="33"/>
      <c r="BH22" s="37"/>
      <c r="BI22" s="33"/>
      <c r="BJ22" s="37"/>
      <c r="BK22" s="33"/>
      <c r="BL22" s="37"/>
      <c r="BM22" s="33"/>
      <c r="BN22" s="37"/>
      <c r="BO22" s="33"/>
      <c r="BP22" s="37"/>
      <c r="BQ22" s="33"/>
      <c r="BR22" s="37"/>
      <c r="BS22" s="31"/>
      <c r="BT22" s="37"/>
      <c r="BU22" s="31"/>
      <c r="BV22" s="37"/>
      <c r="BW22" s="31"/>
      <c r="BX22" s="37"/>
      <c r="BY22" s="31"/>
      <c r="BZ22" s="37"/>
      <c r="CA22" s="31"/>
      <c r="CB22" s="37"/>
      <c r="CC22" s="31"/>
      <c r="CD22" s="37"/>
      <c r="CE22" s="31"/>
      <c r="CF22" s="37"/>
      <c r="CG22" s="31"/>
      <c r="CH22" s="37"/>
      <c r="CI22" s="31"/>
      <c r="CJ22" s="37"/>
      <c r="CK22" s="31"/>
      <c r="CL22" s="37"/>
      <c r="CM22" s="31"/>
      <c r="CN22" s="37"/>
      <c r="CO22" s="31"/>
      <c r="CP22" s="37"/>
      <c r="CQ22" s="31"/>
      <c r="CR22" s="37"/>
      <c r="CS22" s="31"/>
      <c r="CT22" s="246"/>
      <c r="CU22" s="239"/>
    </row>
    <row r="23" spans="1:99" ht="16.5" x14ac:dyDescent="0.4">
      <c r="A23" s="54" t="s">
        <v>66</v>
      </c>
      <c r="B23" s="30">
        <v>23020.478426646747</v>
      </c>
      <c r="C23" s="31">
        <v>9.5209946861542577E-2</v>
      </c>
      <c r="D23" s="30">
        <v>24270.913154348797</v>
      </c>
      <c r="E23" s="31">
        <v>9.886022024358733E-2</v>
      </c>
      <c r="F23" s="30">
        <v>24975.01036</v>
      </c>
      <c r="G23" s="31">
        <v>9.494356984837507E-2</v>
      </c>
      <c r="H23" s="30">
        <v>24121</v>
      </c>
      <c r="I23" s="31">
        <v>9.4188071567471318E-2</v>
      </c>
      <c r="J23" s="30">
        <v>24105.524979999998</v>
      </c>
      <c r="K23" s="31">
        <v>8.7129246596654636E-2</v>
      </c>
      <c r="L23" s="30">
        <v>22032.797821503998</v>
      </c>
      <c r="M23" s="31">
        <v>7.6542631148261833E-2</v>
      </c>
      <c r="N23" s="30">
        <v>20234.199999999997</v>
      </c>
      <c r="O23" s="31">
        <v>6.9455094139051904E-2</v>
      </c>
      <c r="P23" s="30">
        <v>24971</v>
      </c>
      <c r="Q23" s="31">
        <v>8.3765787222622901E-2</v>
      </c>
      <c r="R23" s="30">
        <v>26580</v>
      </c>
      <c r="S23" s="31">
        <v>8.5589255296197431E-2</v>
      </c>
      <c r="T23" s="30">
        <v>16976</v>
      </c>
      <c r="U23" s="31">
        <v>5.4426479687855675E-2</v>
      </c>
      <c r="V23" s="30">
        <v>12512</v>
      </c>
      <c r="W23" s="31">
        <v>3.7135089572970216E-2</v>
      </c>
      <c r="X23" s="30">
        <v>11573</v>
      </c>
      <c r="Y23" s="31">
        <v>3.6655433226488961E-2</v>
      </c>
      <c r="Z23" s="30">
        <v>10795</v>
      </c>
      <c r="AA23" s="31">
        <v>2.8617176668319103E-2</v>
      </c>
      <c r="AB23" s="30">
        <v>10071</v>
      </c>
      <c r="AC23" s="31">
        <v>2.3805752997879678E-2</v>
      </c>
      <c r="AD23" s="30">
        <v>10077</v>
      </c>
      <c r="AE23" s="31">
        <v>2.84644935314389E-2</v>
      </c>
      <c r="AF23" s="30">
        <v>10366</v>
      </c>
      <c r="AG23" s="31">
        <v>2.8324726070442934E-2</v>
      </c>
      <c r="AH23" s="30">
        <v>12301</v>
      </c>
      <c r="AI23" s="31">
        <v>3.1439532381363752E-2</v>
      </c>
      <c r="AJ23" s="30">
        <v>13731</v>
      </c>
      <c r="AK23" s="31">
        <v>2.3378162334445118E-2</v>
      </c>
      <c r="AL23" s="30">
        <v>16390</v>
      </c>
      <c r="AM23" s="31">
        <v>2.5664875292820726E-2</v>
      </c>
      <c r="AN23" s="30">
        <v>19516</v>
      </c>
      <c r="AO23" s="31">
        <v>3.284664776026458E-2</v>
      </c>
      <c r="AP23" s="30">
        <v>34785</v>
      </c>
      <c r="AQ23" s="31">
        <v>5.5080867612734868E-2</v>
      </c>
      <c r="AR23" s="30">
        <v>19404</v>
      </c>
      <c r="AS23" s="31">
        <v>2.7017731953021117E-2</v>
      </c>
      <c r="AT23" s="30">
        <v>20603</v>
      </c>
      <c r="AU23" s="31">
        <v>2.7605713818667589E-2</v>
      </c>
      <c r="AV23" s="30">
        <v>21529</v>
      </c>
      <c r="AW23" s="31">
        <v>2.9154546587148111E-2</v>
      </c>
      <c r="AX23" s="30">
        <v>24586</v>
      </c>
      <c r="AY23" s="31">
        <v>3.0729388649399249E-2</v>
      </c>
      <c r="AZ23" s="30">
        <v>23703</v>
      </c>
      <c r="BA23" s="31">
        <v>1.9645416111014877E-2</v>
      </c>
      <c r="BB23" s="30">
        <v>21752</v>
      </c>
      <c r="BC23" s="31">
        <v>1.7273650615163363E-2</v>
      </c>
      <c r="BD23" s="30">
        <v>45024</v>
      </c>
      <c r="BE23" s="31">
        <v>3.5362865221489161E-2</v>
      </c>
      <c r="BF23" s="32">
        <v>43349</v>
      </c>
      <c r="BG23" s="33">
        <v>3.0347899260852337E-2</v>
      </c>
      <c r="BH23" s="32">
        <v>41511</v>
      </c>
      <c r="BI23" s="33">
        <v>1.7933502050789772E-2</v>
      </c>
      <c r="BJ23" s="32">
        <v>46237</v>
      </c>
      <c r="BK23" s="33">
        <v>1.9487501101089964E-2</v>
      </c>
      <c r="BL23" s="32">
        <v>40082</v>
      </c>
      <c r="BM23" s="33">
        <v>1.7217006357689513E-2</v>
      </c>
      <c r="BN23" s="34">
        <v>36804</v>
      </c>
      <c r="BO23" s="33">
        <v>1.6021410636363954E-2</v>
      </c>
      <c r="BP23" s="34">
        <v>33583</v>
      </c>
      <c r="BQ23" s="33">
        <v>1.4087266131582944E-2</v>
      </c>
      <c r="BR23" s="34">
        <v>30185</v>
      </c>
      <c r="BS23" s="31">
        <v>1.2367921173094352E-2</v>
      </c>
      <c r="BT23" s="34">
        <v>29448</v>
      </c>
      <c r="BU23" s="31">
        <v>1.1783687228096459E-2</v>
      </c>
      <c r="BV23" s="34">
        <v>30684</v>
      </c>
      <c r="BW23" s="31">
        <v>1.2246183244951202E-2</v>
      </c>
      <c r="BX23" s="34">
        <v>144928</v>
      </c>
      <c r="BY23" s="31">
        <v>5.799247163859704E-2</v>
      </c>
      <c r="BZ23" s="34">
        <v>397848</v>
      </c>
      <c r="CA23" s="31">
        <v>0.12942169988458199</v>
      </c>
      <c r="CB23" s="34">
        <v>399686</v>
      </c>
      <c r="CC23" s="31">
        <v>0.13089318322936616</v>
      </c>
      <c r="CD23" s="34">
        <v>401357</v>
      </c>
      <c r="CE23" s="31">
        <v>0.12697184934349723</v>
      </c>
      <c r="CF23" s="34">
        <v>406035</v>
      </c>
      <c r="CG23" s="31">
        <v>0.13105986660159427</v>
      </c>
      <c r="CH23" s="34">
        <v>408204</v>
      </c>
      <c r="CI23" s="31">
        <v>0.12593082078819212</v>
      </c>
      <c r="CJ23" s="34">
        <v>402636</v>
      </c>
      <c r="CK23" s="31">
        <v>0.11801523509047758</v>
      </c>
      <c r="CL23" s="34">
        <v>401647</v>
      </c>
      <c r="CM23" s="31">
        <v>0.11703256918493266</v>
      </c>
      <c r="CN23" s="34">
        <v>378526</v>
      </c>
      <c r="CO23" s="31">
        <v>0.10906776374289091</v>
      </c>
      <c r="CP23" s="34">
        <v>109188</v>
      </c>
      <c r="CQ23" s="31">
        <v>3.0153568122518685E-2</v>
      </c>
      <c r="CR23" s="34">
        <v>109717</v>
      </c>
      <c r="CS23" s="31">
        <v>3.0183269615328856E-2</v>
      </c>
      <c r="CT23" s="238">
        <v>110644</v>
      </c>
      <c r="CU23" s="239">
        <v>3.0960360474809101E-2</v>
      </c>
    </row>
    <row r="24" spans="1:99" ht="16.5" x14ac:dyDescent="0.4">
      <c r="A24" s="55" t="s">
        <v>67</v>
      </c>
      <c r="B24" s="41">
        <v>928.49745999999993</v>
      </c>
      <c r="C24" s="42">
        <v>3.8401545002361734E-3</v>
      </c>
      <c r="D24" s="41">
        <v>934.82722000000001</v>
      </c>
      <c r="E24" s="42">
        <v>3.8077357976266089E-3</v>
      </c>
      <c r="F24" s="41">
        <v>1013.15449</v>
      </c>
      <c r="G24" s="42">
        <v>3.8515501175755995E-3</v>
      </c>
      <c r="H24" s="41">
        <v>1100</v>
      </c>
      <c r="I24" s="42">
        <v>4.2952978203315969E-3</v>
      </c>
      <c r="J24" s="41">
        <v>1126.8965900000001</v>
      </c>
      <c r="K24" s="42">
        <v>4.0731596163328708E-3</v>
      </c>
      <c r="L24" s="41">
        <v>1048.4868799999999</v>
      </c>
      <c r="M24" s="42">
        <v>3.642476328689589E-3</v>
      </c>
      <c r="N24" s="41">
        <v>1093.3900000000001</v>
      </c>
      <c r="O24" s="42">
        <v>3.7531261616816072E-3</v>
      </c>
      <c r="P24" s="41">
        <v>1076</v>
      </c>
      <c r="Q24" s="42">
        <v>3.6094664631589539E-3</v>
      </c>
      <c r="R24" s="41">
        <v>1103</v>
      </c>
      <c r="S24" s="42">
        <v>3.5517286904328729E-3</v>
      </c>
      <c r="T24" s="41">
        <v>1692</v>
      </c>
      <c r="U24" s="42">
        <v>5.4246938991430139E-3</v>
      </c>
      <c r="V24" s="41">
        <v>1305</v>
      </c>
      <c r="W24" s="42">
        <v>3.8731850937281111E-3</v>
      </c>
      <c r="X24" s="41">
        <v>1254</v>
      </c>
      <c r="Y24" s="42">
        <v>3.9718234914038848E-3</v>
      </c>
      <c r="Z24" s="41">
        <v>1263</v>
      </c>
      <c r="AA24" s="42">
        <v>3.3481699057051435E-3</v>
      </c>
      <c r="AB24" s="41">
        <v>1263</v>
      </c>
      <c r="AC24" s="42">
        <v>2.9854697682774336E-3</v>
      </c>
      <c r="AD24" s="41">
        <v>2267</v>
      </c>
      <c r="AE24" s="42">
        <v>6.4035930173436525E-3</v>
      </c>
      <c r="AF24" s="41">
        <v>2373</v>
      </c>
      <c r="AG24" s="42">
        <v>6.4841380441019759E-3</v>
      </c>
      <c r="AH24" s="41">
        <v>2282</v>
      </c>
      <c r="AI24" s="42">
        <v>5.8324536943559126E-3</v>
      </c>
      <c r="AJ24" s="41">
        <v>2282</v>
      </c>
      <c r="AK24" s="42">
        <v>3.8852936018646685E-3</v>
      </c>
      <c r="AL24" s="41">
        <v>2374</v>
      </c>
      <c r="AM24" s="42">
        <v>3.7174139075751311E-3</v>
      </c>
      <c r="AN24" s="41">
        <v>5231</v>
      </c>
      <c r="AO24" s="42">
        <v>8.8040999402512806E-3</v>
      </c>
      <c r="AP24" s="41">
        <v>5260</v>
      </c>
      <c r="AQ24" s="42">
        <v>8.3290315838144436E-3</v>
      </c>
      <c r="AR24" s="41">
        <v>5760</v>
      </c>
      <c r="AS24" s="42">
        <v>8.02010596008048E-3</v>
      </c>
      <c r="AT24" s="41">
        <v>6150</v>
      </c>
      <c r="AU24" s="42">
        <v>8.240311604368571E-3</v>
      </c>
      <c r="AV24" s="41">
        <v>6150</v>
      </c>
      <c r="AW24" s="42">
        <v>8.3283227976664442E-3</v>
      </c>
      <c r="AX24" s="41">
        <v>6150</v>
      </c>
      <c r="AY24" s="42">
        <v>7.6867217194259083E-3</v>
      </c>
      <c r="AZ24" s="41">
        <v>6113</v>
      </c>
      <c r="BA24" s="42">
        <v>5.0665497484130252E-3</v>
      </c>
      <c r="BB24" s="41">
        <v>5986</v>
      </c>
      <c r="BC24" s="42">
        <v>4.7535892139742497E-3</v>
      </c>
      <c r="BD24" s="41">
        <v>6016</v>
      </c>
      <c r="BE24" s="42">
        <v>4.7251021049324535E-3</v>
      </c>
      <c r="BF24" s="43">
        <v>6119</v>
      </c>
      <c r="BG24" s="44">
        <v>4.2838080596358727E-3</v>
      </c>
      <c r="BH24" s="43">
        <v>6990</v>
      </c>
      <c r="BI24" s="44">
        <v>3.019806300378707E-3</v>
      </c>
      <c r="BJ24" s="43">
        <v>7032</v>
      </c>
      <c r="BK24" s="44">
        <v>2.9637759314588884E-3</v>
      </c>
      <c r="BL24" s="43">
        <v>6578</v>
      </c>
      <c r="BM24" s="44">
        <v>2.8255443296462657E-3</v>
      </c>
      <c r="BN24" s="45">
        <v>6646</v>
      </c>
      <c r="BO24" s="44">
        <v>2.8931174624843722E-3</v>
      </c>
      <c r="BP24" s="45">
        <v>6843</v>
      </c>
      <c r="BQ24" s="44">
        <v>2.8704750063550631E-3</v>
      </c>
      <c r="BR24" s="45">
        <v>7110</v>
      </c>
      <c r="BS24" s="42">
        <v>2.9132323849826352E-3</v>
      </c>
      <c r="BT24" s="45">
        <v>7258</v>
      </c>
      <c r="BU24" s="42">
        <v>2.9043059597094576E-3</v>
      </c>
      <c r="BV24" s="45">
        <v>7443</v>
      </c>
      <c r="BW24" s="42">
        <v>2.9705495337039437E-3</v>
      </c>
      <c r="BX24" s="45">
        <v>7650</v>
      </c>
      <c r="BY24" s="42">
        <v>3.0611228198503212E-3</v>
      </c>
      <c r="BZ24" s="45">
        <v>27439</v>
      </c>
      <c r="CA24" s="42">
        <v>8.9260270835420704E-3</v>
      </c>
      <c r="CB24" s="45">
        <v>26887</v>
      </c>
      <c r="CC24" s="42">
        <v>8.8052246450662976E-3</v>
      </c>
      <c r="CD24" s="45">
        <v>27060</v>
      </c>
      <c r="CE24" s="42">
        <v>8.5606037598323567E-3</v>
      </c>
      <c r="CF24" s="45">
        <v>27220</v>
      </c>
      <c r="CG24" s="42">
        <v>8.7860641789387524E-3</v>
      </c>
      <c r="CH24" s="45">
        <v>26904</v>
      </c>
      <c r="CI24" s="42">
        <v>8.2998765384109923E-3</v>
      </c>
      <c r="CJ24" s="45">
        <v>27207</v>
      </c>
      <c r="CK24" s="42">
        <v>7.9745489750211694E-3</v>
      </c>
      <c r="CL24" s="45">
        <v>26296</v>
      </c>
      <c r="CM24" s="42">
        <v>7.6621721045768776E-3</v>
      </c>
      <c r="CN24" s="45">
        <v>26515</v>
      </c>
      <c r="CO24" s="42">
        <v>7.6399818127229112E-3</v>
      </c>
      <c r="CP24" s="45">
        <v>26044</v>
      </c>
      <c r="CQ24" s="42">
        <v>7.1923611402615363E-3</v>
      </c>
      <c r="CR24" s="45">
        <v>26704</v>
      </c>
      <c r="CS24" s="42">
        <v>7.3463003163387781E-3</v>
      </c>
      <c r="CT24" s="241">
        <v>33076</v>
      </c>
      <c r="CU24" s="242">
        <v>9.2553132846316631E-3</v>
      </c>
    </row>
    <row r="25" spans="1:99" x14ac:dyDescent="0.4">
      <c r="A25" s="40" t="s">
        <v>68</v>
      </c>
      <c r="B25" s="41">
        <v>21436.19212</v>
      </c>
      <c r="C25" s="42">
        <v>8.8657528085801338E-2</v>
      </c>
      <c r="D25" s="41">
        <v>22724.94212</v>
      </c>
      <c r="E25" s="42">
        <v>9.2563175053157656E-2</v>
      </c>
      <c r="F25" s="41">
        <v>23400.342120000001</v>
      </c>
      <c r="G25" s="42">
        <v>8.8957401199095759E-2</v>
      </c>
      <c r="H25" s="41">
        <v>15498</v>
      </c>
      <c r="I25" s="42">
        <v>6.0516841472271897E-2</v>
      </c>
      <c r="J25" s="41">
        <v>15771.899719999999</v>
      </c>
      <c r="K25" s="42">
        <v>5.700741805630604E-2</v>
      </c>
      <c r="L25" s="41">
        <v>13406.051179999999</v>
      </c>
      <c r="M25" s="42">
        <v>4.6573042558578442E-2</v>
      </c>
      <c r="N25" s="41">
        <v>9146.0499999999993</v>
      </c>
      <c r="O25" s="42">
        <v>3.1394360229239388E-2</v>
      </c>
      <c r="P25" s="41">
        <v>10061</v>
      </c>
      <c r="Q25" s="42">
        <v>3.3749853239630333E-2</v>
      </c>
      <c r="R25" s="41">
        <v>3822</v>
      </c>
      <c r="S25" s="42">
        <v>1.2307078018888886E-2</v>
      </c>
      <c r="T25" s="41">
        <v>3522</v>
      </c>
      <c r="U25" s="42">
        <v>1.1291827371620386E-2</v>
      </c>
      <c r="V25" s="41">
        <v>1634</v>
      </c>
      <c r="W25" s="42">
        <v>4.8496432514572672E-3</v>
      </c>
      <c r="X25" s="41">
        <v>1462</v>
      </c>
      <c r="Y25" s="42">
        <v>4.6306267499461552E-3</v>
      </c>
      <c r="Z25" s="41">
        <v>1462</v>
      </c>
      <c r="AA25" s="42">
        <v>3.8757121157093587E-3</v>
      </c>
      <c r="AB25" s="41">
        <v>1129</v>
      </c>
      <c r="AC25" s="42">
        <v>2.6687215901704058E-3</v>
      </c>
      <c r="AD25" s="41">
        <v>0</v>
      </c>
      <c r="AE25" s="42">
        <v>0</v>
      </c>
      <c r="AF25" s="41">
        <v>0</v>
      </c>
      <c r="AG25" s="42">
        <v>0</v>
      </c>
      <c r="AH25" s="41">
        <v>0</v>
      </c>
      <c r="AI25" s="42">
        <v>0</v>
      </c>
      <c r="AJ25" s="41">
        <v>0</v>
      </c>
      <c r="AK25" s="42">
        <v>0</v>
      </c>
      <c r="AL25" s="41">
        <v>0</v>
      </c>
      <c r="AM25" s="42">
        <v>0</v>
      </c>
      <c r="AN25" s="41">
        <v>0</v>
      </c>
      <c r="AO25" s="42">
        <v>0</v>
      </c>
      <c r="AP25" s="41">
        <v>0</v>
      </c>
      <c r="AQ25" s="42">
        <v>0</v>
      </c>
      <c r="AR25" s="41">
        <v>0</v>
      </c>
      <c r="AS25" s="42">
        <v>0</v>
      </c>
      <c r="AT25" s="41">
        <v>0</v>
      </c>
      <c r="AU25" s="42">
        <v>0</v>
      </c>
      <c r="AV25" s="41">
        <v>0</v>
      </c>
      <c r="AW25" s="42">
        <v>0</v>
      </c>
      <c r="AX25" s="41">
        <v>0</v>
      </c>
      <c r="AY25" s="42">
        <v>0</v>
      </c>
      <c r="AZ25" s="41">
        <v>0</v>
      </c>
      <c r="BA25" s="42">
        <v>0</v>
      </c>
      <c r="BB25" s="41">
        <v>0</v>
      </c>
      <c r="BC25" s="42">
        <v>0</v>
      </c>
      <c r="BD25" s="41">
        <v>0</v>
      </c>
      <c r="BE25" s="42">
        <v>0</v>
      </c>
      <c r="BF25" s="43">
        <v>0</v>
      </c>
      <c r="BG25" s="44">
        <v>0</v>
      </c>
      <c r="BH25" s="43">
        <v>0</v>
      </c>
      <c r="BI25" s="44">
        <v>0</v>
      </c>
      <c r="BJ25" s="43">
        <v>0</v>
      </c>
      <c r="BK25" s="44">
        <v>0</v>
      </c>
      <c r="BL25" s="43">
        <v>0</v>
      </c>
      <c r="BM25" s="44">
        <v>0</v>
      </c>
      <c r="BN25" s="45">
        <v>0</v>
      </c>
      <c r="BO25" s="44">
        <v>0</v>
      </c>
      <c r="BP25" s="45">
        <v>0</v>
      </c>
      <c r="BQ25" s="44">
        <v>0</v>
      </c>
      <c r="BR25" s="45">
        <v>0</v>
      </c>
      <c r="BS25" s="42">
        <v>0</v>
      </c>
      <c r="BT25" s="45">
        <v>0</v>
      </c>
      <c r="BU25" s="42">
        <v>0</v>
      </c>
      <c r="BV25" s="45">
        <v>0</v>
      </c>
      <c r="BW25" s="42">
        <v>0</v>
      </c>
      <c r="BX25" s="45">
        <v>0</v>
      </c>
      <c r="BY25" s="42">
        <v>0</v>
      </c>
      <c r="BZ25" s="45">
        <v>0</v>
      </c>
      <c r="CA25" s="42">
        <v>0</v>
      </c>
      <c r="CB25" s="45">
        <v>0</v>
      </c>
      <c r="CC25" s="42">
        <v>0</v>
      </c>
      <c r="CD25" s="45">
        <v>0</v>
      </c>
      <c r="CE25" s="42">
        <v>0</v>
      </c>
      <c r="CF25" s="45">
        <v>0</v>
      </c>
      <c r="CG25" s="42">
        <v>0</v>
      </c>
      <c r="CH25" s="45">
        <v>0</v>
      </c>
      <c r="CI25" s="42">
        <v>0</v>
      </c>
      <c r="CJ25" s="45">
        <v>0</v>
      </c>
      <c r="CK25" s="42">
        <v>0</v>
      </c>
      <c r="CL25" s="45">
        <v>0</v>
      </c>
      <c r="CM25" s="42">
        <v>0</v>
      </c>
      <c r="CN25" s="45">
        <v>0</v>
      </c>
      <c r="CO25" s="42">
        <v>0</v>
      </c>
      <c r="CP25" s="45">
        <v>0</v>
      </c>
      <c r="CQ25" s="42">
        <v>0</v>
      </c>
      <c r="CR25" s="45">
        <v>0</v>
      </c>
      <c r="CS25" s="42">
        <v>0</v>
      </c>
      <c r="CT25" s="241">
        <v>0</v>
      </c>
      <c r="CU25" s="242">
        <v>0</v>
      </c>
    </row>
    <row r="26" spans="1:99" x14ac:dyDescent="0.4">
      <c r="A26" s="40" t="s">
        <v>62</v>
      </c>
      <c r="B26" s="41">
        <v>399.00577000000004</v>
      </c>
      <c r="C26" s="42">
        <v>1.6502401668236119E-3</v>
      </c>
      <c r="D26" s="41">
        <v>409.19937000000004</v>
      </c>
      <c r="E26" s="42">
        <v>1.666749808071759E-3</v>
      </c>
      <c r="F26" s="41">
        <v>416.51375000000002</v>
      </c>
      <c r="G26" s="42">
        <v>1.5833948313098371E-3</v>
      </c>
      <c r="H26" s="41">
        <v>7523</v>
      </c>
      <c r="I26" s="42">
        <v>2.9375932274867823E-2</v>
      </c>
      <c r="J26" s="41">
        <v>7206.7286699999995</v>
      </c>
      <c r="K26" s="42">
        <v>2.6048668924015733E-2</v>
      </c>
      <c r="L26" s="41">
        <v>7238.8787899999998</v>
      </c>
      <c r="M26" s="42">
        <v>2.5148092114255293E-2</v>
      </c>
      <c r="N26" s="41">
        <v>8949.76</v>
      </c>
      <c r="O26" s="42">
        <v>3.0720583137555289E-2</v>
      </c>
      <c r="P26" s="41">
        <v>12242</v>
      </c>
      <c r="Q26" s="42">
        <v>4.1066067325271294E-2</v>
      </c>
      <c r="R26" s="41">
        <v>16941</v>
      </c>
      <c r="S26" s="42">
        <v>5.4551075017790843E-2</v>
      </c>
      <c r="T26" s="41">
        <v>9857</v>
      </c>
      <c r="U26" s="42">
        <v>3.1602368654759273E-2</v>
      </c>
      <c r="V26" s="41">
        <v>8642</v>
      </c>
      <c r="W26" s="42">
        <v>2.5649092398466158E-2</v>
      </c>
      <c r="X26" s="41">
        <v>7455</v>
      </c>
      <c r="Y26" s="42">
        <v>2.361239563669534E-2</v>
      </c>
      <c r="Z26" s="41">
        <v>6540</v>
      </c>
      <c r="AA26" s="42">
        <v>1.7337316851394807E-2</v>
      </c>
      <c r="AB26" s="41">
        <v>5106</v>
      </c>
      <c r="AC26" s="42">
        <v>1.2069523861302119E-2</v>
      </c>
      <c r="AD26" s="41">
        <v>4166</v>
      </c>
      <c r="AE26" s="42">
        <v>1.1767696740297158E-2</v>
      </c>
      <c r="AF26" s="41">
        <v>3373</v>
      </c>
      <c r="AG26" s="42">
        <v>9.2166024537530394E-3</v>
      </c>
      <c r="AH26" s="41">
        <v>1940</v>
      </c>
      <c r="AI26" s="42">
        <v>4.9583523957276382E-3</v>
      </c>
      <c r="AJ26" s="41">
        <v>770</v>
      </c>
      <c r="AK26" s="42">
        <v>1.3109886386659924E-3</v>
      </c>
      <c r="AL26" s="41">
        <v>904</v>
      </c>
      <c r="AM26" s="42">
        <v>1.4155611509890137E-3</v>
      </c>
      <c r="AN26" s="41">
        <v>771</v>
      </c>
      <c r="AO26" s="42">
        <v>1.297641187905513E-3</v>
      </c>
      <c r="AP26" s="41">
        <v>16510</v>
      </c>
      <c r="AQ26" s="42">
        <v>2.6143024990261682E-2</v>
      </c>
      <c r="AR26" s="41">
        <v>704</v>
      </c>
      <c r="AS26" s="42">
        <v>9.8023517289872538E-4</v>
      </c>
      <c r="AT26" s="41">
        <v>700</v>
      </c>
      <c r="AU26" s="42">
        <v>9.3792164602569104E-4</v>
      </c>
      <c r="AV26" s="41">
        <v>663</v>
      </c>
      <c r="AW26" s="42">
        <v>8.9783382355330943E-4</v>
      </c>
      <c r="AX26" s="41">
        <v>633</v>
      </c>
      <c r="AY26" s="42">
        <v>7.9116989404822758E-4</v>
      </c>
      <c r="AZ26" s="41">
        <v>684</v>
      </c>
      <c r="BA26" s="42">
        <v>5.6690986879020275E-4</v>
      </c>
      <c r="BB26" s="41">
        <v>663</v>
      </c>
      <c r="BC26" s="42">
        <v>5.2650010839708119E-4</v>
      </c>
      <c r="BD26" s="41">
        <v>13763</v>
      </c>
      <c r="BE26" s="42">
        <v>1.0809770656613258E-2</v>
      </c>
      <c r="BF26" s="43">
        <v>20029</v>
      </c>
      <c r="BG26" s="44">
        <v>1.4021963004812371E-2</v>
      </c>
      <c r="BH26" s="43">
        <v>19968</v>
      </c>
      <c r="BI26" s="44">
        <v>8.6265367962749667E-3</v>
      </c>
      <c r="BJ26" s="43">
        <v>27346</v>
      </c>
      <c r="BK26" s="44">
        <v>1.1525514309111883E-2</v>
      </c>
      <c r="BL26" s="43">
        <v>27782</v>
      </c>
      <c r="BM26" s="44">
        <v>1.1933607869600571E-2</v>
      </c>
      <c r="BN26" s="45">
        <v>28898</v>
      </c>
      <c r="BO26" s="44">
        <v>1.2579793624868099E-2</v>
      </c>
      <c r="BP26" s="45">
        <v>26428</v>
      </c>
      <c r="BQ26" s="44">
        <v>1.1085914579563292E-2</v>
      </c>
      <c r="BR26" s="45">
        <v>22866</v>
      </c>
      <c r="BS26" s="42">
        <v>9.3690536870622981E-3</v>
      </c>
      <c r="BT26" s="45">
        <v>22057</v>
      </c>
      <c r="BU26" s="42">
        <v>8.8261610021096032E-3</v>
      </c>
      <c r="BV26" s="45">
        <v>23185</v>
      </c>
      <c r="BW26" s="42">
        <v>9.2532837483442071E-3</v>
      </c>
      <c r="BX26" s="45">
        <v>3116</v>
      </c>
      <c r="BY26" s="42">
        <v>1.2468573472749806E-3</v>
      </c>
      <c r="BZ26" s="45">
        <v>25848</v>
      </c>
      <c r="CA26" s="42">
        <v>8.4084678033235702E-3</v>
      </c>
      <c r="CB26" s="45">
        <v>24924</v>
      </c>
      <c r="CC26" s="42">
        <v>8.1623617009570562E-3</v>
      </c>
      <c r="CD26" s="45">
        <v>24600</v>
      </c>
      <c r="CE26" s="42">
        <v>7.7823670543930509E-3</v>
      </c>
      <c r="CF26" s="45">
        <v>24324</v>
      </c>
      <c r="CG26" s="42">
        <v>7.8512940884829605E-3</v>
      </c>
      <c r="CH26" s="45">
        <v>24894</v>
      </c>
      <c r="CI26" s="42">
        <v>7.6797920958669059E-3</v>
      </c>
      <c r="CJ26" s="45">
        <v>24711</v>
      </c>
      <c r="CK26" s="42">
        <v>7.2429551116164267E-3</v>
      </c>
      <c r="CL26" s="45">
        <v>24449</v>
      </c>
      <c r="CM26" s="42">
        <v>7.1239901804380926E-3</v>
      </c>
      <c r="CN26" s="45">
        <v>944</v>
      </c>
      <c r="CO26" s="42">
        <v>2.7200236964776268E-4</v>
      </c>
      <c r="CP26" s="45">
        <v>826</v>
      </c>
      <c r="CQ26" s="42">
        <v>2.2810974895776489E-4</v>
      </c>
      <c r="CR26" s="45">
        <v>654</v>
      </c>
      <c r="CS26" s="42">
        <v>1.7991613267246708E-4</v>
      </c>
      <c r="CT26" s="241">
        <v>654</v>
      </c>
      <c r="CU26" s="242">
        <v>1.8300202225629181E-4</v>
      </c>
    </row>
    <row r="27" spans="1:99" x14ac:dyDescent="0.4">
      <c r="A27" s="40" t="s">
        <v>69</v>
      </c>
      <c r="B27" s="41">
        <v>0</v>
      </c>
      <c r="C27" s="42">
        <v>0</v>
      </c>
      <c r="D27" s="41">
        <v>0</v>
      </c>
      <c r="E27" s="42">
        <v>0</v>
      </c>
      <c r="F27" s="41">
        <v>0</v>
      </c>
      <c r="G27" s="42">
        <v>0</v>
      </c>
      <c r="H27" s="41">
        <v>0</v>
      </c>
      <c r="I27" s="42">
        <v>0</v>
      </c>
      <c r="J27" s="41">
        <v>0</v>
      </c>
      <c r="K27" s="42">
        <v>0</v>
      </c>
      <c r="L27" s="41">
        <v>339.380971504</v>
      </c>
      <c r="M27" s="42">
        <v>1.1790201467385038E-3</v>
      </c>
      <c r="N27" s="41">
        <v>1045</v>
      </c>
      <c r="O27" s="42">
        <v>3.5870246105756216E-3</v>
      </c>
      <c r="P27" s="41">
        <v>1592</v>
      </c>
      <c r="Q27" s="42">
        <v>5.3404001945623189E-3</v>
      </c>
      <c r="R27" s="41">
        <v>4714</v>
      </c>
      <c r="S27" s="42">
        <v>1.5179373569084826E-2</v>
      </c>
      <c r="T27" s="41">
        <v>1779</v>
      </c>
      <c r="U27" s="42">
        <v>5.7036231953755444E-3</v>
      </c>
      <c r="V27" s="41">
        <v>931</v>
      </c>
      <c r="W27" s="42">
        <v>2.7631688293186757E-3</v>
      </c>
      <c r="X27" s="41">
        <v>1402</v>
      </c>
      <c r="Y27" s="42">
        <v>4.4405873484435771E-3</v>
      </c>
      <c r="Z27" s="41">
        <v>1530</v>
      </c>
      <c r="AA27" s="42">
        <v>4.055977795509794E-3</v>
      </c>
      <c r="AB27" s="41">
        <v>2172</v>
      </c>
      <c r="AC27" s="42">
        <v>5.1341570361825703E-3</v>
      </c>
      <c r="AD27" s="41">
        <v>1661</v>
      </c>
      <c r="AE27" s="42">
        <v>4.6918253206033557E-3</v>
      </c>
      <c r="AF27" s="41">
        <v>1842</v>
      </c>
      <c r="AG27" s="42">
        <v>5.0331994425772608E-3</v>
      </c>
      <c r="AH27" s="41">
        <v>4787</v>
      </c>
      <c r="AI27" s="42">
        <v>1.2234862329045465E-2</v>
      </c>
      <c r="AJ27" s="41">
        <v>4867</v>
      </c>
      <c r="AK27" s="42">
        <v>8.2864697459576423E-3</v>
      </c>
      <c r="AL27" s="41">
        <v>6738</v>
      </c>
      <c r="AM27" s="42">
        <v>1.0550941410800856E-2</v>
      </c>
      <c r="AN27" s="41">
        <v>6546</v>
      </c>
      <c r="AO27" s="42">
        <v>1.1017327128442915E-2</v>
      </c>
      <c r="AP27" s="41">
        <v>9364</v>
      </c>
      <c r="AQ27" s="42">
        <v>1.4827576378486397E-2</v>
      </c>
      <c r="AR27" s="41">
        <v>8942</v>
      </c>
      <c r="AS27" s="42">
        <v>1.245065755122216E-2</v>
      </c>
      <c r="AT27" s="41">
        <v>8788</v>
      </c>
      <c r="AU27" s="42">
        <v>1.1774936321819675E-2</v>
      </c>
      <c r="AV27" s="41">
        <v>9479</v>
      </c>
      <c r="AW27" s="42">
        <v>1.2836450699037435E-2</v>
      </c>
      <c r="AX27" s="41">
        <v>9916</v>
      </c>
      <c r="AY27" s="42">
        <v>1.2393745133305253E-2</v>
      </c>
      <c r="AZ27" s="41">
        <v>9926</v>
      </c>
      <c r="BA27" s="42">
        <v>8.2268236222391121E-3</v>
      </c>
      <c r="BB27" s="41">
        <v>11503</v>
      </c>
      <c r="BC27" s="42">
        <v>9.1347371747988303E-3</v>
      </c>
      <c r="BD27" s="41">
        <v>15866</v>
      </c>
      <c r="BE27" s="42">
        <v>1.2461514294690543E-2</v>
      </c>
      <c r="BF27" s="43">
        <v>11474</v>
      </c>
      <c r="BG27" s="44">
        <v>8.0327526844683785E-3</v>
      </c>
      <c r="BH27" s="43">
        <v>10971</v>
      </c>
      <c r="BI27" s="44">
        <v>4.7396702319677814E-3</v>
      </c>
      <c r="BJ27" s="43">
        <v>7476</v>
      </c>
      <c r="BK27" s="44">
        <v>3.1509085414656783E-3</v>
      </c>
      <c r="BL27" s="43">
        <v>0</v>
      </c>
      <c r="BM27" s="44">
        <v>0</v>
      </c>
      <c r="BN27" s="45">
        <v>0</v>
      </c>
      <c r="BO27" s="44">
        <v>0</v>
      </c>
      <c r="BP27" s="45">
        <v>0</v>
      </c>
      <c r="BQ27" s="44">
        <v>0</v>
      </c>
      <c r="BR27" s="45">
        <v>0</v>
      </c>
      <c r="BS27" s="42">
        <v>0</v>
      </c>
      <c r="BT27" s="45">
        <v>0</v>
      </c>
      <c r="BU27" s="42">
        <v>0</v>
      </c>
      <c r="BV27" s="45">
        <v>0</v>
      </c>
      <c r="BW27" s="42">
        <v>0</v>
      </c>
      <c r="BX27" s="45">
        <v>0</v>
      </c>
      <c r="BY27" s="42">
        <v>0</v>
      </c>
      <c r="BZ27" s="45">
        <v>78136</v>
      </c>
      <c r="CA27" s="42">
        <v>2.5417983607261316E-2</v>
      </c>
      <c r="CB27" s="45">
        <v>81531</v>
      </c>
      <c r="CC27" s="42">
        <v>2.6700590268044045E-2</v>
      </c>
      <c r="CD27" s="45">
        <v>83420</v>
      </c>
      <c r="CE27" s="42">
        <v>2.6390449580384893E-2</v>
      </c>
      <c r="CF27" s="45">
        <v>87984</v>
      </c>
      <c r="CG27" s="42">
        <v>2.8399451532687258E-2</v>
      </c>
      <c r="CH27" s="45">
        <v>89801</v>
      </c>
      <c r="CI27" s="42">
        <v>2.7703583594478349E-2</v>
      </c>
      <c r="CJ27" s="45">
        <v>84515</v>
      </c>
      <c r="CK27" s="42">
        <v>2.4771897181751538E-2</v>
      </c>
      <c r="CL27" s="45">
        <v>83700</v>
      </c>
      <c r="CM27" s="42">
        <v>2.4388644856749492E-2</v>
      </c>
      <c r="CN27" s="45">
        <v>82191</v>
      </c>
      <c r="CO27" s="42">
        <v>2.3682358859872101E-2</v>
      </c>
      <c r="CP27" s="45">
        <v>78252</v>
      </c>
      <c r="CQ27" s="42">
        <v>2.1610222851625931E-2</v>
      </c>
      <c r="CR27" s="45">
        <v>77797</v>
      </c>
      <c r="CS27" s="42">
        <v>2.1402041855535049E-2</v>
      </c>
      <c r="CT27" s="241">
        <v>72997</v>
      </c>
      <c r="CU27" s="242">
        <v>2.0425991771624668E-2</v>
      </c>
    </row>
    <row r="28" spans="1:99" x14ac:dyDescent="0.4">
      <c r="A28" s="40" t="s">
        <v>70</v>
      </c>
      <c r="B28" s="41">
        <v>0</v>
      </c>
      <c r="C28" s="42">
        <v>0</v>
      </c>
      <c r="D28" s="41">
        <v>0</v>
      </c>
      <c r="E28" s="42">
        <v>0</v>
      </c>
      <c r="F28" s="41">
        <v>0</v>
      </c>
      <c r="G28" s="42">
        <v>0</v>
      </c>
      <c r="H28" s="41">
        <v>0</v>
      </c>
      <c r="I28" s="42">
        <v>0</v>
      </c>
      <c r="J28" s="41">
        <v>0</v>
      </c>
      <c r="K28" s="42">
        <v>0</v>
      </c>
      <c r="L28" s="41">
        <v>0</v>
      </c>
      <c r="M28" s="42">
        <v>0</v>
      </c>
      <c r="N28" s="41">
        <v>0</v>
      </c>
      <c r="O28" s="42">
        <v>0</v>
      </c>
      <c r="P28" s="41">
        <v>0</v>
      </c>
      <c r="Q28" s="42">
        <v>0</v>
      </c>
      <c r="R28" s="41">
        <v>0</v>
      </c>
      <c r="S28" s="42">
        <v>0</v>
      </c>
      <c r="T28" s="41">
        <v>0</v>
      </c>
      <c r="U28" s="42">
        <v>0</v>
      </c>
      <c r="V28" s="41">
        <v>0</v>
      </c>
      <c r="W28" s="42">
        <v>0</v>
      </c>
      <c r="X28" s="41">
        <v>0</v>
      </c>
      <c r="Y28" s="42">
        <v>0</v>
      </c>
      <c r="Z28" s="41">
        <v>0</v>
      </c>
      <c r="AA28" s="42">
        <v>0</v>
      </c>
      <c r="AB28" s="41">
        <v>0</v>
      </c>
      <c r="AC28" s="42">
        <v>0</v>
      </c>
      <c r="AD28" s="41">
        <v>0</v>
      </c>
      <c r="AE28" s="42">
        <v>0</v>
      </c>
      <c r="AF28" s="41">
        <v>0</v>
      </c>
      <c r="AG28" s="42">
        <v>0</v>
      </c>
      <c r="AH28" s="41">
        <v>0</v>
      </c>
      <c r="AI28" s="42">
        <v>0</v>
      </c>
      <c r="AJ28" s="41">
        <v>0</v>
      </c>
      <c r="AK28" s="42">
        <v>0</v>
      </c>
      <c r="AL28" s="41">
        <v>0</v>
      </c>
      <c r="AM28" s="42">
        <v>0</v>
      </c>
      <c r="AN28" s="41">
        <v>0</v>
      </c>
      <c r="AO28" s="42">
        <v>0</v>
      </c>
      <c r="AP28" s="41">
        <v>0</v>
      </c>
      <c r="AQ28" s="42">
        <v>0</v>
      </c>
      <c r="AR28" s="41">
        <v>0</v>
      </c>
      <c r="AS28" s="42">
        <v>0</v>
      </c>
      <c r="AT28" s="41">
        <v>0</v>
      </c>
      <c r="AU28" s="42">
        <v>0</v>
      </c>
      <c r="AV28" s="41">
        <v>0</v>
      </c>
      <c r="AW28" s="42">
        <v>0</v>
      </c>
      <c r="AX28" s="41">
        <v>0</v>
      </c>
      <c r="AY28" s="42">
        <v>0</v>
      </c>
      <c r="AZ28" s="41">
        <v>0</v>
      </c>
      <c r="BA28" s="42">
        <v>0</v>
      </c>
      <c r="BB28" s="41">
        <v>0</v>
      </c>
      <c r="BC28" s="42">
        <v>0</v>
      </c>
      <c r="BD28" s="41">
        <v>0</v>
      </c>
      <c r="BE28" s="42">
        <v>0</v>
      </c>
      <c r="BF28" s="43">
        <v>0</v>
      </c>
      <c r="BG28" s="44">
        <v>0</v>
      </c>
      <c r="BH28" s="43">
        <v>0</v>
      </c>
      <c r="BI28" s="44">
        <v>0</v>
      </c>
      <c r="BJ28" s="43">
        <v>0</v>
      </c>
      <c r="BK28" s="44">
        <v>0</v>
      </c>
      <c r="BL28" s="43">
        <v>0</v>
      </c>
      <c r="BM28" s="44">
        <v>0</v>
      </c>
      <c r="BN28" s="45">
        <v>0</v>
      </c>
      <c r="BO28" s="44">
        <v>0</v>
      </c>
      <c r="BP28" s="45">
        <v>0</v>
      </c>
      <c r="BQ28" s="44">
        <v>0</v>
      </c>
      <c r="BR28" s="45">
        <v>0</v>
      </c>
      <c r="BS28" s="42">
        <v>0</v>
      </c>
      <c r="BT28" s="45">
        <v>0</v>
      </c>
      <c r="BU28" s="42">
        <v>0</v>
      </c>
      <c r="BV28" s="45">
        <v>0</v>
      </c>
      <c r="BW28" s="42">
        <v>0</v>
      </c>
      <c r="BX28" s="45">
        <v>0</v>
      </c>
      <c r="BY28" s="42">
        <v>0</v>
      </c>
      <c r="BZ28" s="45">
        <v>265155</v>
      </c>
      <c r="CA28" s="42">
        <v>8.6256084818564727E-2</v>
      </c>
      <c r="CB28" s="45">
        <v>265259</v>
      </c>
      <c r="CC28" s="42">
        <v>8.6869679924336696E-2</v>
      </c>
      <c r="CD28" s="45">
        <v>265155</v>
      </c>
      <c r="CE28" s="42">
        <v>8.3883477085674368E-2</v>
      </c>
      <c r="CF28" s="45">
        <v>265155</v>
      </c>
      <c r="CG28" s="42">
        <v>8.5586658610084673E-2</v>
      </c>
      <c r="CH28" s="45">
        <v>265155</v>
      </c>
      <c r="CI28" s="42">
        <v>8.1800243961580685E-2</v>
      </c>
      <c r="CJ28" s="45">
        <v>265155</v>
      </c>
      <c r="CK28" s="42">
        <v>7.7718658193543511E-2</v>
      </c>
      <c r="CL28" s="45">
        <v>265155</v>
      </c>
      <c r="CM28" s="42">
        <v>7.7261303787233115E-2</v>
      </c>
      <c r="CN28" s="45">
        <v>265155</v>
      </c>
      <c r="CO28" s="42">
        <v>7.6401258817746315E-2</v>
      </c>
      <c r="CP28" s="45">
        <v>0</v>
      </c>
      <c r="CQ28" s="42">
        <v>0</v>
      </c>
      <c r="CR28" s="45">
        <v>0</v>
      </c>
      <c r="CS28" s="42">
        <v>0</v>
      </c>
      <c r="CT28" s="241">
        <v>0</v>
      </c>
      <c r="CU28" s="242">
        <v>0</v>
      </c>
    </row>
    <row r="29" spans="1:99" x14ac:dyDescent="0.4">
      <c r="A29" s="40" t="s">
        <v>71</v>
      </c>
      <c r="B29" s="41">
        <v>256.78307664674998</v>
      </c>
      <c r="C29" s="42">
        <v>1.0620241086814683E-3</v>
      </c>
      <c r="D29" s="41">
        <v>201.94444434879915</v>
      </c>
      <c r="E29" s="42">
        <v>8.2255958473132298E-4</v>
      </c>
      <c r="F29" s="41">
        <v>145</v>
      </c>
      <c r="G29" s="42">
        <v>5.5122370039386779E-4</v>
      </c>
      <c r="H29" s="41">
        <v>0</v>
      </c>
      <c r="I29" s="42">
        <v>0</v>
      </c>
      <c r="J29" s="41">
        <v>0</v>
      </c>
      <c r="K29" s="42">
        <v>0</v>
      </c>
      <c r="L29" s="41">
        <v>0</v>
      </c>
      <c r="M29" s="42">
        <v>0</v>
      </c>
      <c r="N29" s="41">
        <v>0</v>
      </c>
      <c r="O29" s="42">
        <v>0</v>
      </c>
      <c r="P29" s="41">
        <v>0</v>
      </c>
      <c r="Q29" s="42">
        <v>0</v>
      </c>
      <c r="R29" s="41">
        <v>0</v>
      </c>
      <c r="S29" s="42">
        <v>0</v>
      </c>
      <c r="T29" s="41">
        <v>126</v>
      </c>
      <c r="U29" s="42">
        <v>4.0396656695745848E-4</v>
      </c>
      <c r="V29" s="41">
        <v>0</v>
      </c>
      <c r="W29" s="42">
        <v>0</v>
      </c>
      <c r="X29" s="41">
        <v>0</v>
      </c>
      <c r="Y29" s="42">
        <v>0</v>
      </c>
      <c r="Z29" s="41">
        <v>0</v>
      </c>
      <c r="AA29" s="42">
        <v>0</v>
      </c>
      <c r="AB29" s="41">
        <v>401</v>
      </c>
      <c r="AC29" s="42">
        <v>9.4788074194715032E-4</v>
      </c>
      <c r="AD29" s="41">
        <v>1983</v>
      </c>
      <c r="AE29" s="42">
        <v>5.601378453194735E-3</v>
      </c>
      <c r="AF29" s="41">
        <v>2778</v>
      </c>
      <c r="AG29" s="42">
        <v>7.5907861300106563E-3</v>
      </c>
      <c r="AH29" s="41">
        <v>3292</v>
      </c>
      <c r="AI29" s="42">
        <v>8.4138639622347352E-3</v>
      </c>
      <c r="AJ29" s="41">
        <v>5812</v>
      </c>
      <c r="AK29" s="42">
        <v>9.8954103479568165E-3</v>
      </c>
      <c r="AL29" s="41">
        <v>6374</v>
      </c>
      <c r="AM29" s="42">
        <v>9.9809588234557236E-3</v>
      </c>
      <c r="AN29" s="41">
        <v>6968</v>
      </c>
      <c r="AO29" s="42">
        <v>1.1727579503664869E-2</v>
      </c>
      <c r="AP29" s="41">
        <v>3651</v>
      </c>
      <c r="AQ29" s="42">
        <v>5.7812346601723444E-3</v>
      </c>
      <c r="AR29" s="41">
        <v>3998</v>
      </c>
      <c r="AS29" s="42">
        <v>5.5667332688197494E-3</v>
      </c>
      <c r="AT29" s="41">
        <v>4965</v>
      </c>
      <c r="AU29" s="42">
        <v>6.6525442464536516E-3</v>
      </c>
      <c r="AV29" s="41">
        <v>5237</v>
      </c>
      <c r="AW29" s="42">
        <v>7.0919392668909219E-3</v>
      </c>
      <c r="AX29" s="41">
        <v>7887</v>
      </c>
      <c r="AY29" s="42">
        <v>9.8577519026198605E-3</v>
      </c>
      <c r="AZ29" s="41">
        <v>6980</v>
      </c>
      <c r="BA29" s="42">
        <v>5.7851328715725365E-3</v>
      </c>
      <c r="BB29" s="41">
        <v>3600</v>
      </c>
      <c r="BC29" s="42">
        <v>2.858824117993201E-3</v>
      </c>
      <c r="BD29" s="41">
        <v>9379</v>
      </c>
      <c r="BE29" s="42">
        <v>7.3664781652529061E-3</v>
      </c>
      <c r="BF29" s="43">
        <v>5727</v>
      </c>
      <c r="BG29" s="44">
        <v>4.009375511935716E-3</v>
      </c>
      <c r="BH29" s="43">
        <v>3582</v>
      </c>
      <c r="BI29" s="44">
        <v>1.5474887221683159E-3</v>
      </c>
      <c r="BJ29" s="43">
        <v>4383</v>
      </c>
      <c r="BK29" s="44">
        <v>1.8473023190535135E-3</v>
      </c>
      <c r="BL29" s="43">
        <v>5722</v>
      </c>
      <c r="BM29" s="44">
        <v>2.4578541584426776E-3</v>
      </c>
      <c r="BN29" s="45">
        <v>1260</v>
      </c>
      <c r="BO29" s="44">
        <v>5.4849954901148193E-4</v>
      </c>
      <c r="BP29" s="45">
        <v>312</v>
      </c>
      <c r="BQ29" s="44">
        <v>1.3087654566458859E-4</v>
      </c>
      <c r="BR29" s="45">
        <v>209</v>
      </c>
      <c r="BS29" s="42">
        <v>8.5635101049419242E-5</v>
      </c>
      <c r="BT29" s="45">
        <v>133</v>
      </c>
      <c r="BU29" s="42">
        <v>5.3220266277398435E-5</v>
      </c>
      <c r="BV29" s="45">
        <v>56</v>
      </c>
      <c r="BW29" s="42">
        <v>2.2349962903052644E-5</v>
      </c>
      <c r="BX29" s="45">
        <v>134162</v>
      </c>
      <c r="BY29" s="42">
        <v>5.3684491471471738E-2</v>
      </c>
      <c r="BZ29" s="45">
        <v>1270</v>
      </c>
      <c r="CA29" s="42">
        <v>4.1313657189031775E-4</v>
      </c>
      <c r="CB29" s="45">
        <v>1085</v>
      </c>
      <c r="CC29" s="42">
        <v>3.5532669096206094E-4</v>
      </c>
      <c r="CD29" s="45">
        <v>1122</v>
      </c>
      <c r="CE29" s="42">
        <v>3.5495186321256111E-4</v>
      </c>
      <c r="CF29" s="45">
        <v>1352</v>
      </c>
      <c r="CG29" s="42">
        <v>4.3639819140063162E-4</v>
      </c>
      <c r="CH29" s="45">
        <v>1450</v>
      </c>
      <c r="CI29" s="42">
        <v>4.473245978551865E-4</v>
      </c>
      <c r="CJ29" s="45">
        <v>1048</v>
      </c>
      <c r="CK29" s="42">
        <v>3.0717562854494013E-4</v>
      </c>
      <c r="CL29" s="45">
        <v>2047</v>
      </c>
      <c r="CM29" s="42">
        <v>5.9645825593508022E-4</v>
      </c>
      <c r="CN29" s="45">
        <v>3721</v>
      </c>
      <c r="CO29" s="42">
        <v>1.0721618829018272E-3</v>
      </c>
      <c r="CP29" s="45">
        <v>4066</v>
      </c>
      <c r="CQ29" s="42">
        <v>1.1228743816734529E-3</v>
      </c>
      <c r="CR29" s="45">
        <v>4562</v>
      </c>
      <c r="CS29" s="42">
        <v>1.2550113107825608E-3</v>
      </c>
      <c r="CT29" s="241">
        <v>3917</v>
      </c>
      <c r="CU29" s="242">
        <v>1.0960533962964755E-3</v>
      </c>
    </row>
    <row r="30" spans="1:99" s="56" customFormat="1" x14ac:dyDescent="0.4">
      <c r="A30" s="38" t="s">
        <v>72</v>
      </c>
      <c r="B30" s="30">
        <v>5.8376496149990702</v>
      </c>
      <c r="C30" s="31">
        <v>2.4143820964077433E-5</v>
      </c>
      <c r="D30" s="30">
        <v>5.9595848549995498</v>
      </c>
      <c r="E30" s="31" t="e">
        <v>#DIV/0!</v>
      </c>
      <c r="F30" s="30">
        <v>6.1628102550003598</v>
      </c>
      <c r="G30" s="31">
        <v>2.3428186714390168E-5</v>
      </c>
      <c r="H30" s="30">
        <v>9</v>
      </c>
      <c r="I30" s="31">
        <v>3.5143345802713069E-5</v>
      </c>
      <c r="J30" s="30">
        <v>9.2341431000009173</v>
      </c>
      <c r="K30" s="31">
        <v>3.3376743793645307E-5</v>
      </c>
      <c r="L30" s="30">
        <v>8.891309700001031</v>
      </c>
      <c r="M30" s="31">
        <v>3.0888688958417761E-5</v>
      </c>
      <c r="N30" s="30">
        <v>8.891309700001031</v>
      </c>
      <c r="O30" s="31">
        <v>3.0519949008759276E-5</v>
      </c>
      <c r="P30" s="30">
        <v>9</v>
      </c>
      <c r="Q30" s="31">
        <v>3.0190704617500544E-5</v>
      </c>
      <c r="R30" s="30">
        <v>0</v>
      </c>
      <c r="S30" s="31">
        <v>0</v>
      </c>
      <c r="T30" s="30">
        <v>0</v>
      </c>
      <c r="U30" s="31">
        <v>0</v>
      </c>
      <c r="V30" s="30">
        <v>0</v>
      </c>
      <c r="W30" s="31">
        <v>0</v>
      </c>
      <c r="X30" s="30">
        <v>10</v>
      </c>
      <c r="Y30" s="31">
        <v>3.1673233583763036E-5</v>
      </c>
      <c r="Z30" s="30">
        <v>0</v>
      </c>
      <c r="AA30" s="31">
        <v>0</v>
      </c>
      <c r="AB30" s="30">
        <v>0</v>
      </c>
      <c r="AC30" s="31">
        <v>0</v>
      </c>
      <c r="AD30" s="30">
        <v>15</v>
      </c>
      <c r="AE30" s="31">
        <v>4.237048754307666E-5</v>
      </c>
      <c r="AF30" s="30">
        <v>15</v>
      </c>
      <c r="AG30" s="31">
        <v>4.0986966144765967E-5</v>
      </c>
      <c r="AH30" s="30">
        <v>15</v>
      </c>
      <c r="AI30" s="31">
        <v>3.8337776255626072E-5</v>
      </c>
      <c r="AJ30" s="30">
        <v>15</v>
      </c>
      <c r="AK30" s="31">
        <v>2.5538739714272581E-5</v>
      </c>
      <c r="AL30" s="30">
        <v>15</v>
      </c>
      <c r="AM30" s="31">
        <v>2.3488293434552219E-5</v>
      </c>
      <c r="AN30" s="30">
        <v>15</v>
      </c>
      <c r="AO30" s="31">
        <v>2.5245937507889354E-5</v>
      </c>
      <c r="AP30" s="30">
        <v>15</v>
      </c>
      <c r="AQ30" s="31">
        <v>2.3751991208596321E-5</v>
      </c>
      <c r="AR30" s="30">
        <v>15</v>
      </c>
      <c r="AS30" s="31">
        <v>2.088569260437625E-5</v>
      </c>
      <c r="AT30" s="30">
        <v>15</v>
      </c>
      <c r="AU30" s="31">
        <v>2.0098320986264806E-5</v>
      </c>
      <c r="AV30" s="30">
        <v>29</v>
      </c>
      <c r="AW30" s="31">
        <v>3.9271766037776734E-5</v>
      </c>
      <c r="AX30" s="30">
        <v>29</v>
      </c>
      <c r="AY30" s="31">
        <v>3.6246330059081518E-5</v>
      </c>
      <c r="AZ30" s="30">
        <v>29</v>
      </c>
      <c r="BA30" s="31">
        <v>2.4035652331748361E-5</v>
      </c>
      <c r="BB30" s="30">
        <v>29</v>
      </c>
      <c r="BC30" s="31">
        <v>2.3029416506056338E-5</v>
      </c>
      <c r="BD30" s="30">
        <v>29</v>
      </c>
      <c r="BE30" s="31">
        <v>2.2777254162739553E-5</v>
      </c>
      <c r="BF30" s="32">
        <v>29</v>
      </c>
      <c r="BG30" s="33">
        <v>2.0302407865572858E-5</v>
      </c>
      <c r="BH30" s="32">
        <v>29</v>
      </c>
      <c r="BI30" s="33">
        <v>1.2528523992987483E-5</v>
      </c>
      <c r="BJ30" s="32">
        <v>29</v>
      </c>
      <c r="BK30" s="33">
        <v>1.2222625428371411E-5</v>
      </c>
      <c r="BL30" s="32">
        <v>43</v>
      </c>
      <c r="BM30" s="33">
        <v>1.8470417478684924E-5</v>
      </c>
      <c r="BN30" s="34">
        <v>43</v>
      </c>
      <c r="BO30" s="33">
        <v>1.8718635402772796E-5</v>
      </c>
      <c r="BP30" s="34">
        <v>43</v>
      </c>
      <c r="BQ30" s="33">
        <v>1.8037472639670864E-5</v>
      </c>
      <c r="BR30" s="34">
        <v>0</v>
      </c>
      <c r="BS30" s="31">
        <v>0</v>
      </c>
      <c r="BT30" s="34">
        <v>0</v>
      </c>
      <c r="BU30" s="31">
        <v>0</v>
      </c>
      <c r="BV30" s="34">
        <v>0</v>
      </c>
      <c r="BW30" s="31">
        <v>0</v>
      </c>
      <c r="BX30" s="34">
        <v>2410</v>
      </c>
      <c r="BY30" s="31">
        <v>9.6435372494631027E-4</v>
      </c>
      <c r="BZ30" s="34">
        <v>0</v>
      </c>
      <c r="CA30" s="31">
        <v>0</v>
      </c>
      <c r="CB30" s="34">
        <v>35</v>
      </c>
      <c r="CC30" s="31">
        <v>1.1462151321356805E-5</v>
      </c>
      <c r="CD30" s="34">
        <v>35</v>
      </c>
      <c r="CE30" s="31">
        <v>1.1072473451372227E-5</v>
      </c>
      <c r="CF30" s="34">
        <v>35</v>
      </c>
      <c r="CG30" s="31">
        <v>1.1297290457856587E-5</v>
      </c>
      <c r="CH30" s="34">
        <v>0</v>
      </c>
      <c r="CI30" s="31">
        <v>0</v>
      </c>
      <c r="CJ30" s="34">
        <v>0</v>
      </c>
      <c r="CK30" s="31">
        <v>0</v>
      </c>
      <c r="CL30" s="34">
        <v>0</v>
      </c>
      <c r="CM30" s="31">
        <v>0</v>
      </c>
      <c r="CN30" s="34">
        <v>0</v>
      </c>
      <c r="CO30" s="31">
        <v>0</v>
      </c>
      <c r="CP30" s="34">
        <v>0</v>
      </c>
      <c r="CQ30" s="31">
        <v>0</v>
      </c>
      <c r="CR30" s="34">
        <v>0</v>
      </c>
      <c r="CS30" s="31">
        <v>0</v>
      </c>
      <c r="CT30" s="238">
        <v>0</v>
      </c>
      <c r="CU30" s="239">
        <v>0</v>
      </c>
    </row>
    <row r="31" spans="1:99" x14ac:dyDescent="0.4">
      <c r="A31" s="38" t="s">
        <v>73</v>
      </c>
      <c r="B31" s="30">
        <v>60615.957049647142</v>
      </c>
      <c r="C31" s="31">
        <v>0.25070035221240683</v>
      </c>
      <c r="D31" s="30">
        <v>62349.687445561809</v>
      </c>
      <c r="E31" s="31">
        <v>0.39243056221786526</v>
      </c>
      <c r="F31" s="30">
        <v>64476.312867178931</v>
      </c>
      <c r="G31" s="31">
        <v>0.24510946045792498</v>
      </c>
      <c r="H31" s="30">
        <v>66247</v>
      </c>
      <c r="I31" s="31">
        <v>0.25868235882137025</v>
      </c>
      <c r="J31" s="30">
        <v>67544.211765303771</v>
      </c>
      <c r="K31" s="31">
        <v>0.24413806743302938</v>
      </c>
      <c r="L31" s="30">
        <v>70171.51389162289</v>
      </c>
      <c r="M31" s="31">
        <v>0.24377804164659556</v>
      </c>
      <c r="N31" s="30">
        <v>72126.231939552163</v>
      </c>
      <c r="O31" s="31">
        <v>0.24757757802417135</v>
      </c>
      <c r="P31" s="30">
        <v>78986</v>
      </c>
      <c r="Q31" s="31">
        <v>0.26496033276865533</v>
      </c>
      <c r="R31" s="30">
        <v>78515</v>
      </c>
      <c r="S31" s="31">
        <v>0.25282318960048689</v>
      </c>
      <c r="T31" s="30">
        <v>79819</v>
      </c>
      <c r="U31" s="31">
        <v>0.25590640799982045</v>
      </c>
      <c r="V31" s="30">
        <v>81921</v>
      </c>
      <c r="W31" s="31">
        <v>0.24313808127455985</v>
      </c>
      <c r="X31" s="30">
        <v>82119</v>
      </c>
      <c r="Y31" s="31">
        <v>0.26009742686650367</v>
      </c>
      <c r="Z31" s="30">
        <v>84395</v>
      </c>
      <c r="AA31" s="31">
        <v>0.22372826539349613</v>
      </c>
      <c r="AB31" s="30">
        <v>104740</v>
      </c>
      <c r="AC31" s="31">
        <v>0.24758361324574696</v>
      </c>
      <c r="AD31" s="30">
        <v>106367</v>
      </c>
      <c r="AE31" s="31">
        <v>0.30045477656629571</v>
      </c>
      <c r="AF31" s="30">
        <v>109257</v>
      </c>
      <c r="AG31" s="31">
        <v>0.29854086400524632</v>
      </c>
      <c r="AH31" s="30">
        <v>110065</v>
      </c>
      <c r="AI31" s="31">
        <v>0.2813098229050322</v>
      </c>
      <c r="AJ31" s="30">
        <v>126312</v>
      </c>
      <c r="AK31" s="31">
        <v>0.21505661938594653</v>
      </c>
      <c r="AL31" s="30">
        <v>140394</v>
      </c>
      <c r="AM31" s="31">
        <v>0.21984103123003496</v>
      </c>
      <c r="AN31" s="30">
        <v>144938</v>
      </c>
      <c r="AO31" s="31">
        <v>0.24393971270123116</v>
      </c>
      <c r="AP31" s="30">
        <v>151378</v>
      </c>
      <c r="AQ31" s="31">
        <v>0.23970192834499293</v>
      </c>
      <c r="AR31" s="30">
        <v>167757</v>
      </c>
      <c r="AS31" s="31">
        <v>0.23358140894882309</v>
      </c>
      <c r="AT31" s="30">
        <v>179715</v>
      </c>
      <c r="AU31" s="31">
        <v>0.24079798373643865</v>
      </c>
      <c r="AV31" s="30">
        <v>215728</v>
      </c>
      <c r="AW31" s="31">
        <v>0.29213860495853444</v>
      </c>
      <c r="AX31" s="30">
        <v>239593</v>
      </c>
      <c r="AY31" s="31">
        <v>0.29946092958087994</v>
      </c>
      <c r="AZ31" s="30">
        <v>389983</v>
      </c>
      <c r="BA31" s="31">
        <v>0.32322399321697315</v>
      </c>
      <c r="BB31" s="30">
        <v>422467</v>
      </c>
      <c r="BC31" s="31">
        <v>0.33548856907117597</v>
      </c>
      <c r="BD31" s="30">
        <v>427652</v>
      </c>
      <c r="BE31" s="31">
        <v>0.33588752748978951</v>
      </c>
      <c r="BF31" s="32">
        <v>473341</v>
      </c>
      <c r="BG31" s="33">
        <v>0.33137800143096974</v>
      </c>
      <c r="BH31" s="32">
        <v>506018</v>
      </c>
      <c r="BI31" s="33">
        <v>0.21860891909943242</v>
      </c>
      <c r="BJ31" s="32">
        <v>560962</v>
      </c>
      <c r="BK31" s="33">
        <v>0.23642856570862356</v>
      </c>
      <c r="BL31" s="32">
        <v>591448</v>
      </c>
      <c r="BM31" s="33">
        <v>0.25405329016123818</v>
      </c>
      <c r="BN31" s="34">
        <v>619575</v>
      </c>
      <c r="BO31" s="33">
        <v>0.26971159371332454</v>
      </c>
      <c r="BP31" s="34">
        <v>655596</v>
      </c>
      <c r="BQ31" s="33">
        <v>0.27500685843436418</v>
      </c>
      <c r="BR31" s="34">
        <v>697169</v>
      </c>
      <c r="BS31" s="31">
        <v>0.28565616154795481</v>
      </c>
      <c r="BT31" s="34">
        <v>791739</v>
      </c>
      <c r="BU31" s="31">
        <v>0.31681624362557259</v>
      </c>
      <c r="BV31" s="34">
        <v>841957</v>
      </c>
      <c r="BW31" s="31">
        <v>0.33603049492795528</v>
      </c>
      <c r="BX31" s="34">
        <v>930078</v>
      </c>
      <c r="BY31" s="31">
        <v>0.37216771111643748</v>
      </c>
      <c r="BZ31" s="34">
        <v>1049646</v>
      </c>
      <c r="CA31" s="31">
        <v>0.34145444892786181</v>
      </c>
      <c r="CB31" s="34">
        <v>1099938</v>
      </c>
      <c r="CC31" s="31">
        <v>0.36021873714601604</v>
      </c>
      <c r="CD31" s="34">
        <v>1136045</v>
      </c>
      <c r="CE31" s="31">
        <v>0.35939508863040465</v>
      </c>
      <c r="CF31" s="34">
        <v>1193743</v>
      </c>
      <c r="CG31" s="31">
        <v>0.38531604008665993</v>
      </c>
      <c r="CH31" s="34">
        <v>1247384</v>
      </c>
      <c r="CI31" s="31">
        <v>0.38481761804896136</v>
      </c>
      <c r="CJ31" s="34">
        <v>1332941</v>
      </c>
      <c r="CK31" s="31">
        <v>0.39069369225984829</v>
      </c>
      <c r="CL31" s="34">
        <v>1383061</v>
      </c>
      <c r="CM31" s="31">
        <v>0.40299860865257836</v>
      </c>
      <c r="CN31" s="34">
        <v>1466169</v>
      </c>
      <c r="CO31" s="31">
        <v>0.42245915498314679</v>
      </c>
      <c r="CP31" s="34">
        <v>1542717</v>
      </c>
      <c r="CQ31" s="31">
        <v>0.42603969441026174</v>
      </c>
      <c r="CR31" s="34">
        <v>1628076</v>
      </c>
      <c r="CS31" s="31">
        <v>0.44788553152425004</v>
      </c>
      <c r="CT31" s="238">
        <v>1635171</v>
      </c>
      <c r="CU31" s="239">
        <v>0.45755290479333782</v>
      </c>
    </row>
    <row r="32" spans="1:99" x14ac:dyDescent="0.4">
      <c r="A32" s="40" t="s">
        <v>74</v>
      </c>
      <c r="B32" s="41">
        <v>49584.299260130101</v>
      </c>
      <c r="C32" s="42">
        <v>0.20507473433997955</v>
      </c>
      <c r="D32" s="41">
        <v>51317.251605134297</v>
      </c>
      <c r="E32" s="42" t="e">
        <v>#DIV/0!</v>
      </c>
      <c r="F32" s="41">
        <v>53604.6812326453</v>
      </c>
      <c r="G32" s="42">
        <v>0.20378048791374112</v>
      </c>
      <c r="H32" s="41">
        <v>55560</v>
      </c>
      <c r="I32" s="42">
        <v>0.21695158808874868</v>
      </c>
      <c r="J32" s="41">
        <v>56950.556687587261</v>
      </c>
      <c r="K32" s="42">
        <v>0.20584737737786243</v>
      </c>
      <c r="L32" s="41">
        <v>59742.822555715626</v>
      </c>
      <c r="M32" s="42">
        <v>0.20754844063313088</v>
      </c>
      <c r="N32" s="41">
        <v>61677</v>
      </c>
      <c r="O32" s="42">
        <v>0.21170996833155276</v>
      </c>
      <c r="P32" s="41">
        <v>68670</v>
      </c>
      <c r="Q32" s="42">
        <v>0.23035507623152915</v>
      </c>
      <c r="R32" s="41">
        <v>68343</v>
      </c>
      <c r="S32" s="42">
        <v>0.22006871612896994</v>
      </c>
      <c r="T32" s="41">
        <v>69823</v>
      </c>
      <c r="U32" s="42">
        <v>0.22385839368786209</v>
      </c>
      <c r="V32" s="41">
        <v>72049</v>
      </c>
      <c r="W32" s="42">
        <v>0.21383840062683271</v>
      </c>
      <c r="X32" s="41">
        <v>72023</v>
      </c>
      <c r="Y32" s="42">
        <v>0.2281201302403365</v>
      </c>
      <c r="Z32" s="41">
        <v>74788</v>
      </c>
      <c r="AA32" s="42">
        <v>0.19826043618992581</v>
      </c>
      <c r="AB32" s="41">
        <v>95291</v>
      </c>
      <c r="AC32" s="42">
        <v>0.22524813910445363</v>
      </c>
      <c r="AD32" s="41">
        <v>97088</v>
      </c>
      <c r="AE32" s="42">
        <v>0.27424439297214848</v>
      </c>
      <c r="AF32" s="41">
        <v>99655</v>
      </c>
      <c r="AG32" s="42">
        <v>0.27230374074377683</v>
      </c>
      <c r="AH32" s="41">
        <v>100944</v>
      </c>
      <c r="AI32" s="42">
        <v>0.2579978990898612</v>
      </c>
      <c r="AJ32" s="41">
        <v>117331</v>
      </c>
      <c r="AK32" s="42">
        <v>0.19976572462768774</v>
      </c>
      <c r="AL32" s="41">
        <v>131434</v>
      </c>
      <c r="AM32" s="42">
        <v>0.20581069061846244</v>
      </c>
      <c r="AN32" s="41">
        <v>135706</v>
      </c>
      <c r="AO32" s="42">
        <v>0.22840167969637554</v>
      </c>
      <c r="AP32" s="41">
        <v>141833</v>
      </c>
      <c r="AQ32" s="42">
        <v>0.22458774460592279</v>
      </c>
      <c r="AR32" s="41">
        <v>156787</v>
      </c>
      <c r="AS32" s="42">
        <v>0.21830700575748926</v>
      </c>
      <c r="AT32" s="41">
        <v>167923</v>
      </c>
      <c r="AU32" s="42">
        <v>0.22499802366510302</v>
      </c>
      <c r="AV32" s="41">
        <v>194035</v>
      </c>
      <c r="AW32" s="42">
        <v>0.26276196976344857</v>
      </c>
      <c r="AX32" s="41">
        <v>215972</v>
      </c>
      <c r="AY32" s="42">
        <v>0.26993766881103287</v>
      </c>
      <c r="AZ32" s="41">
        <v>222514</v>
      </c>
      <c r="BA32" s="42">
        <v>0.18442307389471224</v>
      </c>
      <c r="BB32" s="41">
        <v>252428</v>
      </c>
      <c r="BC32" s="42">
        <v>0.20045757068244102</v>
      </c>
      <c r="BD32" s="41">
        <v>255727</v>
      </c>
      <c r="BE32" s="42">
        <v>0.20085375431982405</v>
      </c>
      <c r="BF32" s="43">
        <v>296946</v>
      </c>
      <c r="BG32" s="44">
        <v>0.2078868553810482</v>
      </c>
      <c r="BH32" s="43">
        <v>328674</v>
      </c>
      <c r="BI32" s="44">
        <v>0.14199310671969545</v>
      </c>
      <c r="BJ32" s="43">
        <v>361952</v>
      </c>
      <c r="BK32" s="44">
        <v>0.15255185238103067</v>
      </c>
      <c r="BL32" s="43">
        <v>382898</v>
      </c>
      <c r="BM32" s="44">
        <v>0.16447176538961628</v>
      </c>
      <c r="BN32" s="45">
        <v>406364</v>
      </c>
      <c r="BO32" s="44">
        <v>0.17689719899563638</v>
      </c>
      <c r="BP32" s="45">
        <v>430722</v>
      </c>
      <c r="BQ32" s="44">
        <v>0.18067758814661194</v>
      </c>
      <c r="BR32" s="45">
        <v>454190</v>
      </c>
      <c r="BS32" s="42">
        <v>0.18609859591213265</v>
      </c>
      <c r="BT32" s="45">
        <v>527634</v>
      </c>
      <c r="BU32" s="42">
        <v>0.21113399982713418</v>
      </c>
      <c r="BV32" s="45">
        <v>549761</v>
      </c>
      <c r="BW32" s="42">
        <v>0.21941317777759153</v>
      </c>
      <c r="BX32" s="45">
        <v>603559</v>
      </c>
      <c r="BY32" s="42">
        <v>0.24151218667007057</v>
      </c>
      <c r="BZ32" s="45">
        <v>687366</v>
      </c>
      <c r="CA32" s="42">
        <v>0.2236031754913072</v>
      </c>
      <c r="CB32" s="45">
        <v>708932</v>
      </c>
      <c r="CC32" s="42">
        <v>0.23216816744434635</v>
      </c>
      <c r="CD32" s="45">
        <v>727841</v>
      </c>
      <c r="CE32" s="42">
        <v>0.23025714712343467</v>
      </c>
      <c r="CF32" s="45">
        <v>744107</v>
      </c>
      <c r="CG32" s="42">
        <v>0.24018265459212262</v>
      </c>
      <c r="CH32" s="45">
        <v>766974</v>
      </c>
      <c r="CI32" s="42">
        <v>0.23661126628647161</v>
      </c>
      <c r="CJ32" s="45">
        <v>810423</v>
      </c>
      <c r="CK32" s="42">
        <v>0.2375402618437748</v>
      </c>
      <c r="CL32" s="45">
        <v>848728</v>
      </c>
      <c r="CM32" s="42">
        <v>0.24730377266402967</v>
      </c>
      <c r="CN32" s="45">
        <v>900790</v>
      </c>
      <c r="CO32" s="42">
        <v>0.25955192219810186</v>
      </c>
      <c r="CP32" s="45">
        <v>919374</v>
      </c>
      <c r="CQ32" s="42">
        <v>0.25389609241924471</v>
      </c>
      <c r="CR32" s="45">
        <v>980479</v>
      </c>
      <c r="CS32" s="42">
        <v>0.26973087132502732</v>
      </c>
      <c r="CT32" s="241">
        <v>973622</v>
      </c>
      <c r="CU32" s="242">
        <v>0.27243852433213356</v>
      </c>
    </row>
    <row r="33" spans="1:99" x14ac:dyDescent="0.4">
      <c r="A33" s="40" t="s">
        <v>75</v>
      </c>
      <c r="B33" s="41"/>
      <c r="C33" s="42"/>
      <c r="D33" s="41"/>
      <c r="E33" s="42"/>
      <c r="F33" s="41"/>
      <c r="G33" s="42"/>
      <c r="H33" s="41"/>
      <c r="I33" s="42"/>
      <c r="J33" s="41"/>
      <c r="K33" s="42"/>
      <c r="L33" s="41"/>
      <c r="M33" s="42"/>
      <c r="N33" s="41"/>
      <c r="O33" s="42"/>
      <c r="P33" s="41"/>
      <c r="Q33" s="42"/>
      <c r="R33" s="41"/>
      <c r="S33" s="42"/>
      <c r="T33" s="41"/>
      <c r="U33" s="42"/>
      <c r="V33" s="41"/>
      <c r="W33" s="42"/>
      <c r="X33" s="41"/>
      <c r="Y33" s="42"/>
      <c r="Z33" s="41"/>
      <c r="AA33" s="42"/>
      <c r="AB33" s="41"/>
      <c r="AC33" s="42"/>
      <c r="AD33" s="41"/>
      <c r="AE33" s="42"/>
      <c r="AF33" s="41"/>
      <c r="AG33" s="42"/>
      <c r="AH33" s="41"/>
      <c r="AI33" s="42"/>
      <c r="AJ33" s="41"/>
      <c r="AK33" s="42"/>
      <c r="AL33" s="41"/>
      <c r="AM33" s="42"/>
      <c r="AN33" s="41"/>
      <c r="AO33" s="42"/>
      <c r="AP33" s="41"/>
      <c r="AQ33" s="42"/>
      <c r="AR33" s="41"/>
      <c r="AS33" s="42"/>
      <c r="AT33" s="41"/>
      <c r="AU33" s="42"/>
      <c r="AV33" s="41"/>
      <c r="AW33" s="42"/>
      <c r="AX33" s="41"/>
      <c r="AY33" s="42"/>
      <c r="AZ33" s="41"/>
      <c r="BA33" s="42"/>
      <c r="BB33" s="41"/>
      <c r="BC33" s="42"/>
      <c r="BD33" s="41">
        <v>1588</v>
      </c>
      <c r="BE33" s="42">
        <v>1.2472510210493246E-3</v>
      </c>
      <c r="BF33" s="43"/>
      <c r="BG33" s="44"/>
      <c r="BH33" s="43"/>
      <c r="BI33" s="44"/>
      <c r="BJ33" s="43">
        <v>10010</v>
      </c>
      <c r="BK33" s="44">
        <v>4.2189131219999253E-3</v>
      </c>
      <c r="BL33" s="43">
        <v>9737</v>
      </c>
      <c r="BM33" s="44">
        <v>4.1824756974408166E-3</v>
      </c>
      <c r="BN33" s="45">
        <v>9511</v>
      </c>
      <c r="BO33" s="44">
        <v>4.1403009608319084E-3</v>
      </c>
      <c r="BP33" s="45">
        <v>12420</v>
      </c>
      <c r="BQ33" s="44">
        <v>5.2098932601095842E-3</v>
      </c>
      <c r="BR33" s="45">
        <v>14687</v>
      </c>
      <c r="BS33" s="42">
        <v>6.0178121010182788E-3</v>
      </c>
      <c r="BT33" s="45">
        <v>30049</v>
      </c>
      <c r="BU33" s="42">
        <v>1.2024178807289817E-2</v>
      </c>
      <c r="BV33" s="45">
        <v>37476</v>
      </c>
      <c r="BW33" s="42">
        <v>1.4956914459907159E-2</v>
      </c>
      <c r="BX33" s="45">
        <v>36087</v>
      </c>
      <c r="BY33" s="42">
        <v>1.4440096627442946E-2</v>
      </c>
      <c r="BZ33" s="45">
        <v>34970</v>
      </c>
      <c r="CA33" s="42">
        <v>1.1375894424412922E-2</v>
      </c>
      <c r="CB33" s="45">
        <v>36943</v>
      </c>
      <c r="CC33" s="42">
        <v>1.2017719980585834E-2</v>
      </c>
      <c r="CD33" s="45">
        <v>37467</v>
      </c>
      <c r="CE33" s="42">
        <v>1.2188179479539004E-2</v>
      </c>
      <c r="CF33" s="45">
        <v>36090</v>
      </c>
      <c r="CG33" s="42">
        <v>1.174023533820596E-2</v>
      </c>
      <c r="CH33" s="45">
        <v>33376</v>
      </c>
      <c r="CI33" s="42">
        <v>1.0857359231032477E-2</v>
      </c>
      <c r="CJ33" s="45">
        <v>34772</v>
      </c>
      <c r="CK33" s="42">
        <v>1.1311484155724512E-2</v>
      </c>
      <c r="CL33" s="45">
        <v>33232</v>
      </c>
      <c r="CM33" s="42">
        <v>1.0810515399259087E-2</v>
      </c>
      <c r="CN33" s="45">
        <v>31533</v>
      </c>
      <c r="CO33" s="42">
        <v>1.0257823245210544E-2</v>
      </c>
      <c r="CP33" s="45">
        <v>31897</v>
      </c>
      <c r="CQ33" s="42">
        <v>1.037623404219328E-2</v>
      </c>
      <c r="CR33" s="45">
        <v>30490</v>
      </c>
      <c r="CS33" s="42">
        <v>9.9185307692407788E-3</v>
      </c>
      <c r="CT33" s="241">
        <v>28010</v>
      </c>
      <c r="CU33" s="242">
        <v>9.1117758886990561E-3</v>
      </c>
    </row>
    <row r="34" spans="1:99" x14ac:dyDescent="0.4">
      <c r="A34" s="40" t="s">
        <v>76</v>
      </c>
      <c r="B34" s="41">
        <v>306.28866999999997</v>
      </c>
      <c r="C34" s="42">
        <v>1.2667733247992432E-3</v>
      </c>
      <c r="D34" s="41">
        <v>306.28866999999997</v>
      </c>
      <c r="E34" s="42">
        <v>1.2475742128758758E-3</v>
      </c>
      <c r="F34" s="41">
        <v>306.28866999999997</v>
      </c>
      <c r="G34" s="42">
        <v>1.1643694763180429E-3</v>
      </c>
      <c r="H34" s="41">
        <v>306</v>
      </c>
      <c r="I34" s="42">
        <v>1.1948737572922443E-3</v>
      </c>
      <c r="J34" s="41">
        <v>306</v>
      </c>
      <c r="K34" s="42">
        <v>1.1060347982753754E-3</v>
      </c>
      <c r="L34" s="41">
        <v>306</v>
      </c>
      <c r="M34" s="42">
        <v>1.0630536040460651E-3</v>
      </c>
      <c r="N34" s="41">
        <v>306</v>
      </c>
      <c r="O34" s="42">
        <v>1.0503631874030049E-3</v>
      </c>
      <c r="P34" s="41">
        <v>306</v>
      </c>
      <c r="Q34" s="42">
        <v>1.0264839569950185E-3</v>
      </c>
      <c r="R34" s="41">
        <v>306</v>
      </c>
      <c r="S34" s="42">
        <v>9.8533905645735182E-4</v>
      </c>
      <c r="T34" s="41">
        <v>306</v>
      </c>
      <c r="U34" s="42">
        <v>9.8106166261097052E-4</v>
      </c>
      <c r="V34" s="41">
        <v>306</v>
      </c>
      <c r="W34" s="42">
        <v>9.0819512542590197E-4</v>
      </c>
      <c r="X34" s="41">
        <v>306</v>
      </c>
      <c r="Y34" s="42">
        <v>9.6920094766314883E-4</v>
      </c>
      <c r="Z34" s="41">
        <v>306</v>
      </c>
      <c r="AA34" s="42">
        <v>8.1119555910195876E-4</v>
      </c>
      <c r="AB34" s="41">
        <v>306</v>
      </c>
      <c r="AC34" s="42">
        <v>7.233204664235112E-4</v>
      </c>
      <c r="AD34" s="41">
        <v>306</v>
      </c>
      <c r="AE34" s="42">
        <v>8.6435794587876394E-4</v>
      </c>
      <c r="AF34" s="41">
        <v>306</v>
      </c>
      <c r="AG34" s="42">
        <v>8.3613410935322568E-4</v>
      </c>
      <c r="AH34" s="41">
        <v>306</v>
      </c>
      <c r="AI34" s="42">
        <v>7.820906356147718E-4</v>
      </c>
      <c r="AJ34" s="41">
        <v>306</v>
      </c>
      <c r="AK34" s="42">
        <v>5.2099029017116068E-4</v>
      </c>
      <c r="AL34" s="41">
        <v>306</v>
      </c>
      <c r="AM34" s="42">
        <v>4.7916118606486526E-4</v>
      </c>
      <c r="AN34" s="41">
        <v>306</v>
      </c>
      <c r="AO34" s="42">
        <v>5.150171251609428E-4</v>
      </c>
      <c r="AP34" s="41">
        <v>306</v>
      </c>
      <c r="AQ34" s="42">
        <v>4.8454062065536493E-4</v>
      </c>
      <c r="AR34" s="41">
        <v>306</v>
      </c>
      <c r="AS34" s="42">
        <v>4.2606812912927546E-4</v>
      </c>
      <c r="AT34" s="41">
        <v>306</v>
      </c>
      <c r="AU34" s="42">
        <v>4.1000574811980207E-4</v>
      </c>
      <c r="AV34" s="41">
        <v>306</v>
      </c>
      <c r="AW34" s="42">
        <v>4.1438484163998894E-4</v>
      </c>
      <c r="AX34" s="41">
        <v>306</v>
      </c>
      <c r="AY34" s="42">
        <v>3.8246127579582569E-4</v>
      </c>
      <c r="AZ34" s="41">
        <v>306</v>
      </c>
      <c r="BA34" s="42">
        <v>2.5361757287982754E-4</v>
      </c>
      <c r="BB34" s="41">
        <v>306</v>
      </c>
      <c r="BC34" s="42">
        <v>2.4300005002942206E-4</v>
      </c>
      <c r="BD34" s="41">
        <v>306</v>
      </c>
      <c r="BE34" s="42">
        <v>2.4033930254476908E-4</v>
      </c>
      <c r="BF34" s="43">
        <v>306</v>
      </c>
      <c r="BG34" s="44">
        <v>2.14225407133286E-4</v>
      </c>
      <c r="BH34" s="43">
        <v>306</v>
      </c>
      <c r="BI34" s="44">
        <v>1.3219752902945414E-4</v>
      </c>
      <c r="BJ34" s="43">
        <v>620</v>
      </c>
      <c r="BK34" s="44">
        <v>2.6131130226173362E-4</v>
      </c>
      <c r="BL34" s="43">
        <v>0</v>
      </c>
      <c r="BM34" s="44">
        <v>0</v>
      </c>
      <c r="BN34" s="45">
        <v>0</v>
      </c>
      <c r="BO34" s="44">
        <v>0</v>
      </c>
      <c r="BP34" s="45">
        <v>0</v>
      </c>
      <c r="BQ34" s="44">
        <v>0</v>
      </c>
      <c r="BR34" s="45">
        <v>0</v>
      </c>
      <c r="BS34" s="42">
        <v>0</v>
      </c>
      <c r="BT34" s="45">
        <v>0</v>
      </c>
      <c r="BU34" s="42">
        <v>0</v>
      </c>
      <c r="BV34" s="45">
        <v>0</v>
      </c>
      <c r="BW34" s="42">
        <v>0</v>
      </c>
      <c r="BX34" s="45">
        <v>0</v>
      </c>
      <c r="BY34" s="42">
        <v>0</v>
      </c>
      <c r="BZ34" s="45">
        <v>0</v>
      </c>
      <c r="CA34" s="42">
        <v>0</v>
      </c>
      <c r="CB34" s="45">
        <v>0</v>
      </c>
      <c r="CC34" s="42">
        <v>0</v>
      </c>
      <c r="CD34" s="45">
        <v>0</v>
      </c>
      <c r="CE34" s="42">
        <v>0</v>
      </c>
      <c r="CF34" s="45">
        <v>0</v>
      </c>
      <c r="CG34" s="42">
        <v>0</v>
      </c>
      <c r="CH34" s="45">
        <v>0</v>
      </c>
      <c r="CI34" s="42">
        <v>0</v>
      </c>
      <c r="CJ34" s="45">
        <v>0</v>
      </c>
      <c r="CK34" s="42">
        <v>0</v>
      </c>
      <c r="CL34" s="45">
        <v>0</v>
      </c>
      <c r="CM34" s="42">
        <v>0</v>
      </c>
      <c r="CN34" s="45">
        <v>0</v>
      </c>
      <c r="CO34" s="42">
        <v>0</v>
      </c>
      <c r="CP34" s="45">
        <v>0</v>
      </c>
      <c r="CQ34" s="42">
        <v>0</v>
      </c>
      <c r="CR34" s="45">
        <v>0</v>
      </c>
      <c r="CS34" s="42">
        <v>0</v>
      </c>
      <c r="CT34" s="241">
        <v>0</v>
      </c>
      <c r="CU34" s="242">
        <v>0</v>
      </c>
    </row>
    <row r="35" spans="1:99" x14ac:dyDescent="0.4">
      <c r="A35" s="40" t="s">
        <v>77</v>
      </c>
      <c r="B35" s="41">
        <v>10725.36911951704</v>
      </c>
      <c r="C35" s="42">
        <v>4.4358844547628E-2</v>
      </c>
      <c r="D35" s="41">
        <v>10726.14717042751</v>
      </c>
      <c r="E35" s="42">
        <v>4.3689714716959344E-2</v>
      </c>
      <c r="F35" s="41">
        <v>10565.342964533631</v>
      </c>
      <c r="G35" s="42">
        <v>4.0164603067865831E-2</v>
      </c>
      <c r="H35" s="41">
        <v>10381</v>
      </c>
      <c r="I35" s="42">
        <v>4.0535896975329375E-2</v>
      </c>
      <c r="J35" s="41">
        <v>10287.65507771651</v>
      </c>
      <c r="K35" s="42">
        <v>3.7184655256891574E-2</v>
      </c>
      <c r="L35" s="41">
        <v>10122.691335907262</v>
      </c>
      <c r="M35" s="42">
        <v>3.516654740941861E-2</v>
      </c>
      <c r="N35" s="41">
        <v>10143.231939552163</v>
      </c>
      <c r="O35" s="42">
        <v>3.4817246505215602E-2</v>
      </c>
      <c r="P35" s="41">
        <v>10010</v>
      </c>
      <c r="Q35" s="42">
        <v>3.3578772580131165E-2</v>
      </c>
      <c r="R35" s="41">
        <v>9866</v>
      </c>
      <c r="S35" s="42">
        <v>3.1769134415059588E-2</v>
      </c>
      <c r="T35" s="41">
        <v>9690</v>
      </c>
      <c r="U35" s="42">
        <v>3.1066952649347401E-2</v>
      </c>
      <c r="V35" s="41">
        <v>9566</v>
      </c>
      <c r="W35" s="42">
        <v>2.8391485522301235E-2</v>
      </c>
      <c r="X35" s="41">
        <v>9790</v>
      </c>
      <c r="Y35" s="42">
        <v>3.1008095678504009E-2</v>
      </c>
      <c r="Z35" s="41">
        <v>9301</v>
      </c>
      <c r="AA35" s="42">
        <v>2.4656633644468361E-2</v>
      </c>
      <c r="AB35" s="41">
        <v>9143</v>
      </c>
      <c r="AC35" s="42">
        <v>2.1612153674869815E-2</v>
      </c>
      <c r="AD35" s="41">
        <v>8973</v>
      </c>
      <c r="AE35" s="42">
        <v>2.5346025648268461E-2</v>
      </c>
      <c r="AF35" s="41">
        <v>9296</v>
      </c>
      <c r="AG35" s="42">
        <v>2.5400989152116294E-2</v>
      </c>
      <c r="AH35" s="41">
        <v>8815</v>
      </c>
      <c r="AI35" s="42">
        <v>2.2529833179556254E-2</v>
      </c>
      <c r="AJ35" s="41">
        <v>8675</v>
      </c>
      <c r="AK35" s="42">
        <v>1.4769904468087642E-2</v>
      </c>
      <c r="AL35" s="41">
        <v>8654</v>
      </c>
      <c r="AM35" s="42">
        <v>1.355117942550766E-2</v>
      </c>
      <c r="AN35" s="41">
        <v>8926</v>
      </c>
      <c r="AO35" s="42">
        <v>1.5023015879694693E-2</v>
      </c>
      <c r="AP35" s="41">
        <v>9239</v>
      </c>
      <c r="AQ35" s="42">
        <v>1.462964311841476E-2</v>
      </c>
      <c r="AR35" s="41">
        <v>10664</v>
      </c>
      <c r="AS35" s="42">
        <v>1.4848335062204555E-2</v>
      </c>
      <c r="AT35" s="41">
        <v>11486</v>
      </c>
      <c r="AU35" s="42">
        <v>1.5389954323215839E-2</v>
      </c>
      <c r="AV35" s="41">
        <v>21387</v>
      </c>
      <c r="AW35" s="42">
        <v>2.8962250353445896E-2</v>
      </c>
      <c r="AX35" s="41">
        <v>23315</v>
      </c>
      <c r="AY35" s="42">
        <v>2.9140799494051229E-2</v>
      </c>
      <c r="AZ35" s="41">
        <v>167163</v>
      </c>
      <c r="BA35" s="42">
        <v>0.13854730174938107</v>
      </c>
      <c r="BB35" s="41">
        <v>169733</v>
      </c>
      <c r="BC35" s="42">
        <v>0.13478799833870553</v>
      </c>
      <c r="BD35" s="41">
        <v>170031</v>
      </c>
      <c r="BE35" s="42">
        <v>0.13354618284637135</v>
      </c>
      <c r="BF35" s="43">
        <v>176089</v>
      </c>
      <c r="BG35" s="44">
        <v>0.12327692064278824</v>
      </c>
      <c r="BH35" s="43">
        <v>177038</v>
      </c>
      <c r="BI35" s="44">
        <v>7.648361485070751E-2</v>
      </c>
      <c r="BJ35" s="43">
        <v>188380</v>
      </c>
      <c r="BK35" s="44">
        <v>7.9396488903331258E-2</v>
      </c>
      <c r="BL35" s="43">
        <v>198813</v>
      </c>
      <c r="BM35" s="44">
        <v>8.5399049074181069E-2</v>
      </c>
      <c r="BN35" s="45">
        <v>203700</v>
      </c>
      <c r="BO35" s="44">
        <v>8.867409375685624E-2</v>
      </c>
      <c r="BP35" s="45">
        <v>212454</v>
      </c>
      <c r="BQ35" s="44">
        <v>8.9119377027642638E-2</v>
      </c>
      <c r="BR35" s="45">
        <v>228292</v>
      </c>
      <c r="BS35" s="42">
        <v>9.3539753534803913E-2</v>
      </c>
      <c r="BT35" s="45">
        <v>234056</v>
      </c>
      <c r="BU35" s="42">
        <v>9.3658064991148635E-2</v>
      </c>
      <c r="BV35" s="45">
        <v>254720</v>
      </c>
      <c r="BW35" s="42">
        <v>0.10166040269045661</v>
      </c>
      <c r="BX35" s="45">
        <v>290432</v>
      </c>
      <c r="BY35" s="42">
        <v>0.11621542781892398</v>
      </c>
      <c r="BZ35" s="45">
        <v>327310</v>
      </c>
      <c r="CA35" s="42">
        <v>0.10647537901214166</v>
      </c>
      <c r="CB35" s="45">
        <v>354063</v>
      </c>
      <c r="CC35" s="42">
        <v>0.11595210523695869</v>
      </c>
      <c r="CD35" s="45">
        <v>370737</v>
      </c>
      <c r="CE35" s="42">
        <v>0.11728501685546816</v>
      </c>
      <c r="CF35" s="45">
        <v>413546</v>
      </c>
      <c r="CG35" s="42">
        <v>0.13348426513385031</v>
      </c>
      <c r="CH35" s="45">
        <v>447034</v>
      </c>
      <c r="CI35" s="42">
        <v>0.13790986501903135</v>
      </c>
      <c r="CJ35" s="45">
        <v>487746</v>
      </c>
      <c r="CK35" s="42">
        <v>0.14296153064912248</v>
      </c>
      <c r="CL35" s="45">
        <v>501101</v>
      </c>
      <c r="CM35" s="42">
        <v>0.14601164069727632</v>
      </c>
      <c r="CN35" s="45">
        <v>533846</v>
      </c>
      <c r="CO35" s="42">
        <v>0.15382137396925796</v>
      </c>
      <c r="CP35" s="45">
        <v>591446</v>
      </c>
      <c r="CQ35" s="42">
        <v>0.16333486511147</v>
      </c>
      <c r="CR35" s="45">
        <v>617107</v>
      </c>
      <c r="CS35" s="42">
        <v>0.16976682704144977</v>
      </c>
      <c r="CT35" s="241">
        <v>633539</v>
      </c>
      <c r="CU35" s="242">
        <v>0.17727663330004412</v>
      </c>
    </row>
    <row r="36" spans="1:99" ht="17" thickBot="1" x14ac:dyDescent="0.45">
      <c r="A36" s="54" t="s">
        <v>78</v>
      </c>
      <c r="B36" s="57">
        <v>83642.273125908891</v>
      </c>
      <c r="C36" s="48">
        <v>0.34593444289491349</v>
      </c>
      <c r="D36" s="57">
        <v>86626.560184765607</v>
      </c>
      <c r="E36" s="48">
        <v>0.35284707931460096</v>
      </c>
      <c r="F36" s="57">
        <v>89457.486037433933</v>
      </c>
      <c r="G36" s="48">
        <v>0.34007645849301443</v>
      </c>
      <c r="H36" s="57">
        <v>90377</v>
      </c>
      <c r="I36" s="48">
        <v>0.35290557373464432</v>
      </c>
      <c r="J36" s="57">
        <v>91658.970888403768</v>
      </c>
      <c r="K36" s="48">
        <v>0.33130069077347768</v>
      </c>
      <c r="L36" s="57">
        <v>92213.2030228269</v>
      </c>
      <c r="M36" s="48">
        <v>0.32035156148381583</v>
      </c>
      <c r="N36" s="57">
        <v>92369.323249252164</v>
      </c>
      <c r="O36" s="48">
        <v>0.317063192112232</v>
      </c>
      <c r="P36" s="57">
        <v>103966</v>
      </c>
      <c r="Q36" s="48">
        <v>0.34875631069589574</v>
      </c>
      <c r="R36" s="57">
        <v>105095</v>
      </c>
      <c r="S36" s="48">
        <v>0.33841244489668432</v>
      </c>
      <c r="T36" s="57">
        <v>96795</v>
      </c>
      <c r="U36" s="48">
        <v>0.31033288768767614</v>
      </c>
      <c r="V36" s="57">
        <v>94433</v>
      </c>
      <c r="W36" s="48">
        <v>0.28027317084753006</v>
      </c>
      <c r="X36" s="57">
        <v>93702</v>
      </c>
      <c r="Y36" s="48">
        <v>0.29678453332657639</v>
      </c>
      <c r="Z36" s="57">
        <v>95190</v>
      </c>
      <c r="AA36" s="48">
        <v>0.25234544206181519</v>
      </c>
      <c r="AB36" s="57">
        <v>114811</v>
      </c>
      <c r="AC36" s="48">
        <v>0.27138936624362664</v>
      </c>
      <c r="AD36" s="57">
        <v>116459</v>
      </c>
      <c r="AE36" s="48">
        <v>0.32896164058527766</v>
      </c>
      <c r="AF36" s="57">
        <v>119638</v>
      </c>
      <c r="AG36" s="48">
        <v>0.32690657704183401</v>
      </c>
      <c r="AH36" s="57">
        <v>122381</v>
      </c>
      <c r="AI36" s="48">
        <v>0.31278769306265158</v>
      </c>
      <c r="AJ36" s="57">
        <v>140058</v>
      </c>
      <c r="AK36" s="48">
        <v>0.23846032046010593</v>
      </c>
      <c r="AL36" s="57">
        <v>156799</v>
      </c>
      <c r="AM36" s="48">
        <v>0.24552939481629021</v>
      </c>
      <c r="AN36" s="57">
        <v>164469</v>
      </c>
      <c r="AO36" s="48">
        <v>0.27681160639900365</v>
      </c>
      <c r="AP36" s="57">
        <v>186178</v>
      </c>
      <c r="AQ36" s="48">
        <v>0.2948065479489364</v>
      </c>
      <c r="AR36" s="57">
        <v>187176</v>
      </c>
      <c r="AS36" s="48">
        <v>0.26062002659444861</v>
      </c>
      <c r="AT36" s="57">
        <v>200333</v>
      </c>
      <c r="AU36" s="48">
        <v>0.2684237958760925</v>
      </c>
      <c r="AV36" s="57">
        <v>237286</v>
      </c>
      <c r="AW36" s="48">
        <v>0.32133242331172029</v>
      </c>
      <c r="AX36" s="57">
        <v>264208</v>
      </c>
      <c r="AY36" s="48">
        <v>0.33022656456033828</v>
      </c>
      <c r="AZ36" s="57">
        <v>413715</v>
      </c>
      <c r="BA36" s="48">
        <v>0.34289344498031976</v>
      </c>
      <c r="BB36" s="57">
        <v>444248</v>
      </c>
      <c r="BC36" s="48">
        <v>0.35278524910284542</v>
      </c>
      <c r="BD36" s="57">
        <v>472705</v>
      </c>
      <c r="BE36" s="48">
        <v>0.37127316996544141</v>
      </c>
      <c r="BF36" s="58">
        <v>516719</v>
      </c>
      <c r="BG36" s="50">
        <v>0.36174620309968764</v>
      </c>
      <c r="BH36" s="58">
        <v>547558</v>
      </c>
      <c r="BI36" s="50">
        <v>0.23655494967421517</v>
      </c>
      <c r="BJ36" s="58">
        <v>607228</v>
      </c>
      <c r="BK36" s="50">
        <v>0.2559282894351419</v>
      </c>
      <c r="BL36" s="58">
        <v>631573</v>
      </c>
      <c r="BM36" s="50">
        <v>0.27128876693640636</v>
      </c>
      <c r="BN36" s="59">
        <v>656422</v>
      </c>
      <c r="BO36" s="50">
        <v>0.28575172298509127</v>
      </c>
      <c r="BP36" s="59">
        <v>689222</v>
      </c>
      <c r="BQ36" s="50">
        <v>0.28911216203858675</v>
      </c>
      <c r="BR36" s="59">
        <v>727354</v>
      </c>
      <c r="BS36" s="48">
        <v>0.29802408272104919</v>
      </c>
      <c r="BT36" s="59">
        <v>821187</v>
      </c>
      <c r="BU36" s="48">
        <v>0.32859993085366906</v>
      </c>
      <c r="BV36" s="59">
        <v>872641</v>
      </c>
      <c r="BW36" s="48">
        <v>0.34827667817290647</v>
      </c>
      <c r="BX36" s="59">
        <v>1077416</v>
      </c>
      <c r="BY36" s="48">
        <v>0.43112453647998084</v>
      </c>
      <c r="BZ36" s="59">
        <v>1447494</v>
      </c>
      <c r="CA36" s="48">
        <v>0.47087614881244383</v>
      </c>
      <c r="CB36" s="59">
        <v>1499659</v>
      </c>
      <c r="CC36" s="48">
        <v>0.48784565217674175</v>
      </c>
      <c r="CD36" s="59">
        <v>1537437</v>
      </c>
      <c r="CE36" s="48">
        <v>0.50013500132073585</v>
      </c>
      <c r="CF36" s="59">
        <v>1599813</v>
      </c>
      <c r="CG36" s="48">
        <v>0.52042618778390937</v>
      </c>
      <c r="CH36" s="59">
        <v>1655588</v>
      </c>
      <c r="CI36" s="48">
        <v>0.53857003998641528</v>
      </c>
      <c r="CJ36" s="59">
        <v>1735577</v>
      </c>
      <c r="CK36" s="48">
        <v>0.56459081262337174</v>
      </c>
      <c r="CL36" s="59">
        <v>1784708</v>
      </c>
      <c r="CM36" s="48">
        <v>0.58057334247655534</v>
      </c>
      <c r="CN36" s="59">
        <v>1844695</v>
      </c>
      <c r="CO36" s="48">
        <v>0.60008737675843282</v>
      </c>
      <c r="CP36" s="59">
        <v>1651905</v>
      </c>
      <c r="CQ36" s="48">
        <v>0.53737194392793342</v>
      </c>
      <c r="CR36" s="59">
        <v>1737793</v>
      </c>
      <c r="CS36" s="48">
        <v>0.56531168714566216</v>
      </c>
      <c r="CT36" s="247">
        <v>1745815</v>
      </c>
      <c r="CU36" s="244">
        <v>0.56792127894070477</v>
      </c>
    </row>
    <row r="37" spans="1:99" ht="15.5" thickBot="1" x14ac:dyDescent="0.45">
      <c r="A37" s="60"/>
      <c r="B37" s="30"/>
      <c r="C37" s="61"/>
      <c r="D37" s="30"/>
      <c r="E37" s="61"/>
      <c r="F37" s="30"/>
      <c r="G37" s="61"/>
      <c r="H37" s="30"/>
      <c r="I37" s="61"/>
      <c r="J37" s="30"/>
      <c r="K37" s="61"/>
      <c r="L37" s="30"/>
      <c r="M37" s="61"/>
      <c r="N37" s="30"/>
      <c r="O37" s="61"/>
      <c r="P37" s="30"/>
      <c r="Q37" s="61"/>
      <c r="R37" s="30"/>
      <c r="S37" s="61"/>
      <c r="T37" s="30"/>
      <c r="U37" s="61"/>
      <c r="V37" s="30"/>
      <c r="W37" s="61"/>
      <c r="X37" s="30"/>
      <c r="Y37" s="61"/>
      <c r="Z37" s="30"/>
      <c r="AA37" s="61"/>
      <c r="AB37" s="30"/>
      <c r="AC37" s="61"/>
      <c r="AD37" s="30"/>
      <c r="AE37" s="61"/>
      <c r="AF37" s="30"/>
      <c r="AG37" s="61"/>
      <c r="AH37" s="30"/>
      <c r="AI37" s="61"/>
      <c r="AJ37" s="30"/>
      <c r="AK37" s="61"/>
      <c r="AL37" s="30"/>
      <c r="AM37" s="61"/>
      <c r="AN37" s="30"/>
      <c r="AO37" s="61"/>
      <c r="AP37" s="30"/>
      <c r="AQ37" s="61"/>
      <c r="AR37" s="30"/>
      <c r="AS37" s="61"/>
      <c r="AT37" s="30"/>
      <c r="AU37" s="61"/>
      <c r="AV37" s="30"/>
      <c r="AW37" s="61"/>
      <c r="AX37" s="30"/>
      <c r="AY37" s="61"/>
      <c r="AZ37" s="30"/>
      <c r="BA37" s="61"/>
      <c r="BB37" s="30"/>
      <c r="BC37" s="61"/>
      <c r="BD37" s="30"/>
      <c r="BE37" s="61"/>
      <c r="BF37" s="32"/>
      <c r="BG37" s="62"/>
      <c r="BH37" s="32"/>
      <c r="BI37" s="62"/>
      <c r="BJ37" s="32"/>
      <c r="BK37" s="62"/>
      <c r="BL37" s="32"/>
      <c r="BM37" s="62"/>
      <c r="BN37" s="34"/>
      <c r="BO37" s="62"/>
      <c r="BP37" s="34"/>
      <c r="BQ37" s="62"/>
      <c r="BR37" s="34"/>
      <c r="BS37" s="61"/>
      <c r="BT37" s="34"/>
      <c r="BU37" s="61"/>
      <c r="BV37" s="34"/>
      <c r="BW37" s="61"/>
      <c r="BX37" s="34"/>
      <c r="BY37" s="61"/>
      <c r="BZ37" s="34"/>
      <c r="CA37" s="61"/>
      <c r="CB37" s="34"/>
      <c r="CC37" s="61"/>
      <c r="CD37" s="34"/>
      <c r="CE37" s="61"/>
      <c r="CF37" s="34"/>
      <c r="CG37" s="61"/>
      <c r="CH37" s="34"/>
      <c r="CI37" s="61"/>
      <c r="CJ37" s="34"/>
      <c r="CK37" s="61"/>
      <c r="CL37" s="34"/>
      <c r="CM37" s="61"/>
      <c r="CN37" s="34"/>
      <c r="CO37" s="61"/>
      <c r="CP37" s="34"/>
      <c r="CQ37" s="61"/>
      <c r="CR37" s="34"/>
      <c r="CS37" s="61"/>
      <c r="CT37" s="238"/>
      <c r="CU37" s="248"/>
    </row>
    <row r="38" spans="1:99" ht="15.5" thickBot="1" x14ac:dyDescent="0.45">
      <c r="A38" s="63" t="s">
        <v>79</v>
      </c>
      <c r="B38" s="64">
        <v>241786.48539867246</v>
      </c>
      <c r="C38" s="48">
        <v>1</v>
      </c>
      <c r="D38" s="64">
        <v>245507.37490313404</v>
      </c>
      <c r="E38" s="48">
        <v>1</v>
      </c>
      <c r="F38" s="64">
        <v>263051.09866718837</v>
      </c>
      <c r="G38" s="48">
        <v>1</v>
      </c>
      <c r="H38" s="64">
        <v>256094</v>
      </c>
      <c r="I38" s="48">
        <v>1</v>
      </c>
      <c r="J38" s="64">
        <v>276663.98966573342</v>
      </c>
      <c r="K38" s="48">
        <v>1</v>
      </c>
      <c r="L38" s="64">
        <v>287850.01888459816</v>
      </c>
      <c r="M38" s="48">
        <v>1</v>
      </c>
      <c r="N38" s="64">
        <v>291327.80324925215</v>
      </c>
      <c r="O38" s="48">
        <v>1</v>
      </c>
      <c r="P38" s="64">
        <v>298105</v>
      </c>
      <c r="Q38" s="48">
        <v>1</v>
      </c>
      <c r="R38" s="64">
        <v>310553</v>
      </c>
      <c r="S38" s="48">
        <v>1</v>
      </c>
      <c r="T38" s="64">
        <v>311907</v>
      </c>
      <c r="U38" s="48">
        <v>1</v>
      </c>
      <c r="V38" s="64">
        <v>336932</v>
      </c>
      <c r="W38" s="48">
        <v>1</v>
      </c>
      <c r="X38" s="64">
        <v>315724</v>
      </c>
      <c r="Y38" s="48">
        <v>1</v>
      </c>
      <c r="Z38" s="64">
        <v>377221</v>
      </c>
      <c r="AA38" s="48">
        <v>1</v>
      </c>
      <c r="AB38" s="64">
        <v>423049</v>
      </c>
      <c r="AC38" s="48">
        <v>1</v>
      </c>
      <c r="AD38" s="64">
        <v>354020</v>
      </c>
      <c r="AE38" s="48">
        <v>1</v>
      </c>
      <c r="AF38" s="64">
        <v>365970</v>
      </c>
      <c r="AG38" s="48">
        <v>1</v>
      </c>
      <c r="AH38" s="64">
        <v>391259</v>
      </c>
      <c r="AI38" s="48">
        <v>1</v>
      </c>
      <c r="AJ38" s="64">
        <v>587343</v>
      </c>
      <c r="AK38" s="48">
        <v>1</v>
      </c>
      <c r="AL38" s="64">
        <v>638616</v>
      </c>
      <c r="AM38" s="48">
        <v>1</v>
      </c>
      <c r="AN38" s="64">
        <v>594155</v>
      </c>
      <c r="AO38" s="48">
        <v>1</v>
      </c>
      <c r="AP38" s="64">
        <v>631526</v>
      </c>
      <c r="AQ38" s="48">
        <v>1</v>
      </c>
      <c r="AR38" s="64">
        <v>718195</v>
      </c>
      <c r="AS38" s="48">
        <v>1</v>
      </c>
      <c r="AT38" s="64">
        <v>746331</v>
      </c>
      <c r="AU38" s="48">
        <v>1</v>
      </c>
      <c r="AV38" s="64">
        <v>738444</v>
      </c>
      <c r="AW38" s="48">
        <v>1</v>
      </c>
      <c r="AX38" s="64">
        <v>800081</v>
      </c>
      <c r="AY38" s="48">
        <v>1</v>
      </c>
      <c r="AZ38" s="64">
        <v>1206541</v>
      </c>
      <c r="BA38" s="48">
        <v>1</v>
      </c>
      <c r="BB38" s="64">
        <v>1259259</v>
      </c>
      <c r="BC38" s="48">
        <v>1</v>
      </c>
      <c r="BD38" s="64">
        <v>1273200</v>
      </c>
      <c r="BE38" s="48">
        <v>1</v>
      </c>
      <c r="BF38" s="39">
        <v>1428402</v>
      </c>
      <c r="BG38" s="62">
        <v>1</v>
      </c>
      <c r="BH38" s="39">
        <v>2314718</v>
      </c>
      <c r="BI38" s="62">
        <v>1</v>
      </c>
      <c r="BJ38" s="39">
        <v>2372649</v>
      </c>
      <c r="BK38" s="62">
        <v>1</v>
      </c>
      <c r="BL38" s="39">
        <v>2328047</v>
      </c>
      <c r="BM38" s="62">
        <v>1</v>
      </c>
      <c r="BN38" s="65">
        <v>2297176</v>
      </c>
      <c r="BO38" s="62">
        <v>1</v>
      </c>
      <c r="BP38" s="65">
        <v>2383926</v>
      </c>
      <c r="BQ38" s="62">
        <v>1</v>
      </c>
      <c r="BR38" s="65">
        <v>2440588</v>
      </c>
      <c r="BS38" s="48">
        <v>1</v>
      </c>
      <c r="BT38" s="65">
        <v>2499048</v>
      </c>
      <c r="BU38" s="48">
        <v>1</v>
      </c>
      <c r="BV38" s="65">
        <v>2505597</v>
      </c>
      <c r="BW38" s="48">
        <v>1</v>
      </c>
      <c r="BX38" s="65">
        <v>2499083</v>
      </c>
      <c r="BY38" s="48">
        <v>1</v>
      </c>
      <c r="BZ38" s="65">
        <v>3074044</v>
      </c>
      <c r="CA38" s="48">
        <v>1</v>
      </c>
      <c r="CB38" s="65">
        <v>3053528</v>
      </c>
      <c r="CC38" s="48">
        <v>1</v>
      </c>
      <c r="CD38" s="65">
        <v>3160992</v>
      </c>
      <c r="CE38" s="48">
        <v>1</v>
      </c>
      <c r="CF38" s="65">
        <v>3098088</v>
      </c>
      <c r="CG38" s="48">
        <v>1</v>
      </c>
      <c r="CH38" s="65">
        <v>3241494</v>
      </c>
      <c r="CI38" s="48">
        <v>1</v>
      </c>
      <c r="CJ38" s="65">
        <v>3411729</v>
      </c>
      <c r="CK38" s="48">
        <v>1</v>
      </c>
      <c r="CL38" s="65">
        <v>3431925</v>
      </c>
      <c r="CM38" s="48">
        <v>1</v>
      </c>
      <c r="CN38" s="65">
        <v>3470558</v>
      </c>
      <c r="CO38" s="48">
        <v>1</v>
      </c>
      <c r="CP38" s="65">
        <v>3621064</v>
      </c>
      <c r="CQ38" s="48">
        <v>1</v>
      </c>
      <c r="CR38" s="65">
        <v>3635027</v>
      </c>
      <c r="CS38" s="48">
        <v>1</v>
      </c>
      <c r="CT38" s="249">
        <v>3573731</v>
      </c>
      <c r="CU38" s="244">
        <v>1</v>
      </c>
    </row>
    <row r="39" spans="1:99" x14ac:dyDescent="0.4">
      <c r="A39" s="66"/>
      <c r="B39" s="67"/>
      <c r="C39" s="68"/>
      <c r="D39" s="67"/>
      <c r="E39" s="68"/>
      <c r="F39" s="67"/>
      <c r="G39" s="68"/>
      <c r="H39" s="67"/>
      <c r="I39" s="68"/>
      <c r="J39" s="67"/>
      <c r="K39" s="68"/>
      <c r="L39" s="67"/>
      <c r="M39" s="68"/>
      <c r="N39" s="67"/>
      <c r="O39" s="68"/>
      <c r="P39" s="67"/>
      <c r="Q39" s="68"/>
      <c r="R39" s="67"/>
      <c r="S39" s="68"/>
      <c r="T39" s="67"/>
      <c r="U39" s="68"/>
      <c r="V39" s="67"/>
      <c r="W39" s="68"/>
      <c r="X39" s="67"/>
      <c r="Y39" s="68"/>
      <c r="Z39" s="67"/>
      <c r="AA39" s="68"/>
      <c r="AB39" s="67"/>
      <c r="AC39" s="68"/>
      <c r="AD39" s="67"/>
      <c r="AE39" s="68"/>
      <c r="AF39" s="67"/>
      <c r="AG39" s="68"/>
      <c r="AH39" s="67"/>
      <c r="AI39" s="68"/>
      <c r="AJ39" s="67"/>
      <c r="AK39" s="68"/>
      <c r="AL39" s="67"/>
      <c r="AM39" s="68"/>
      <c r="AN39" s="67"/>
      <c r="AO39" s="68"/>
      <c r="AP39" s="67"/>
      <c r="AQ39" s="68"/>
      <c r="AR39" s="67"/>
      <c r="AS39" s="68"/>
      <c r="AT39" s="67"/>
      <c r="AU39" s="68"/>
      <c r="AV39" s="67"/>
      <c r="AW39" s="68"/>
      <c r="AX39" s="67"/>
      <c r="AY39" s="68"/>
      <c r="AZ39" s="67"/>
      <c r="BA39" s="68"/>
      <c r="BB39" s="67"/>
      <c r="BC39" s="68"/>
      <c r="BD39" s="67"/>
      <c r="BE39" s="68"/>
      <c r="BF39" s="67"/>
      <c r="BG39" s="69"/>
      <c r="BH39" s="67"/>
      <c r="BI39" s="69"/>
      <c r="BJ39" s="67"/>
      <c r="BK39" s="69"/>
      <c r="BL39" s="67"/>
      <c r="BM39" s="69"/>
      <c r="BN39" s="67"/>
      <c r="BO39" s="69"/>
      <c r="BP39" s="67"/>
      <c r="BQ39" s="69"/>
      <c r="BR39" s="67"/>
      <c r="BS39" s="68"/>
      <c r="BT39" s="67"/>
      <c r="BU39" s="68"/>
      <c r="BV39" s="67"/>
      <c r="BW39" s="68"/>
      <c r="BX39" s="67"/>
      <c r="BY39" s="68"/>
      <c r="BZ39" s="67"/>
      <c r="CA39" s="68"/>
      <c r="CB39" s="67"/>
      <c r="CC39" s="68"/>
      <c r="CD39" s="67"/>
      <c r="CE39" s="68"/>
      <c r="CF39" s="67"/>
      <c r="CG39" s="68"/>
      <c r="CH39" s="67"/>
      <c r="CI39" s="68"/>
      <c r="CJ39" s="67"/>
      <c r="CK39" s="68"/>
      <c r="CL39" s="67"/>
      <c r="CM39" s="68"/>
      <c r="CN39" s="67"/>
      <c r="CO39" s="68"/>
      <c r="CP39" s="67"/>
      <c r="CQ39" s="68"/>
      <c r="CR39" s="67"/>
      <c r="CS39" s="68"/>
      <c r="CT39" s="250"/>
      <c r="CU39" s="251"/>
    </row>
    <row r="40" spans="1:99" hidden="1" x14ac:dyDescent="0.4">
      <c r="A40" s="52"/>
      <c r="B40" s="67"/>
      <c r="C40" s="70"/>
      <c r="D40" s="67"/>
      <c r="E40" s="70"/>
      <c r="F40" s="67"/>
      <c r="G40" s="70"/>
      <c r="H40" s="67"/>
      <c r="I40" s="70"/>
      <c r="J40" s="67"/>
      <c r="K40" s="70"/>
      <c r="L40" s="67"/>
      <c r="M40" s="70"/>
      <c r="N40" s="67"/>
      <c r="O40" s="70"/>
      <c r="P40" s="67"/>
      <c r="Q40" s="70"/>
      <c r="R40" s="67"/>
      <c r="S40" s="70"/>
      <c r="T40" s="67"/>
      <c r="U40" s="70"/>
      <c r="V40" s="67"/>
      <c r="W40" s="70"/>
      <c r="X40" s="67"/>
      <c r="Y40" s="70"/>
      <c r="Z40" s="67"/>
      <c r="AA40" s="70"/>
      <c r="AB40" s="67"/>
      <c r="AC40" s="70"/>
      <c r="AD40" s="67"/>
      <c r="AE40" s="70"/>
      <c r="AF40" s="67"/>
      <c r="AG40" s="70"/>
      <c r="AH40" s="67"/>
      <c r="AI40" s="70"/>
      <c r="AJ40" s="67"/>
      <c r="AK40" s="70"/>
      <c r="AL40" s="67"/>
      <c r="AM40" s="70"/>
      <c r="AN40" s="67"/>
      <c r="AO40" s="70"/>
      <c r="AP40" s="67"/>
      <c r="AQ40" s="70"/>
      <c r="AR40" s="67"/>
      <c r="AS40" s="70"/>
      <c r="AT40" s="67"/>
      <c r="AU40" s="70"/>
      <c r="AV40" s="67"/>
      <c r="AW40" s="70"/>
      <c r="AX40" s="67"/>
      <c r="AY40" s="70"/>
      <c r="AZ40" s="67"/>
      <c r="BA40" s="70"/>
      <c r="BB40" s="67"/>
      <c r="BC40" s="70"/>
      <c r="BD40" s="67"/>
      <c r="BE40" s="70"/>
      <c r="BF40" s="67"/>
      <c r="BG40" s="69"/>
      <c r="BH40" s="67"/>
      <c r="BI40" s="69"/>
      <c r="BJ40" s="67"/>
      <c r="BK40" s="69"/>
      <c r="BL40" s="67"/>
      <c r="BM40" s="69"/>
      <c r="BN40" s="67"/>
      <c r="BO40" s="69"/>
      <c r="BP40" s="67"/>
      <c r="BQ40" s="69"/>
      <c r="BR40" s="67"/>
      <c r="BS40" s="70"/>
      <c r="BT40" s="67"/>
      <c r="BU40" s="70"/>
      <c r="BV40" s="67"/>
      <c r="BW40" s="70"/>
      <c r="BX40" s="67"/>
      <c r="BY40" s="70"/>
      <c r="BZ40" s="67"/>
      <c r="CA40" s="70"/>
      <c r="CB40" s="67"/>
      <c r="CC40" s="70"/>
      <c r="CD40" s="67"/>
      <c r="CE40" s="70"/>
      <c r="CF40" s="67"/>
      <c r="CG40" s="70"/>
      <c r="CH40" s="67"/>
      <c r="CI40" s="70"/>
      <c r="CJ40" s="67"/>
      <c r="CK40" s="70"/>
      <c r="CL40" s="67"/>
      <c r="CM40" s="70"/>
      <c r="CN40" s="67"/>
      <c r="CO40" s="70"/>
      <c r="CP40" s="67"/>
      <c r="CQ40" s="70"/>
      <c r="CR40" s="67"/>
      <c r="CS40" s="70"/>
      <c r="CT40" s="250"/>
      <c r="CU40" s="252"/>
    </row>
    <row r="41" spans="1:99" x14ac:dyDescent="0.4">
      <c r="A41" s="10" t="s">
        <v>80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71"/>
      <c r="BG41" s="72"/>
      <c r="BH41" s="71"/>
      <c r="BI41" s="72"/>
      <c r="BJ41" s="71"/>
      <c r="BK41" s="72"/>
      <c r="BL41" s="71"/>
      <c r="BM41" s="72"/>
      <c r="BN41" s="71"/>
      <c r="BO41" s="72"/>
      <c r="BP41" s="71"/>
      <c r="BQ41" s="72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253"/>
      <c r="CU41" s="253"/>
    </row>
    <row r="42" spans="1:99" hidden="1" x14ac:dyDescent="0.4">
      <c r="A42" s="73"/>
      <c r="B42" s="74">
        <v>241786.48539867246</v>
      </c>
      <c r="C42" s="75">
        <v>1</v>
      </c>
      <c r="D42" s="74">
        <v>245507.07648792205</v>
      </c>
      <c r="E42" s="75">
        <v>1</v>
      </c>
      <c r="F42" s="74">
        <v>263050.97108150681</v>
      </c>
      <c r="G42" s="75">
        <v>1</v>
      </c>
      <c r="H42" s="74">
        <v>256094</v>
      </c>
      <c r="I42" s="75">
        <v>1</v>
      </c>
      <c r="J42" s="74">
        <v>276664.27833889122</v>
      </c>
      <c r="K42" s="75">
        <v>1</v>
      </c>
      <c r="L42" s="74">
        <v>287849.62319135322</v>
      </c>
      <c r="M42" s="75">
        <v>1</v>
      </c>
      <c r="N42" s="74">
        <v>291327.93013868533</v>
      </c>
      <c r="O42" s="75">
        <v>1</v>
      </c>
      <c r="P42" s="74">
        <v>298105</v>
      </c>
      <c r="Q42" s="75">
        <v>1</v>
      </c>
      <c r="R42" s="74">
        <v>310553</v>
      </c>
      <c r="S42" s="75">
        <v>1</v>
      </c>
      <c r="T42" s="74">
        <v>311907</v>
      </c>
      <c r="U42" s="75">
        <v>1</v>
      </c>
      <c r="V42" s="74">
        <v>336932</v>
      </c>
      <c r="W42" s="75">
        <v>1</v>
      </c>
      <c r="X42" s="74">
        <v>315724</v>
      </c>
      <c r="Y42" s="75">
        <v>1</v>
      </c>
      <c r="Z42" s="74">
        <v>377221</v>
      </c>
      <c r="AA42" s="75">
        <v>1</v>
      </c>
      <c r="AB42" s="74">
        <v>423049</v>
      </c>
      <c r="AC42" s="75">
        <v>1</v>
      </c>
      <c r="AD42" s="74">
        <v>353840</v>
      </c>
      <c r="AE42" s="75">
        <v>1</v>
      </c>
      <c r="AF42" s="74">
        <v>365970</v>
      </c>
      <c r="AG42" s="75">
        <v>1</v>
      </c>
      <c r="AH42" s="74">
        <v>391259</v>
      </c>
      <c r="AI42" s="75">
        <v>1</v>
      </c>
      <c r="AJ42" s="74">
        <v>587343</v>
      </c>
      <c r="AK42" s="75">
        <v>1</v>
      </c>
      <c r="AL42" s="74">
        <v>638616</v>
      </c>
      <c r="AM42" s="75">
        <v>1</v>
      </c>
      <c r="AN42" s="74">
        <v>594155</v>
      </c>
      <c r="AO42" s="75">
        <v>1</v>
      </c>
      <c r="AP42" s="74">
        <v>631526</v>
      </c>
      <c r="AQ42" s="75">
        <v>1</v>
      </c>
      <c r="AR42" s="74">
        <v>718195</v>
      </c>
      <c r="AS42" s="75">
        <v>1</v>
      </c>
      <c r="AT42" s="74">
        <v>746331</v>
      </c>
      <c r="AU42" s="75">
        <v>1</v>
      </c>
      <c r="AV42" s="74">
        <v>738444</v>
      </c>
      <c r="AW42" s="75">
        <v>1</v>
      </c>
      <c r="AX42" s="74">
        <v>800081</v>
      </c>
      <c r="AY42" s="75">
        <v>1</v>
      </c>
      <c r="AZ42" s="74">
        <v>1206541</v>
      </c>
      <c r="BA42" s="75">
        <v>1</v>
      </c>
      <c r="BB42" s="74">
        <v>1259259</v>
      </c>
      <c r="BC42" s="75">
        <v>1</v>
      </c>
      <c r="BD42" s="74">
        <v>1215956</v>
      </c>
      <c r="BE42" s="75">
        <v>1</v>
      </c>
      <c r="BF42" s="74">
        <v>1384845</v>
      </c>
      <c r="BG42" s="76">
        <v>1</v>
      </c>
      <c r="BH42" s="74">
        <v>2311744</v>
      </c>
      <c r="BI42" s="76">
        <v>1</v>
      </c>
      <c r="BJ42" s="74">
        <v>2356266</v>
      </c>
      <c r="BK42" s="76">
        <v>1</v>
      </c>
      <c r="BL42" s="74">
        <v>2291165</v>
      </c>
      <c r="BM42" s="76">
        <v>1</v>
      </c>
      <c r="BN42" s="74">
        <v>2232631</v>
      </c>
      <c r="BO42" s="76">
        <v>1</v>
      </c>
      <c r="BP42" s="74">
        <v>2349107</v>
      </c>
      <c r="BQ42" s="76">
        <v>1</v>
      </c>
      <c r="BR42" s="74">
        <v>2405078</v>
      </c>
      <c r="BS42" s="75">
        <v>1</v>
      </c>
      <c r="BT42" s="74">
        <v>2489731</v>
      </c>
      <c r="BU42" s="75">
        <v>1</v>
      </c>
      <c r="BV42" s="74">
        <v>2468154</v>
      </c>
      <c r="BW42" s="75">
        <v>1</v>
      </c>
      <c r="BX42" s="74">
        <v>2461047</v>
      </c>
      <c r="BY42" s="75">
        <v>1</v>
      </c>
      <c r="BZ42" s="74">
        <v>3046611</v>
      </c>
      <c r="CA42" s="75">
        <v>1</v>
      </c>
      <c r="CB42" s="74">
        <v>3052932</v>
      </c>
      <c r="CC42" s="75">
        <v>1</v>
      </c>
      <c r="CD42" s="74">
        <v>3105647</v>
      </c>
      <c r="CE42" s="75">
        <v>1</v>
      </c>
      <c r="CF42" s="74">
        <v>3073918</v>
      </c>
      <c r="CG42" s="75">
        <v>1</v>
      </c>
      <c r="CH42" s="74">
        <v>3226073</v>
      </c>
      <c r="CI42" s="75">
        <v>1</v>
      </c>
      <c r="CJ42" s="74">
        <v>3411512</v>
      </c>
      <c r="CK42" s="75">
        <v>1</v>
      </c>
      <c r="CL42" s="74">
        <v>3409232</v>
      </c>
      <c r="CM42" s="75">
        <v>1</v>
      </c>
      <c r="CN42" s="74">
        <v>3447185</v>
      </c>
      <c r="CO42" s="75">
        <v>1</v>
      </c>
      <c r="CP42" s="74">
        <v>3606339</v>
      </c>
      <c r="CQ42" s="75">
        <v>1</v>
      </c>
      <c r="CR42" s="74">
        <v>3533617</v>
      </c>
      <c r="CS42" s="75">
        <v>1</v>
      </c>
      <c r="CT42" s="254">
        <v>3459230</v>
      </c>
      <c r="CU42" s="255">
        <v>1</v>
      </c>
    </row>
    <row r="43" spans="1:99" hidden="1" x14ac:dyDescent="0.4">
      <c r="A43" s="73" t="s">
        <v>58</v>
      </c>
      <c r="B43" s="37">
        <v>126960.17333770404</v>
      </c>
      <c r="C43" s="77">
        <v>0.52509209986804795</v>
      </c>
      <c r="D43" s="37">
        <v>133624.34956792204</v>
      </c>
      <c r="E43" s="77">
        <v>0.54427901419165736</v>
      </c>
      <c r="F43" s="37">
        <v>147404.16459614935</v>
      </c>
      <c r="G43" s="77">
        <v>0.56036350670028856</v>
      </c>
      <c r="H43" s="37">
        <v>160645</v>
      </c>
      <c r="I43" s="77">
        <v>0.6272891984974267</v>
      </c>
      <c r="J43" s="37">
        <v>150880.04821605844</v>
      </c>
      <c r="K43" s="77">
        <v>0.54535427964156136</v>
      </c>
      <c r="L43" s="37">
        <v>157142.69508135325</v>
      </c>
      <c r="M43" s="77">
        <v>0.54591940520585569</v>
      </c>
      <c r="N43" s="37">
        <v>144874.28292842465</v>
      </c>
      <c r="O43" s="77">
        <v>0.49728937029641446</v>
      </c>
      <c r="P43" s="37">
        <v>177489</v>
      </c>
      <c r="Q43" s="77">
        <v>0.59539088576172827</v>
      </c>
      <c r="R43" s="37">
        <v>187806</v>
      </c>
      <c r="S43" s="77">
        <v>0.60474701580728574</v>
      </c>
      <c r="T43" s="37">
        <v>160307</v>
      </c>
      <c r="U43" s="77">
        <v>0.51395768610515313</v>
      </c>
      <c r="V43" s="37">
        <v>162420</v>
      </c>
      <c r="W43" s="77">
        <v>0.48205572637802285</v>
      </c>
      <c r="X43" s="37">
        <v>181080</v>
      </c>
      <c r="Y43" s="77">
        <v>0.57353891373478105</v>
      </c>
      <c r="Z43" s="37">
        <v>239982</v>
      </c>
      <c r="AA43" s="77">
        <v>0.63618409367453033</v>
      </c>
      <c r="AB43" s="37">
        <v>253142</v>
      </c>
      <c r="AC43" s="77">
        <v>0.5983751291221584</v>
      </c>
      <c r="AD43" s="37">
        <v>196708</v>
      </c>
      <c r="AE43" s="77">
        <v>0.55592358127967445</v>
      </c>
      <c r="AF43" s="37">
        <v>222072</v>
      </c>
      <c r="AG43" s="77">
        <v>0.6068038363800311</v>
      </c>
      <c r="AH43" s="37">
        <v>226164</v>
      </c>
      <c r="AI43" s="77">
        <v>0.5780416552718276</v>
      </c>
      <c r="AJ43" s="37">
        <v>227443</v>
      </c>
      <c r="AK43" s="77">
        <v>0.38724050512221991</v>
      </c>
      <c r="AL43" s="37">
        <v>236946</v>
      </c>
      <c r="AM43" s="77">
        <v>0.37103047840956066</v>
      </c>
      <c r="AN43" s="37">
        <v>173520</v>
      </c>
      <c r="AO43" s="77">
        <v>0.29204500509126408</v>
      </c>
      <c r="AP43" s="37">
        <v>205121</v>
      </c>
      <c r="AQ43" s="77">
        <v>0.32480214591323237</v>
      </c>
      <c r="AR43" s="37">
        <v>269070</v>
      </c>
      <c r="AS43" s="77">
        <v>0.37464755393730115</v>
      </c>
      <c r="AT43" s="37">
        <v>351751</v>
      </c>
      <c r="AU43" s="77">
        <v>0.47130696701597546</v>
      </c>
      <c r="AV43" s="37">
        <v>262573</v>
      </c>
      <c r="AW43" s="77">
        <v>0.35557604909783275</v>
      </c>
      <c r="AX43" s="37">
        <v>310097</v>
      </c>
      <c r="AY43" s="77">
        <v>0.38758200732175868</v>
      </c>
      <c r="AZ43" s="37">
        <v>488146</v>
      </c>
      <c r="BA43" s="77">
        <v>0.40458301872874608</v>
      </c>
      <c r="BB43" s="37">
        <v>356011</v>
      </c>
      <c r="BC43" s="77">
        <v>0.28271467585302151</v>
      </c>
      <c r="BD43" s="37">
        <v>307110</v>
      </c>
      <c r="BE43" s="77">
        <v>0.25256670471628906</v>
      </c>
      <c r="BF43" s="37">
        <v>403199</v>
      </c>
      <c r="BG43" s="33">
        <v>0.29115099523773419</v>
      </c>
      <c r="BH43" s="37">
        <v>404491</v>
      </c>
      <c r="BI43" s="33">
        <v>0.17497222875889371</v>
      </c>
      <c r="BJ43" s="37">
        <v>354586</v>
      </c>
      <c r="BK43" s="33">
        <v>0.15048640518515313</v>
      </c>
      <c r="BL43" s="37">
        <v>306124</v>
      </c>
      <c r="BM43" s="33">
        <v>0.13361063039981844</v>
      </c>
      <c r="BN43" s="37">
        <v>238318</v>
      </c>
      <c r="BO43" s="33">
        <v>0.10674312056045088</v>
      </c>
      <c r="BP43" s="37">
        <v>359695</v>
      </c>
      <c r="BQ43" s="33">
        <v>0.15311988768497986</v>
      </c>
      <c r="BR43" s="37">
        <v>385867</v>
      </c>
      <c r="BS43" s="77">
        <v>0.16043845563428713</v>
      </c>
      <c r="BT43" s="37">
        <v>361796</v>
      </c>
      <c r="BU43" s="77">
        <v>0.14531529711442723</v>
      </c>
      <c r="BV43" s="37">
        <v>309062</v>
      </c>
      <c r="BW43" s="77">
        <v>0.1252199011893099</v>
      </c>
      <c r="BX43" s="37">
        <v>305266</v>
      </c>
      <c r="BY43" s="77">
        <v>0.12403907767710247</v>
      </c>
      <c r="BZ43" s="37">
        <v>444964</v>
      </c>
      <c r="CA43" s="77">
        <v>0.14605212152125754</v>
      </c>
      <c r="CB43" s="37">
        <v>335330</v>
      </c>
      <c r="CC43" s="77">
        <v>0.10983867311816968</v>
      </c>
      <c r="CD43" s="37">
        <v>369284</v>
      </c>
      <c r="CE43" s="77">
        <v>0.11890726795414933</v>
      </c>
      <c r="CF43" s="37">
        <v>352149</v>
      </c>
      <c r="CG43" s="77">
        <v>0.11456031032708094</v>
      </c>
      <c r="CH43" s="37">
        <v>440383</v>
      </c>
      <c r="CI43" s="77">
        <v>0.13650745038937431</v>
      </c>
      <c r="CJ43" s="37">
        <v>537725</v>
      </c>
      <c r="CK43" s="77">
        <v>0.15762072652829595</v>
      </c>
      <c r="CL43" s="37">
        <v>487381</v>
      </c>
      <c r="CM43" s="77">
        <v>0.14295917672953909</v>
      </c>
      <c r="CN43" s="37">
        <v>490075</v>
      </c>
      <c r="CO43" s="77">
        <v>0.14216672444327763</v>
      </c>
      <c r="CP43" s="37">
        <v>664867</v>
      </c>
      <c r="CQ43" s="77">
        <v>0.18436064940095759</v>
      </c>
      <c r="CR43" s="37">
        <v>667038</v>
      </c>
      <c r="CS43" s="77">
        <v>0.18876918466262757</v>
      </c>
      <c r="CT43" s="246">
        <v>573308</v>
      </c>
      <c r="CU43" s="256">
        <v>0.16573283649829587</v>
      </c>
    </row>
    <row r="44" spans="1:99" ht="6.65" customHeight="1" x14ac:dyDescent="0.4">
      <c r="A44" s="73"/>
      <c r="B44" s="37"/>
      <c r="C44" s="31"/>
      <c r="D44" s="37"/>
      <c r="E44" s="31"/>
      <c r="F44" s="37"/>
      <c r="G44" s="31"/>
      <c r="H44" s="37"/>
      <c r="I44" s="31"/>
      <c r="J44" s="37"/>
      <c r="K44" s="31"/>
      <c r="L44" s="37"/>
      <c r="M44" s="31"/>
      <c r="N44" s="37"/>
      <c r="O44" s="31"/>
      <c r="P44" s="37"/>
      <c r="Q44" s="31"/>
      <c r="R44" s="37"/>
      <c r="S44" s="31"/>
      <c r="T44" s="37"/>
      <c r="U44" s="31"/>
      <c r="V44" s="37"/>
      <c r="W44" s="31"/>
      <c r="X44" s="37"/>
      <c r="Y44" s="31"/>
      <c r="Z44" s="37"/>
      <c r="AA44" s="31"/>
      <c r="AB44" s="37"/>
      <c r="AC44" s="31"/>
      <c r="AD44" s="37"/>
      <c r="AE44" s="31"/>
      <c r="AF44" s="37"/>
      <c r="AG44" s="31"/>
      <c r="AH44" s="37"/>
      <c r="AI44" s="31"/>
      <c r="AJ44" s="37"/>
      <c r="AK44" s="31"/>
      <c r="AL44" s="37"/>
      <c r="AM44" s="31"/>
      <c r="AN44" s="37"/>
      <c r="AO44" s="31"/>
      <c r="AP44" s="37"/>
      <c r="AQ44" s="31"/>
      <c r="AR44" s="37"/>
      <c r="AS44" s="31"/>
      <c r="AT44" s="37"/>
      <c r="AU44" s="31"/>
      <c r="AV44" s="37"/>
      <c r="AW44" s="31"/>
      <c r="AX44" s="37"/>
      <c r="AY44" s="31"/>
      <c r="AZ44" s="37"/>
      <c r="BA44" s="31"/>
      <c r="BB44" s="37"/>
      <c r="BC44" s="31"/>
      <c r="BD44" s="37"/>
      <c r="BE44" s="31"/>
      <c r="BF44" s="37"/>
      <c r="BG44" s="33"/>
      <c r="BH44" s="37"/>
      <c r="BI44" s="33"/>
      <c r="BJ44" s="37"/>
      <c r="BK44" s="33"/>
      <c r="BL44" s="37"/>
      <c r="BM44" s="33"/>
      <c r="BN44" s="37"/>
      <c r="BO44" s="33"/>
      <c r="BP44" s="37"/>
      <c r="BQ44" s="33"/>
      <c r="BR44" s="37"/>
      <c r="BS44" s="31"/>
      <c r="BT44" s="37"/>
      <c r="BU44" s="31"/>
      <c r="BV44" s="37"/>
      <c r="BW44" s="31"/>
      <c r="BX44" s="37"/>
      <c r="BY44" s="31"/>
      <c r="BZ44" s="37"/>
      <c r="CA44" s="31"/>
      <c r="CB44" s="37"/>
      <c r="CC44" s="31"/>
      <c r="CD44" s="37"/>
      <c r="CE44" s="31"/>
      <c r="CF44" s="37"/>
      <c r="CG44" s="31"/>
      <c r="CH44" s="37"/>
      <c r="CI44" s="31"/>
      <c r="CJ44" s="37"/>
      <c r="CK44" s="31"/>
      <c r="CL44" s="37"/>
      <c r="CM44" s="31"/>
      <c r="CN44" s="37"/>
      <c r="CO44" s="31"/>
      <c r="CP44" s="37"/>
      <c r="CQ44" s="31"/>
      <c r="CR44" s="37"/>
      <c r="CS44" s="31"/>
      <c r="CT44" s="246"/>
      <c r="CU44" s="239"/>
    </row>
    <row r="45" spans="1:99" x14ac:dyDescent="0.4">
      <c r="A45" s="78" t="s">
        <v>81</v>
      </c>
      <c r="B45" s="41">
        <v>24873.033150485615</v>
      </c>
      <c r="C45" s="42">
        <v>0.10287189174148184</v>
      </c>
      <c r="D45" s="41">
        <v>27391.778042593676</v>
      </c>
      <c r="E45" s="42">
        <v>0.11157225459422242</v>
      </c>
      <c r="F45" s="41">
        <v>24935.617882452159</v>
      </c>
      <c r="G45" s="42">
        <v>9.4793863637651479E-2</v>
      </c>
      <c r="H45" s="41">
        <v>23364</v>
      </c>
      <c r="I45" s="42">
        <v>9.123212570384312E-2</v>
      </c>
      <c r="J45" s="41">
        <v>29926.9400021203</v>
      </c>
      <c r="K45" s="42">
        <v>0.10817059644202506</v>
      </c>
      <c r="L45" s="41">
        <v>34689.102726166318</v>
      </c>
      <c r="M45" s="42">
        <v>0.12051119727575987</v>
      </c>
      <c r="N45" s="41">
        <v>43135.991785697901</v>
      </c>
      <c r="O45" s="42">
        <v>0.14806679114207558</v>
      </c>
      <c r="P45" s="41">
        <v>34240</v>
      </c>
      <c r="Q45" s="42">
        <v>0.11485885845591319</v>
      </c>
      <c r="R45" s="41">
        <v>43415</v>
      </c>
      <c r="S45" s="42">
        <v>0.1397990037127318</v>
      </c>
      <c r="T45" s="41">
        <v>45088</v>
      </c>
      <c r="U45" s="42">
        <v>0.14455590929347531</v>
      </c>
      <c r="V45" s="41">
        <v>51810</v>
      </c>
      <c r="W45" s="42">
        <v>0.15376990015789535</v>
      </c>
      <c r="X45" s="41">
        <v>45998</v>
      </c>
      <c r="Y45" s="42">
        <v>0.1456905398385932</v>
      </c>
      <c r="Z45" s="41">
        <v>82102</v>
      </c>
      <c r="AA45" s="42">
        <v>0.21764960063199026</v>
      </c>
      <c r="AB45" s="41">
        <v>76306</v>
      </c>
      <c r="AC45" s="42">
        <v>0.1803715408853348</v>
      </c>
      <c r="AD45" s="41">
        <v>63677</v>
      </c>
      <c r="AE45" s="42">
        <v>0.17995986886728466</v>
      </c>
      <c r="AF45" s="41">
        <v>75853</v>
      </c>
      <c r="AG45" s="42">
        <v>0.20726562286526218</v>
      </c>
      <c r="AH45" s="41">
        <v>82258</v>
      </c>
      <c r="AI45" s="42">
        <v>0.2102392532823526</v>
      </c>
      <c r="AJ45" s="41">
        <v>107268</v>
      </c>
      <c r="AK45" s="42">
        <v>0.18263263544470607</v>
      </c>
      <c r="AL45" s="41">
        <v>141708</v>
      </c>
      <c r="AM45" s="42">
        <v>0.22189860573490172</v>
      </c>
      <c r="AN45" s="41">
        <v>85926</v>
      </c>
      <c r="AO45" s="42">
        <v>0.14461882842019338</v>
      </c>
      <c r="AP45" s="41">
        <v>101730</v>
      </c>
      <c r="AQ45" s="42">
        <v>0.16108600437670026</v>
      </c>
      <c r="AR45" s="41">
        <v>124470</v>
      </c>
      <c r="AS45" s="42">
        <v>0.17330947723111412</v>
      </c>
      <c r="AT45" s="41">
        <v>120943</v>
      </c>
      <c r="AU45" s="42">
        <v>0.16205008233612164</v>
      </c>
      <c r="AV45" s="41">
        <v>85240</v>
      </c>
      <c r="AW45" s="42">
        <v>0.11543190817448581</v>
      </c>
      <c r="AX45" s="41">
        <v>132138</v>
      </c>
      <c r="AY45" s="42">
        <v>0.16515577797747977</v>
      </c>
      <c r="AZ45" s="41">
        <v>145247</v>
      </c>
      <c r="BA45" s="42">
        <v>0.12038297911136049</v>
      </c>
      <c r="BB45" s="41">
        <v>151348</v>
      </c>
      <c r="BC45" s="42">
        <v>0.12018814239167637</v>
      </c>
      <c r="BD45" s="41">
        <v>133000</v>
      </c>
      <c r="BE45" s="42">
        <v>0.10937895779123587</v>
      </c>
      <c r="BF45" s="43">
        <v>109099</v>
      </c>
      <c r="BG45" s="44">
        <v>7.8780657763143164E-2</v>
      </c>
      <c r="BH45" s="43">
        <v>88572</v>
      </c>
      <c r="BI45" s="44">
        <v>3.8313930954292516E-2</v>
      </c>
      <c r="BJ45" s="43">
        <v>67077</v>
      </c>
      <c r="BK45" s="44">
        <v>2.8467499000537289E-2</v>
      </c>
      <c r="BL45" s="43">
        <v>116431</v>
      </c>
      <c r="BM45" s="44">
        <v>5.0817378931678862E-2</v>
      </c>
      <c r="BN45" s="45">
        <v>87639</v>
      </c>
      <c r="BO45" s="44">
        <v>3.9253687689546547E-2</v>
      </c>
      <c r="BP45" s="45">
        <v>149402</v>
      </c>
      <c r="BQ45" s="44">
        <v>6.3599486953978684E-2</v>
      </c>
      <c r="BR45" s="45">
        <v>168327</v>
      </c>
      <c r="BS45" s="42">
        <v>6.8969854805481304E-2</v>
      </c>
      <c r="BT45" s="45">
        <v>163637</v>
      </c>
      <c r="BU45" s="42">
        <v>6.5479734682967278E-2</v>
      </c>
      <c r="BV45" s="45">
        <v>138925</v>
      </c>
      <c r="BW45" s="42">
        <v>5.5445867791189089E-2</v>
      </c>
      <c r="BX45" s="45">
        <v>156156</v>
      </c>
      <c r="BY45" s="42">
        <v>6.2485319615234867E-2</v>
      </c>
      <c r="BZ45" s="45">
        <v>200062</v>
      </c>
      <c r="CA45" s="42">
        <v>6.5081046335055709E-2</v>
      </c>
      <c r="CB45" s="45">
        <v>179916</v>
      </c>
      <c r="CC45" s="42">
        <v>5.8527464148203472E-2</v>
      </c>
      <c r="CD45" s="45">
        <v>205440</v>
      </c>
      <c r="CE45" s="42">
        <v>6.6830533330036912E-2</v>
      </c>
      <c r="CF45" s="45">
        <v>152481</v>
      </c>
      <c r="CG45" s="42">
        <v>4.9602738282210665E-2</v>
      </c>
      <c r="CH45" s="45">
        <v>219455</v>
      </c>
      <c r="CI45" s="42">
        <v>7.1389674318259599E-2</v>
      </c>
      <c r="CJ45" s="45">
        <v>285999</v>
      </c>
      <c r="CK45" s="42">
        <v>9.303672946776298E-2</v>
      </c>
      <c r="CL45" s="45">
        <v>286099</v>
      </c>
      <c r="CM45" s="42">
        <v>9.3069259906494506E-2</v>
      </c>
      <c r="CN45" s="45">
        <v>273028</v>
      </c>
      <c r="CO45" s="42">
        <v>8.8817206259897391E-2</v>
      </c>
      <c r="CP45" s="45">
        <v>268501</v>
      </c>
      <c r="CQ45" s="42">
        <v>7.4149752669381161E-2</v>
      </c>
      <c r="CR45" s="45">
        <v>266377</v>
      </c>
      <c r="CS45" s="42">
        <v>7.356318474348976E-2</v>
      </c>
      <c r="CT45" s="241">
        <v>199608</v>
      </c>
      <c r="CU45" s="242">
        <v>5.5124129261454644E-2</v>
      </c>
    </row>
    <row r="46" spans="1:99" x14ac:dyDescent="0.4">
      <c r="A46" s="78" t="s">
        <v>82</v>
      </c>
      <c r="B46" s="41">
        <v>77791.891943850613</v>
      </c>
      <c r="C46" s="42">
        <v>0.32173796569143454</v>
      </c>
      <c r="D46" s="41">
        <v>85128.928028514012</v>
      </c>
      <c r="E46" s="42">
        <v>0.34674734938934443</v>
      </c>
      <c r="F46" s="41">
        <v>98723.619245679904</v>
      </c>
      <c r="G46" s="42">
        <v>0.37530224214640978</v>
      </c>
      <c r="H46" s="41">
        <v>118231</v>
      </c>
      <c r="I46" s="42">
        <v>0.46167032417784093</v>
      </c>
      <c r="J46" s="41">
        <v>99343.088536015814</v>
      </c>
      <c r="K46" s="42">
        <v>0.35907450406130353</v>
      </c>
      <c r="L46" s="41">
        <v>97079.371167478166</v>
      </c>
      <c r="M46" s="42">
        <v>0.33725724595770229</v>
      </c>
      <c r="N46" s="41">
        <v>73326.054842547295</v>
      </c>
      <c r="O46" s="42">
        <v>0.25169593182377253</v>
      </c>
      <c r="P46" s="41">
        <v>116850</v>
      </c>
      <c r="Q46" s="42">
        <v>0.39197598161721542</v>
      </c>
      <c r="R46" s="41">
        <v>109573</v>
      </c>
      <c r="S46" s="42">
        <v>0.35283188376863206</v>
      </c>
      <c r="T46" s="41">
        <v>87290</v>
      </c>
      <c r="U46" s="42">
        <v>0.27985906055330595</v>
      </c>
      <c r="V46" s="41">
        <v>78060</v>
      </c>
      <c r="W46" s="42">
        <v>0.23167879572139186</v>
      </c>
      <c r="X46" s="41">
        <v>108198</v>
      </c>
      <c r="Y46" s="42">
        <v>0.34269805272959925</v>
      </c>
      <c r="Z46" s="41">
        <v>121401</v>
      </c>
      <c r="AA46" s="42">
        <v>0.32182990872724476</v>
      </c>
      <c r="AB46" s="41">
        <v>111917</v>
      </c>
      <c r="AC46" s="42">
        <v>0.26454855111346443</v>
      </c>
      <c r="AD46" s="41">
        <v>89341</v>
      </c>
      <c r="AE46" s="42">
        <v>0.25248982591001584</v>
      </c>
      <c r="AF46" s="41">
        <v>102979</v>
      </c>
      <c r="AG46" s="42">
        <v>0.28138645244145694</v>
      </c>
      <c r="AH46" s="41">
        <v>100874</v>
      </c>
      <c r="AI46" s="42">
        <v>0.25781898946733495</v>
      </c>
      <c r="AJ46" s="41">
        <v>89422</v>
      </c>
      <c r="AK46" s="42">
        <v>0.15224834551531219</v>
      </c>
      <c r="AL46" s="41">
        <v>33715</v>
      </c>
      <c r="AM46" s="42">
        <v>5.2793854209728541E-2</v>
      </c>
      <c r="AN46" s="41">
        <v>32423</v>
      </c>
      <c r="AO46" s="42">
        <v>5.4569935454553103E-2</v>
      </c>
      <c r="AP46" s="41">
        <v>55254</v>
      </c>
      <c r="AQ46" s="42">
        <v>8.749283481598541E-2</v>
      </c>
      <c r="AR46" s="41">
        <v>64855</v>
      </c>
      <c r="AS46" s="42">
        <v>9.0302772923788105E-2</v>
      </c>
      <c r="AT46" s="41">
        <v>80104</v>
      </c>
      <c r="AU46" s="42">
        <v>0.10733039361891708</v>
      </c>
      <c r="AV46" s="41">
        <v>74826</v>
      </c>
      <c r="AW46" s="42">
        <v>0.1013292815704373</v>
      </c>
      <c r="AX46" s="41">
        <v>89195</v>
      </c>
      <c r="AY46" s="42">
        <v>0.11148246240068194</v>
      </c>
      <c r="AZ46" s="41">
        <v>85766</v>
      </c>
      <c r="BA46" s="42">
        <v>7.1084198547749305E-2</v>
      </c>
      <c r="BB46" s="41">
        <v>85572</v>
      </c>
      <c r="BC46" s="42">
        <v>6.7954249284698384E-2</v>
      </c>
      <c r="BD46" s="41">
        <v>63302</v>
      </c>
      <c r="BE46" s="42">
        <v>5.2059449519554983E-2</v>
      </c>
      <c r="BF46" s="43">
        <v>177377</v>
      </c>
      <c r="BG46" s="44">
        <v>0.12808437045301099</v>
      </c>
      <c r="BH46" s="43">
        <v>196967</v>
      </c>
      <c r="BI46" s="44">
        <v>8.5202773317460762E-2</v>
      </c>
      <c r="BJ46" s="43">
        <v>209123</v>
      </c>
      <c r="BK46" s="44">
        <v>8.8751864178322815E-2</v>
      </c>
      <c r="BL46" s="43">
        <v>91552</v>
      </c>
      <c r="BM46" s="44">
        <v>3.9958710961454105E-2</v>
      </c>
      <c r="BN46" s="45">
        <v>58126</v>
      </c>
      <c r="BO46" s="44">
        <v>2.6034754511605366E-2</v>
      </c>
      <c r="BP46" s="45">
        <v>103126</v>
      </c>
      <c r="BQ46" s="44">
        <v>4.3900086288108632E-2</v>
      </c>
      <c r="BR46" s="45">
        <v>99743</v>
      </c>
      <c r="BS46" s="42">
        <v>4.0868430066852743E-2</v>
      </c>
      <c r="BT46" s="45">
        <v>79870</v>
      </c>
      <c r="BU46" s="42">
        <v>3.196017043290085E-2</v>
      </c>
      <c r="BV46" s="45">
        <v>77667</v>
      </c>
      <c r="BW46" s="42">
        <v>3.0997403014131963E-2</v>
      </c>
      <c r="BX46" s="45">
        <v>55929</v>
      </c>
      <c r="BY46" s="42">
        <v>2.2379808913909623E-2</v>
      </c>
      <c r="BZ46" s="45">
        <v>134244</v>
      </c>
      <c r="CA46" s="42">
        <v>4.3670162170743161E-2</v>
      </c>
      <c r="CB46" s="45">
        <v>67920</v>
      </c>
      <c r="CC46" s="42">
        <v>2.2094673986449119E-2</v>
      </c>
      <c r="CD46" s="45">
        <v>65632</v>
      </c>
      <c r="CE46" s="42">
        <v>2.1350377548271918E-2</v>
      </c>
      <c r="CF46" s="45">
        <v>69484</v>
      </c>
      <c r="CG46" s="42">
        <v>2.260345004821011E-2</v>
      </c>
      <c r="CH46" s="45">
        <v>59825</v>
      </c>
      <c r="CI46" s="42">
        <v>1.9461334971132487E-2</v>
      </c>
      <c r="CJ46" s="45">
        <v>66974</v>
      </c>
      <c r="CK46" s="42">
        <v>2.1786936036048931E-2</v>
      </c>
      <c r="CL46" s="45">
        <v>59508</v>
      </c>
      <c r="CM46" s="42">
        <v>1.9358213480353569E-2</v>
      </c>
      <c r="CN46" s="45">
        <v>66177</v>
      </c>
      <c r="CO46" s="42">
        <v>2.1527668439358709E-2</v>
      </c>
      <c r="CP46" s="45">
        <v>224273</v>
      </c>
      <c r="CQ46" s="42">
        <v>6.1935663108964659E-2</v>
      </c>
      <c r="CR46" s="45">
        <v>278521</v>
      </c>
      <c r="CS46" s="42">
        <v>7.6916895144631528E-2</v>
      </c>
      <c r="CT46" s="257">
        <v>243593</v>
      </c>
      <c r="CU46" s="242">
        <v>6.7271111474417458E-2</v>
      </c>
    </row>
    <row r="47" spans="1:99" x14ac:dyDescent="0.4">
      <c r="A47" s="78" t="s">
        <v>83</v>
      </c>
      <c r="B47" s="41">
        <v>2205.1181205815301</v>
      </c>
      <c r="C47" s="42">
        <v>9.1201049427787305E-3</v>
      </c>
      <c r="D47" s="41">
        <v>2636.9441548469999</v>
      </c>
      <c r="E47" s="42">
        <v>1.0740807118758253E-2</v>
      </c>
      <c r="F47" s="41">
        <v>2744.9103863960008</v>
      </c>
      <c r="G47" s="42">
        <v>1.0434899271082659E-2</v>
      </c>
      <c r="H47" s="41">
        <v>1373</v>
      </c>
      <c r="I47" s="42">
        <v>5.361312643013893E-3</v>
      </c>
      <c r="J47" s="41">
        <v>2226.5423413548374</v>
      </c>
      <c r="K47" s="42">
        <v>8.0478128753127438E-3</v>
      </c>
      <c r="L47" s="41">
        <v>2314.8233366078193</v>
      </c>
      <c r="M47" s="42">
        <v>8.0417799785306599E-3</v>
      </c>
      <c r="N47" s="41">
        <v>1199.3320127470586</v>
      </c>
      <c r="O47" s="42">
        <v>4.1167766241160687E-3</v>
      </c>
      <c r="P47" s="41">
        <v>725</v>
      </c>
      <c r="Q47" s="42">
        <v>2.4320289830764329E-3</v>
      </c>
      <c r="R47" s="41">
        <v>1385</v>
      </c>
      <c r="S47" s="42">
        <v>4.4597862522661189E-3</v>
      </c>
      <c r="T47" s="41">
        <v>2192</v>
      </c>
      <c r="U47" s="42">
        <v>7.0277358315138806E-3</v>
      </c>
      <c r="V47" s="41">
        <v>2043</v>
      </c>
      <c r="W47" s="42">
        <v>6.0635380432846981E-3</v>
      </c>
      <c r="X47" s="41">
        <v>1230</v>
      </c>
      <c r="Y47" s="42">
        <v>3.895807730802853E-3</v>
      </c>
      <c r="Z47" s="41">
        <v>2713</v>
      </c>
      <c r="AA47" s="42">
        <v>7.1920704308614846E-3</v>
      </c>
      <c r="AB47" s="41">
        <v>2659</v>
      </c>
      <c r="AC47" s="42">
        <v>6.2853239222879619E-3</v>
      </c>
      <c r="AD47" s="41">
        <v>2564</v>
      </c>
      <c r="AE47" s="42">
        <v>7.2462129776170022E-3</v>
      </c>
      <c r="AF47" s="41">
        <v>1776</v>
      </c>
      <c r="AG47" s="42">
        <v>4.8528567915402899E-3</v>
      </c>
      <c r="AH47" s="41">
        <v>2455</v>
      </c>
      <c r="AI47" s="42">
        <v>6.2746160471707996E-3</v>
      </c>
      <c r="AJ47" s="41">
        <v>3385</v>
      </c>
      <c r="AK47" s="42">
        <v>5.7632422621875122E-3</v>
      </c>
      <c r="AL47" s="41">
        <v>3757</v>
      </c>
      <c r="AM47" s="42">
        <v>5.8830345622408456E-3</v>
      </c>
      <c r="AN47" s="41">
        <v>1972</v>
      </c>
      <c r="AO47" s="42">
        <v>3.3189992510371871E-3</v>
      </c>
      <c r="AP47" s="41">
        <v>1474</v>
      </c>
      <c r="AQ47" s="42">
        <v>2.3340290027647316E-3</v>
      </c>
      <c r="AR47" s="41">
        <v>1725</v>
      </c>
      <c r="AS47" s="42">
        <v>2.4018546495032686E-3</v>
      </c>
      <c r="AT47" s="41">
        <v>2067</v>
      </c>
      <c r="AU47" s="42">
        <v>2.7695486319072905E-3</v>
      </c>
      <c r="AV47" s="41">
        <v>2277</v>
      </c>
      <c r="AW47" s="42">
        <v>3.0835107333799178E-3</v>
      </c>
      <c r="AX47" s="41">
        <v>8664</v>
      </c>
      <c r="AY47" s="42">
        <v>1.0828903573513182E-2</v>
      </c>
      <c r="AZ47" s="41">
        <v>13193</v>
      </c>
      <c r="BA47" s="42">
        <v>1.0934564179750212E-2</v>
      </c>
      <c r="BB47" s="41">
        <v>8999</v>
      </c>
      <c r="BC47" s="42">
        <v>7.1462661771724487E-3</v>
      </c>
      <c r="BD47" s="41">
        <v>10756</v>
      </c>
      <c r="BE47" s="42">
        <v>8.84571481204912E-3</v>
      </c>
      <c r="BF47" s="43">
        <v>15402</v>
      </c>
      <c r="BG47" s="44">
        <v>1.1121822297802281E-2</v>
      </c>
      <c r="BH47" s="43">
        <v>13003</v>
      </c>
      <c r="BI47" s="44">
        <v>5.6247577586445562E-3</v>
      </c>
      <c r="BJ47" s="43">
        <v>10644</v>
      </c>
      <c r="BK47" s="44">
        <v>4.5173168054880048E-3</v>
      </c>
      <c r="BL47" s="43">
        <v>19654</v>
      </c>
      <c r="BM47" s="44">
        <v>8.5781687482132454E-3</v>
      </c>
      <c r="BN47" s="45">
        <v>17191</v>
      </c>
      <c r="BO47" s="44">
        <v>7.6998841277398731E-3</v>
      </c>
      <c r="BP47" s="45">
        <v>19744</v>
      </c>
      <c r="BQ47" s="44">
        <v>8.4048959881350659E-3</v>
      </c>
      <c r="BR47" s="45">
        <v>21686</v>
      </c>
      <c r="BS47" s="42">
        <v>8.8855636428598356E-3</v>
      </c>
      <c r="BT47" s="45">
        <v>21958</v>
      </c>
      <c r="BU47" s="42">
        <v>8.7865459166850731E-3</v>
      </c>
      <c r="BV47" s="45">
        <v>21046</v>
      </c>
      <c r="BW47" s="42">
        <v>8.3995949867436779E-3</v>
      </c>
      <c r="BX47" s="45">
        <v>21846</v>
      </c>
      <c r="BY47" s="42">
        <v>8.7416064212353095E-3</v>
      </c>
      <c r="BZ47" s="45">
        <v>16129</v>
      </c>
      <c r="CA47" s="42">
        <v>5.2468344630070361E-3</v>
      </c>
      <c r="CB47" s="45">
        <v>9585</v>
      </c>
      <c r="CC47" s="42">
        <v>3.118042552416296E-3</v>
      </c>
      <c r="CD47" s="45">
        <v>23312</v>
      </c>
      <c r="CE47" s="42">
        <v>7.5834958770921949E-3</v>
      </c>
      <c r="CF47" s="45">
        <v>23262</v>
      </c>
      <c r="CG47" s="42">
        <v>7.5672306577264344E-3</v>
      </c>
      <c r="CH47" s="45">
        <v>14383</v>
      </c>
      <c r="CI47" s="42">
        <v>4.6788530027546777E-3</v>
      </c>
      <c r="CJ47" s="45">
        <v>15071</v>
      </c>
      <c r="CK47" s="42">
        <v>4.9026624212275428E-3</v>
      </c>
      <c r="CL47" s="45">
        <v>14469</v>
      </c>
      <c r="CM47" s="42">
        <v>4.706829180063786E-3</v>
      </c>
      <c r="CN47" s="45">
        <v>15160</v>
      </c>
      <c r="CO47" s="42">
        <v>4.9316145116985967E-3</v>
      </c>
      <c r="CP47" s="45">
        <v>15348</v>
      </c>
      <c r="CQ47" s="42">
        <v>4.2385332046050552E-3</v>
      </c>
      <c r="CR47" s="45">
        <v>20822</v>
      </c>
      <c r="CS47" s="42">
        <v>5.7502435748166833E-3</v>
      </c>
      <c r="CT47" s="241">
        <v>19677</v>
      </c>
      <c r="CU47" s="242">
        <v>5.4340381722057388E-3</v>
      </c>
    </row>
    <row r="48" spans="1:99" x14ac:dyDescent="0.4">
      <c r="A48" s="78" t="s">
        <v>84</v>
      </c>
      <c r="B48" s="41">
        <v>9924.595800000001</v>
      </c>
      <c r="C48" s="42">
        <v>4.1046941824046598E-2</v>
      </c>
      <c r="D48" s="41">
        <v>5378.6453899999997</v>
      </c>
      <c r="E48" s="42">
        <v>2.1908311022817328E-2</v>
      </c>
      <c r="F48" s="41">
        <v>8368.6771599999993</v>
      </c>
      <c r="G48" s="42">
        <v>3.1813899510019103E-2</v>
      </c>
      <c r="H48" s="41">
        <v>8607</v>
      </c>
      <c r="I48" s="42">
        <v>3.3608753035994594E-2</v>
      </c>
      <c r="J48" s="41">
        <v>8912.7860700000001</v>
      </c>
      <c r="K48" s="42">
        <v>3.2215167507395233E-2</v>
      </c>
      <c r="L48" s="41">
        <v>11248.760950000002</v>
      </c>
      <c r="M48" s="42">
        <v>3.9078602310770379E-2</v>
      </c>
      <c r="N48" s="41">
        <v>12353.110760000001</v>
      </c>
      <c r="O48" s="42">
        <v>4.2402768433906633E-2</v>
      </c>
      <c r="P48" s="41">
        <v>13067</v>
      </c>
      <c r="Q48" s="42">
        <v>4.3833548581875513E-2</v>
      </c>
      <c r="R48" s="41">
        <v>19421</v>
      </c>
      <c r="S48" s="42">
        <v>6.2536829462281798E-2</v>
      </c>
      <c r="T48" s="41">
        <v>8484</v>
      </c>
      <c r="U48" s="42">
        <v>2.720041550846887E-2</v>
      </c>
      <c r="V48" s="41">
        <v>9428</v>
      </c>
      <c r="W48" s="42">
        <v>2.7981907328481711E-2</v>
      </c>
      <c r="X48" s="41">
        <v>6279</v>
      </c>
      <c r="Y48" s="42">
        <v>1.9887623367244808E-2</v>
      </c>
      <c r="Z48" s="41">
        <v>12647</v>
      </c>
      <c r="AA48" s="42">
        <v>3.3526765477001542E-2</v>
      </c>
      <c r="AB48" s="41">
        <v>19626</v>
      </c>
      <c r="AC48" s="42">
        <v>4.6391789130809907E-2</v>
      </c>
      <c r="AD48" s="41">
        <v>14778</v>
      </c>
      <c r="AE48" s="42">
        <v>4.1764639385032783E-2</v>
      </c>
      <c r="AF48" s="41">
        <v>6742</v>
      </c>
      <c r="AG48" s="42">
        <v>1.8422275049867477E-2</v>
      </c>
      <c r="AH48" s="41">
        <v>11467</v>
      </c>
      <c r="AI48" s="42">
        <v>2.9307952021550943E-2</v>
      </c>
      <c r="AJ48" s="41">
        <v>4951</v>
      </c>
      <c r="AK48" s="42">
        <v>8.4294866883575688E-3</v>
      </c>
      <c r="AL48" s="41">
        <v>18899</v>
      </c>
      <c r="AM48" s="42">
        <v>2.9593683841306825E-2</v>
      </c>
      <c r="AN48" s="41">
        <v>16002</v>
      </c>
      <c r="AO48" s="42">
        <v>2.6932366133416364E-2</v>
      </c>
      <c r="AP48" s="41">
        <v>13405</v>
      </c>
      <c r="AQ48" s="42">
        <v>2.1226362810082246E-2</v>
      </c>
      <c r="AR48" s="41">
        <v>26744</v>
      </c>
      <c r="AS48" s="42">
        <v>3.7237797534095896E-2</v>
      </c>
      <c r="AT48" s="41">
        <v>18250</v>
      </c>
      <c r="AU48" s="42">
        <v>2.4452957199955515E-2</v>
      </c>
      <c r="AV48" s="41">
        <v>21010</v>
      </c>
      <c r="AW48" s="42">
        <v>2.8451717394954796E-2</v>
      </c>
      <c r="AX48" s="41">
        <v>7939</v>
      </c>
      <c r="AY48" s="42">
        <v>9.9227453220361445E-3</v>
      </c>
      <c r="AZ48" s="41">
        <v>23097</v>
      </c>
      <c r="BA48" s="42">
        <v>1.9143153858841102E-2</v>
      </c>
      <c r="BB48" s="41">
        <v>32443</v>
      </c>
      <c r="BC48" s="42">
        <v>2.5763564127792616E-2</v>
      </c>
      <c r="BD48" s="41">
        <v>36228</v>
      </c>
      <c r="BE48" s="42">
        <v>2.9793841224517992E-2</v>
      </c>
      <c r="BF48" s="43">
        <v>31509</v>
      </c>
      <c r="BG48" s="44">
        <v>2.2752726839465789E-2</v>
      </c>
      <c r="BH48" s="43">
        <v>42925</v>
      </c>
      <c r="BI48" s="44">
        <v>1.8568232468647049E-2</v>
      </c>
      <c r="BJ48" s="43">
        <v>3429</v>
      </c>
      <c r="BK48" s="44">
        <v>1.4552686326586217E-3</v>
      </c>
      <c r="BL48" s="43">
        <v>19991</v>
      </c>
      <c r="BM48" s="44">
        <v>8.7252554922932213E-3</v>
      </c>
      <c r="BN48" s="45">
        <v>14486</v>
      </c>
      <c r="BO48" s="44">
        <v>6.4883090846628933E-3</v>
      </c>
      <c r="BP48" s="45">
        <v>20119</v>
      </c>
      <c r="BQ48" s="44">
        <v>8.5645311175693573E-3</v>
      </c>
      <c r="BR48" s="45">
        <v>20280</v>
      </c>
      <c r="BS48" s="42">
        <v>8.3094729630728333E-3</v>
      </c>
      <c r="BT48" s="45">
        <v>19444</v>
      </c>
      <c r="BU48" s="42">
        <v>7.7805628383288356E-3</v>
      </c>
      <c r="BV48" s="45">
        <v>57</v>
      </c>
      <c r="BW48" s="42">
        <v>2.2749069383464301E-5</v>
      </c>
      <c r="BX48" s="45">
        <v>1152</v>
      </c>
      <c r="BY48" s="42">
        <v>4.6096908345981305E-4</v>
      </c>
      <c r="BZ48" s="45">
        <v>2399</v>
      </c>
      <c r="CA48" s="42">
        <v>7.8040522516919077E-4</v>
      </c>
      <c r="CB48" s="45">
        <v>0</v>
      </c>
      <c r="CC48" s="42">
        <v>0</v>
      </c>
      <c r="CD48" s="45">
        <v>336</v>
      </c>
      <c r="CE48" s="42">
        <v>1.0930227413791085E-4</v>
      </c>
      <c r="CF48" s="45">
        <v>2209</v>
      </c>
      <c r="CG48" s="42">
        <v>7.1859739157930074E-4</v>
      </c>
      <c r="CH48" s="45">
        <v>15745</v>
      </c>
      <c r="CI48" s="42">
        <v>5.1219175782779951E-3</v>
      </c>
      <c r="CJ48" s="45">
        <v>8916</v>
      </c>
      <c r="CK48" s="42">
        <v>2.9004139173024199E-3</v>
      </c>
      <c r="CL48" s="45">
        <v>4644</v>
      </c>
      <c r="CM48" s="42">
        <v>1.5107135746918392E-3</v>
      </c>
      <c r="CN48" s="45">
        <v>24388</v>
      </c>
      <c r="CO48" s="42">
        <v>7.933523397843362E-3</v>
      </c>
      <c r="CP48" s="45">
        <v>32927</v>
      </c>
      <c r="CQ48" s="42">
        <v>9.093183660935018E-3</v>
      </c>
      <c r="CR48" s="45">
        <v>33</v>
      </c>
      <c r="CS48" s="42">
        <v>9.1133434813634882E-6</v>
      </c>
      <c r="CT48" s="241">
        <v>7651</v>
      </c>
      <c r="CU48" s="242">
        <v>2.1129148780579411E-3</v>
      </c>
    </row>
    <row r="49" spans="1:99" x14ac:dyDescent="0.4">
      <c r="A49" s="78" t="s">
        <v>85</v>
      </c>
      <c r="B49" s="41">
        <v>7050.8147647059004</v>
      </c>
      <c r="C49" s="42">
        <v>2.9161326999232743E-2</v>
      </c>
      <c r="D49" s="41">
        <v>8334.91146904173</v>
      </c>
      <c r="E49" s="42">
        <v>3.3949780952451582E-2</v>
      </c>
      <c r="F49" s="41">
        <v>10836.655281621299</v>
      </c>
      <c r="G49" s="42">
        <v>4.11960284239496E-2</v>
      </c>
      <c r="H49" s="41">
        <v>7908</v>
      </c>
      <c r="I49" s="42">
        <v>3.0879286511983881E-2</v>
      </c>
      <c r="J49" s="41">
        <v>8395.6626411899324</v>
      </c>
      <c r="K49" s="42">
        <v>3.0346030545027318E-2</v>
      </c>
      <c r="L49" s="41">
        <v>10092.511600470476</v>
      </c>
      <c r="M49" s="42">
        <v>3.5061750258958288E-2</v>
      </c>
      <c r="N49" s="41">
        <v>11804.530526941646</v>
      </c>
      <c r="O49" s="42">
        <v>4.0519734998708E-2</v>
      </c>
      <c r="P49" s="41">
        <v>9870</v>
      </c>
      <c r="Q49" s="42">
        <v>3.3109139397192268E-2</v>
      </c>
      <c r="R49" s="41">
        <v>11354</v>
      </c>
      <c r="S49" s="42">
        <v>3.6560587081754164E-2</v>
      </c>
      <c r="T49" s="41">
        <v>13513</v>
      </c>
      <c r="U49" s="42">
        <v>4.3323811264255052E-2</v>
      </c>
      <c r="V49" s="41">
        <v>14789</v>
      </c>
      <c r="W49" s="42">
        <v>4.3893129770992363E-2</v>
      </c>
      <c r="X49" s="41">
        <v>11518</v>
      </c>
      <c r="Y49" s="42">
        <v>3.6481230441778263E-2</v>
      </c>
      <c r="Z49" s="41">
        <v>11723</v>
      </c>
      <c r="AA49" s="42">
        <v>3.1077273004419158E-2</v>
      </c>
      <c r="AB49" s="41">
        <v>14510</v>
      </c>
      <c r="AC49" s="42">
        <v>3.4298627345768454E-2</v>
      </c>
      <c r="AD49" s="41">
        <v>16075</v>
      </c>
      <c r="AE49" s="42">
        <v>4.5430137915442009E-2</v>
      </c>
      <c r="AF49" s="41">
        <v>13855</v>
      </c>
      <c r="AG49" s="42">
        <v>3.7858294395715496E-2</v>
      </c>
      <c r="AH49" s="41">
        <v>13785</v>
      </c>
      <c r="AI49" s="42">
        <v>3.5232416378920356E-2</v>
      </c>
      <c r="AJ49" s="41">
        <v>15274</v>
      </c>
      <c r="AK49" s="42">
        <v>2.6005247359719961E-2</v>
      </c>
      <c r="AL49" s="41">
        <v>16933</v>
      </c>
      <c r="AM49" s="42">
        <v>2.6515151515151516E-2</v>
      </c>
      <c r="AN49" s="41">
        <v>13712</v>
      </c>
      <c r="AO49" s="42">
        <v>2.3078153007211923E-2</v>
      </c>
      <c r="AP49" s="41">
        <v>14108</v>
      </c>
      <c r="AQ49" s="42">
        <v>2.2339539464725125E-2</v>
      </c>
      <c r="AR49" s="41">
        <v>17331</v>
      </c>
      <c r="AS49" s="42">
        <v>2.4131329235096317E-2</v>
      </c>
      <c r="AT49" s="41">
        <v>19840</v>
      </c>
      <c r="AU49" s="42">
        <v>2.6583379224499586E-2</v>
      </c>
      <c r="AV49" s="41">
        <v>15992</v>
      </c>
      <c r="AW49" s="42">
        <v>2.1656347671590533E-2</v>
      </c>
      <c r="AX49" s="41">
        <v>16192</v>
      </c>
      <c r="AY49" s="42">
        <v>2.0237950907470617E-2</v>
      </c>
      <c r="AZ49" s="41">
        <v>26196</v>
      </c>
      <c r="BA49" s="42">
        <v>2.1711653395947588E-2</v>
      </c>
      <c r="BB49" s="41">
        <v>27019</v>
      </c>
      <c r="BC49" s="42">
        <v>2.1456269123349525E-2</v>
      </c>
      <c r="BD49" s="41">
        <v>31404</v>
      </c>
      <c r="BE49" s="42">
        <v>2.5826592409593768E-2</v>
      </c>
      <c r="BF49" s="43">
        <v>34767</v>
      </c>
      <c r="BG49" s="44">
        <v>2.5105336698330861E-2</v>
      </c>
      <c r="BH49" s="43">
        <v>32271</v>
      </c>
      <c r="BI49" s="44">
        <v>1.3959590681321115E-2</v>
      </c>
      <c r="BJ49" s="43">
        <v>39802</v>
      </c>
      <c r="BK49" s="44">
        <v>1.6891980786549566E-2</v>
      </c>
      <c r="BL49" s="43">
        <v>35549</v>
      </c>
      <c r="BM49" s="44">
        <v>1.5515687434121942E-2</v>
      </c>
      <c r="BN49" s="45">
        <v>38693</v>
      </c>
      <c r="BO49" s="44">
        <v>1.7330673989566569E-2</v>
      </c>
      <c r="BP49" s="45">
        <v>36948</v>
      </c>
      <c r="BQ49" s="44">
        <v>1.5728530032901863E-2</v>
      </c>
      <c r="BR49" s="45">
        <v>44839</v>
      </c>
      <c r="BS49" s="42">
        <v>1.8372211942367985E-2</v>
      </c>
      <c r="BT49" s="45">
        <v>34819</v>
      </c>
      <c r="BU49" s="42">
        <v>1.39329056504717E-2</v>
      </c>
      <c r="BV49" s="45">
        <v>41100</v>
      </c>
      <c r="BW49" s="42">
        <v>1.6403276344918994E-2</v>
      </c>
      <c r="BX49" s="45">
        <v>47015</v>
      </c>
      <c r="BY49" s="42">
        <v>1.8812900571929785E-2</v>
      </c>
      <c r="BZ49" s="45">
        <v>59891</v>
      </c>
      <c r="CA49" s="42">
        <v>1.9482805060695291E-2</v>
      </c>
      <c r="CB49" s="45">
        <v>46032</v>
      </c>
      <c r="CC49" s="42">
        <v>1.4974411556893786E-2</v>
      </c>
      <c r="CD49" s="45">
        <v>68867</v>
      </c>
      <c r="CE49" s="42">
        <v>2.2402737241236623E-2</v>
      </c>
      <c r="CF49" s="45">
        <v>75421</v>
      </c>
      <c r="CG49" s="42">
        <v>2.4534782195700516E-2</v>
      </c>
      <c r="CH49" s="45">
        <v>97852</v>
      </c>
      <c r="CI49" s="42">
        <v>3.1831684907568013E-2</v>
      </c>
      <c r="CJ49" s="45">
        <v>75136</v>
      </c>
      <c r="CK49" s="42">
        <v>2.4442070445315683E-2</v>
      </c>
      <c r="CL49" s="45">
        <v>82866</v>
      </c>
      <c r="CM49" s="42">
        <v>2.6956673359262263E-2</v>
      </c>
      <c r="CN49" s="45">
        <v>73100</v>
      </c>
      <c r="CO49" s="42">
        <v>2.3779750712741913E-2</v>
      </c>
      <c r="CP49" s="45">
        <v>83461</v>
      </c>
      <c r="CQ49" s="42">
        <v>2.3048750312062972E-2</v>
      </c>
      <c r="CR49" s="45">
        <v>68384</v>
      </c>
      <c r="CS49" s="42">
        <v>1.888505698877457E-2</v>
      </c>
      <c r="CT49" s="241">
        <v>65614</v>
      </c>
      <c r="CU49" s="242">
        <v>1.8120088460187391E-2</v>
      </c>
    </row>
    <row r="50" spans="1:99" x14ac:dyDescent="0.4">
      <c r="A50" s="78" t="s">
        <v>86</v>
      </c>
      <c r="B50" s="41"/>
      <c r="C50" s="42"/>
      <c r="D50" s="41"/>
      <c r="E50" s="42"/>
      <c r="F50" s="41"/>
      <c r="G50" s="42"/>
      <c r="H50" s="41"/>
      <c r="I50" s="42"/>
      <c r="J50" s="41"/>
      <c r="K50" s="42"/>
      <c r="L50" s="41"/>
      <c r="M50" s="42"/>
      <c r="N50" s="41"/>
      <c r="O50" s="42"/>
      <c r="P50" s="41"/>
      <c r="Q50" s="42"/>
      <c r="R50" s="41"/>
      <c r="S50" s="42"/>
      <c r="T50" s="41"/>
      <c r="U50" s="42"/>
      <c r="V50" s="41"/>
      <c r="W50" s="42"/>
      <c r="X50" s="41"/>
      <c r="Y50" s="42"/>
      <c r="Z50" s="41"/>
      <c r="AA50" s="42"/>
      <c r="AB50" s="41"/>
      <c r="AC50" s="42"/>
      <c r="AD50" s="41"/>
      <c r="AE50" s="42"/>
      <c r="AF50" s="41"/>
      <c r="AG50" s="42"/>
      <c r="AH50" s="41"/>
      <c r="AI50" s="42"/>
      <c r="AJ50" s="41"/>
      <c r="AK50" s="42"/>
      <c r="AL50" s="41"/>
      <c r="AM50" s="42"/>
      <c r="AN50" s="41"/>
      <c r="AO50" s="42"/>
      <c r="AP50" s="41"/>
      <c r="AQ50" s="42"/>
      <c r="AR50" s="41"/>
      <c r="AS50" s="42"/>
      <c r="AT50" s="41"/>
      <c r="AU50" s="42"/>
      <c r="AV50" s="41"/>
      <c r="AW50" s="42"/>
      <c r="AX50" s="41"/>
      <c r="AY50" s="42"/>
      <c r="AZ50" s="41"/>
      <c r="BA50" s="42"/>
      <c r="BB50" s="41"/>
      <c r="BC50" s="42"/>
      <c r="BD50" s="41">
        <v>487</v>
      </c>
      <c r="BE50" s="42">
        <v>4.0050791311527722E-4</v>
      </c>
      <c r="BF50" s="43"/>
      <c r="BG50" s="44"/>
      <c r="BH50" s="43"/>
      <c r="BI50" s="44"/>
      <c r="BJ50" s="43">
        <v>1936</v>
      </c>
      <c r="BK50" s="44">
        <v>8.2163898303502238E-4</v>
      </c>
      <c r="BL50" s="43">
        <v>2110</v>
      </c>
      <c r="BM50" s="44">
        <v>9.2092887242952825E-4</v>
      </c>
      <c r="BN50" s="45">
        <v>2009</v>
      </c>
      <c r="BO50" s="44">
        <v>8.998352168361006E-4</v>
      </c>
      <c r="BP50" s="45">
        <v>2357</v>
      </c>
      <c r="BQ50" s="44">
        <v>1.0033600002043329E-3</v>
      </c>
      <c r="BR50" s="45">
        <v>2414</v>
      </c>
      <c r="BS50" s="42">
        <v>9.8910590398707194E-4</v>
      </c>
      <c r="BT50" s="45">
        <v>3671</v>
      </c>
      <c r="BU50" s="42">
        <v>1.4689593797318019E-3</v>
      </c>
      <c r="BV50" s="45">
        <v>3604</v>
      </c>
      <c r="BW50" s="42">
        <v>1.4383797554036023E-3</v>
      </c>
      <c r="BX50" s="45">
        <v>3826</v>
      </c>
      <c r="BY50" s="42">
        <v>1.5309615566989972E-3</v>
      </c>
      <c r="BZ50" s="45">
        <v>4137</v>
      </c>
      <c r="CA50" s="42">
        <v>1.3457842503230273E-3</v>
      </c>
      <c r="CB50" s="45">
        <v>4799</v>
      </c>
      <c r="CC50" s="42">
        <v>1.5611357547256968E-3</v>
      </c>
      <c r="CD50" s="45">
        <v>5697</v>
      </c>
      <c r="CE50" s="42">
        <v>1.8532590945347562E-3</v>
      </c>
      <c r="CF50" s="45">
        <v>6067</v>
      </c>
      <c r="CG50" s="42">
        <v>1.973621717841384E-3</v>
      </c>
      <c r="CH50" s="45">
        <v>6172</v>
      </c>
      <c r="CI50" s="42">
        <v>2.0077786785094812E-3</v>
      </c>
      <c r="CJ50" s="45">
        <v>6387</v>
      </c>
      <c r="CK50" s="42">
        <v>2.0777191217822518E-3</v>
      </c>
      <c r="CL50" s="45">
        <v>6936</v>
      </c>
      <c r="CM50" s="42">
        <v>2.2563112304183025E-3</v>
      </c>
      <c r="CN50" s="45">
        <v>6661</v>
      </c>
      <c r="CO50" s="42">
        <v>2.1668525239066194E-3</v>
      </c>
      <c r="CP50" s="45">
        <v>6645</v>
      </c>
      <c r="CQ50" s="42">
        <v>1.8350959828381933E-3</v>
      </c>
      <c r="CR50" s="45">
        <v>7072</v>
      </c>
      <c r="CS50" s="42">
        <v>1.9530171242485635E-3</v>
      </c>
      <c r="CT50" s="241">
        <v>6334</v>
      </c>
      <c r="CU50" s="242">
        <v>1.7492096245744345E-3</v>
      </c>
    </row>
    <row r="51" spans="1:99" x14ac:dyDescent="0.4">
      <c r="A51" s="78" t="s">
        <v>87</v>
      </c>
      <c r="B51" s="41">
        <v>5114.7195580803827</v>
      </c>
      <c r="C51" s="42">
        <v>2.1153868669073532E-2</v>
      </c>
      <c r="D51" s="41">
        <v>4753.1424829255902</v>
      </c>
      <c r="E51" s="42">
        <v>1.9360511114063245E-2</v>
      </c>
      <c r="F51" s="41">
        <v>1794.6846399999999</v>
      </c>
      <c r="G51" s="42">
        <v>6.8225737111759751E-3</v>
      </c>
      <c r="H51" s="41">
        <v>1162</v>
      </c>
      <c r="I51" s="42">
        <v>4.537396424750287E-3</v>
      </c>
      <c r="J51" s="41">
        <v>2075.0286253775521</v>
      </c>
      <c r="K51" s="42">
        <v>7.5001682104973849E-3</v>
      </c>
      <c r="L51" s="41">
        <v>1718.1253006304753</v>
      </c>
      <c r="M51" s="42">
        <v>5.9688294241341429E-3</v>
      </c>
      <c r="N51" s="41">
        <v>3055.2630004907592</v>
      </c>
      <c r="O51" s="42">
        <v>1.0487367273835762E-2</v>
      </c>
      <c r="P51" s="41">
        <v>2737</v>
      </c>
      <c r="Q51" s="42">
        <v>9.1813287264554434E-3</v>
      </c>
      <c r="R51" s="41">
        <v>2658</v>
      </c>
      <c r="S51" s="42">
        <v>8.5589255296197424E-3</v>
      </c>
      <c r="T51" s="41">
        <v>3740</v>
      </c>
      <c r="U51" s="42">
        <v>1.1990753654134085E-2</v>
      </c>
      <c r="V51" s="41">
        <v>6290</v>
      </c>
      <c r="W51" s="42">
        <v>1.8668455355976873E-2</v>
      </c>
      <c r="X51" s="41">
        <v>7857</v>
      </c>
      <c r="Y51" s="42">
        <v>2.4885659626762615E-2</v>
      </c>
      <c r="Z51" s="41">
        <v>9396</v>
      </c>
      <c r="AA51" s="42">
        <v>2.4908475403013088E-2</v>
      </c>
      <c r="AB51" s="41">
        <v>28124</v>
      </c>
      <c r="AC51" s="42">
        <v>6.6479296724492903E-2</v>
      </c>
      <c r="AD51" s="41">
        <v>10273</v>
      </c>
      <c r="AE51" s="42">
        <v>2.9032896224282161E-2</v>
      </c>
      <c r="AF51" s="41">
        <v>20867</v>
      </c>
      <c r="AG51" s="42">
        <v>5.7018334836188761E-2</v>
      </c>
      <c r="AH51" s="41">
        <v>15325</v>
      </c>
      <c r="AI51" s="42">
        <v>3.9168428074497968E-2</v>
      </c>
      <c r="AJ51" s="41">
        <v>7143</v>
      </c>
      <c r="AK51" s="42">
        <v>1.2161547851936603E-2</v>
      </c>
      <c r="AL51" s="41">
        <v>21934</v>
      </c>
      <c r="AM51" s="42">
        <v>3.4346148546231227E-2</v>
      </c>
      <c r="AN51" s="41">
        <v>23485</v>
      </c>
      <c r="AO51" s="42">
        <v>3.9526722824852104E-2</v>
      </c>
      <c r="AP51" s="41">
        <v>19150</v>
      </c>
      <c r="AQ51" s="42">
        <v>3.0323375442974636E-2</v>
      </c>
      <c r="AR51" s="41">
        <v>33945</v>
      </c>
      <c r="AS51" s="42">
        <v>4.7264322363703454E-2</v>
      </c>
      <c r="AT51" s="41">
        <v>110547</v>
      </c>
      <c r="AU51" s="42">
        <v>0.14812060600457438</v>
      </c>
      <c r="AV51" s="41">
        <v>63228</v>
      </c>
      <c r="AW51" s="42">
        <v>8.5623283552984389E-2</v>
      </c>
      <c r="AX51" s="41">
        <v>55969</v>
      </c>
      <c r="AY51" s="42">
        <v>6.995416714057702E-2</v>
      </c>
      <c r="AZ51" s="41">
        <v>194647</v>
      </c>
      <c r="BA51" s="42">
        <v>0.16132646963509736</v>
      </c>
      <c r="BB51" s="41">
        <v>50630</v>
      </c>
      <c r="BC51" s="42">
        <v>4.0206184748332152E-2</v>
      </c>
      <c r="BD51" s="41">
        <v>31933</v>
      </c>
      <c r="BE51" s="42">
        <v>2.6261641046222067E-2</v>
      </c>
      <c r="BF51" s="43">
        <v>35045</v>
      </c>
      <c r="BG51" s="44">
        <v>2.5306081185981103E-2</v>
      </c>
      <c r="BH51" s="43">
        <v>30753</v>
      </c>
      <c r="BI51" s="44">
        <v>1.3302943578527727E-2</v>
      </c>
      <c r="BJ51" s="43">
        <v>22575</v>
      </c>
      <c r="BK51" s="44">
        <v>9.5808367985617919E-3</v>
      </c>
      <c r="BL51" s="43">
        <v>20837</v>
      </c>
      <c r="BM51" s="44">
        <v>9.0944999596275257E-3</v>
      </c>
      <c r="BN51" s="45">
        <v>20174</v>
      </c>
      <c r="BO51" s="44">
        <v>9.035975940493525E-3</v>
      </c>
      <c r="BP51" s="45">
        <v>27999</v>
      </c>
      <c r="BQ51" s="44">
        <v>1.1918997304081934E-2</v>
      </c>
      <c r="BR51" s="45">
        <v>28578</v>
      </c>
      <c r="BS51" s="42">
        <v>1.1709473290862693E-2</v>
      </c>
      <c r="BT51" s="45">
        <v>38397</v>
      </c>
      <c r="BU51" s="42">
        <v>1.5364650859047126E-2</v>
      </c>
      <c r="BV51" s="45">
        <v>26663</v>
      </c>
      <c r="BW51" s="42">
        <v>1.064137608721594E-2</v>
      </c>
      <c r="BX51" s="45">
        <v>19342</v>
      </c>
      <c r="BY51" s="42">
        <v>7.7396388995483543E-3</v>
      </c>
      <c r="BZ51" s="45">
        <v>28102</v>
      </c>
      <c r="CA51" s="42">
        <v>9.1417038923320548E-3</v>
      </c>
      <c r="CB51" s="45">
        <v>24779</v>
      </c>
      <c r="CC51" s="42">
        <v>8.060717413283609E-3</v>
      </c>
      <c r="CD51" s="45">
        <v>0</v>
      </c>
      <c r="CE51" s="42">
        <v>0</v>
      </c>
      <c r="CF51" s="45">
        <v>23225</v>
      </c>
      <c r="CG51" s="42">
        <v>7.555194395395772E-3</v>
      </c>
      <c r="CH51" s="45">
        <v>26951</v>
      </c>
      <c r="CI51" s="42">
        <v>8.7672785425322482E-3</v>
      </c>
      <c r="CJ51" s="45">
        <v>79242</v>
      </c>
      <c r="CK51" s="42">
        <v>2.5777770259631936E-2</v>
      </c>
      <c r="CL51" s="45">
        <v>32859</v>
      </c>
      <c r="CM51" s="42">
        <v>1.0689176862790513E-2</v>
      </c>
      <c r="CN51" s="45">
        <v>31561</v>
      </c>
      <c r="CO51" s="42">
        <v>1.0266931768055369E-2</v>
      </c>
      <c r="CP51" s="45">
        <v>33712</v>
      </c>
      <c r="CQ51" s="42">
        <v>9.3099707710219987E-3</v>
      </c>
      <c r="CR51" s="45">
        <v>25829</v>
      </c>
      <c r="CS51" s="42">
        <v>7.1329863266708345E-3</v>
      </c>
      <c r="CT51" s="241">
        <v>30831</v>
      </c>
      <c r="CU51" s="242">
        <v>8.5143482689065981E-3</v>
      </c>
    </row>
    <row r="52" spans="1:99" x14ac:dyDescent="0.4">
      <c r="A52" s="78" t="s">
        <v>88</v>
      </c>
      <c r="B52" s="41"/>
      <c r="C52" s="42"/>
      <c r="D52" s="41"/>
      <c r="E52" s="42"/>
      <c r="F52" s="41"/>
      <c r="G52" s="42"/>
      <c r="H52" s="41"/>
      <c r="I52" s="42"/>
      <c r="J52" s="41"/>
      <c r="K52" s="42"/>
      <c r="L52" s="41"/>
      <c r="M52" s="42"/>
      <c r="N52" s="41"/>
      <c r="O52" s="42"/>
      <c r="P52" s="41"/>
      <c r="Q52" s="42"/>
      <c r="R52" s="41"/>
      <c r="S52" s="42"/>
      <c r="T52" s="41"/>
      <c r="U52" s="42"/>
      <c r="V52" s="41"/>
      <c r="W52" s="42"/>
      <c r="X52" s="41"/>
      <c r="Y52" s="42"/>
      <c r="Z52" s="41"/>
      <c r="AA52" s="42"/>
      <c r="AB52" s="41"/>
      <c r="AC52" s="42"/>
      <c r="AD52" s="41"/>
      <c r="AE52" s="42"/>
      <c r="AF52" s="41"/>
      <c r="AG52" s="42"/>
      <c r="AH52" s="41"/>
      <c r="AI52" s="42"/>
      <c r="AJ52" s="41"/>
      <c r="AK52" s="42"/>
      <c r="AL52" s="41"/>
      <c r="AM52" s="42"/>
      <c r="AN52" s="41"/>
      <c r="AO52" s="42"/>
      <c r="AP52" s="41"/>
      <c r="AQ52" s="42"/>
      <c r="AR52" s="41"/>
      <c r="AS52" s="42"/>
      <c r="AT52" s="41"/>
      <c r="AU52" s="42"/>
      <c r="AV52" s="41"/>
      <c r="AW52" s="42"/>
      <c r="AX52" s="41"/>
      <c r="AY52" s="42"/>
      <c r="AZ52" s="41"/>
      <c r="BA52" s="42"/>
      <c r="BB52" s="41"/>
      <c r="BC52" s="42"/>
      <c r="BD52" s="41">
        <v>57206</v>
      </c>
      <c r="BE52" s="42">
        <v>0.18627201979746671</v>
      </c>
      <c r="BF52" s="43">
        <v>43557</v>
      </c>
      <c r="BG52" s="44">
        <v>0.1080285417374547</v>
      </c>
      <c r="BH52" s="43">
        <v>2974</v>
      </c>
      <c r="BI52" s="44">
        <v>7.3524503635433178E-3</v>
      </c>
      <c r="BJ52" s="43">
        <v>16383</v>
      </c>
      <c r="BK52" s="44">
        <v>6.9529501338134146E-3</v>
      </c>
      <c r="BL52" s="43">
        <v>36882</v>
      </c>
      <c r="BM52" s="44">
        <v>1.6097487522723157E-2</v>
      </c>
      <c r="BN52" s="45">
        <v>58095</v>
      </c>
      <c r="BO52" s="44">
        <v>2.6020869548080271E-2</v>
      </c>
      <c r="BP52" s="45">
        <v>33638</v>
      </c>
      <c r="BQ52" s="44">
        <v>1.4319483957095185E-2</v>
      </c>
      <c r="BR52" s="45">
        <v>35170</v>
      </c>
      <c r="BS52" s="42">
        <v>1.441046174118696E-2</v>
      </c>
      <c r="BT52" s="45">
        <v>9317</v>
      </c>
      <c r="BU52" s="42">
        <v>3.7282197060640693E-3</v>
      </c>
      <c r="BV52" s="45">
        <v>37443</v>
      </c>
      <c r="BW52" s="42">
        <v>1.4943743946053575E-2</v>
      </c>
      <c r="BX52" s="45">
        <v>38036</v>
      </c>
      <c r="BY52" s="42">
        <v>1.5219982689650564E-2</v>
      </c>
      <c r="BZ52" s="45">
        <v>27369</v>
      </c>
      <c r="CA52" s="42">
        <v>8.9032557764300059E-3</v>
      </c>
      <c r="CB52" s="45">
        <v>2485</v>
      </c>
      <c r="CC52" s="42">
        <v>8.083814024782989E-4</v>
      </c>
      <c r="CD52" s="45">
        <v>21652</v>
      </c>
      <c r="CE52" s="42">
        <v>7.0434905941489448E-3</v>
      </c>
      <c r="CF52" s="45">
        <v>24005</v>
      </c>
      <c r="CG52" s="42">
        <v>7.8089318175016366E-3</v>
      </c>
      <c r="CH52" s="45">
        <v>15421</v>
      </c>
      <c r="CI52" s="42">
        <v>5.0165189567878661E-3</v>
      </c>
      <c r="CJ52" s="45">
        <v>0</v>
      </c>
      <c r="CK52" s="42">
        <v>0</v>
      </c>
      <c r="CL52" s="45">
        <v>22657</v>
      </c>
      <c r="CM52" s="42">
        <v>7.370421503400732E-3</v>
      </c>
      <c r="CN52" s="45">
        <v>22657</v>
      </c>
      <c r="CO52" s="42">
        <v>7.370421503400732E-3</v>
      </c>
      <c r="CP52" s="45">
        <v>14700</v>
      </c>
      <c r="CQ52" s="42">
        <v>4.0595802780619174E-3</v>
      </c>
      <c r="CR52" s="45">
        <v>100000</v>
      </c>
      <c r="CS52" s="42">
        <v>2.7616192367768147E-2</v>
      </c>
      <c r="CT52" s="241">
        <v>114438</v>
      </c>
      <c r="CU52" s="242">
        <v>3.160341822182651E-2</v>
      </c>
    </row>
    <row r="53" spans="1:99" x14ac:dyDescent="0.4">
      <c r="A53" s="78" t="s">
        <v>89</v>
      </c>
      <c r="B53" s="41"/>
      <c r="C53" s="42"/>
      <c r="D53" s="41"/>
      <c r="E53" s="42"/>
      <c r="F53" s="41"/>
      <c r="G53" s="42"/>
      <c r="H53" s="41"/>
      <c r="I53" s="42"/>
      <c r="J53" s="41"/>
      <c r="K53" s="42"/>
      <c r="L53" s="41"/>
      <c r="M53" s="42"/>
      <c r="N53" s="41"/>
      <c r="O53" s="42"/>
      <c r="P53" s="41"/>
      <c r="Q53" s="42"/>
      <c r="R53" s="41"/>
      <c r="S53" s="42"/>
      <c r="T53" s="41"/>
      <c r="U53" s="42"/>
      <c r="V53" s="41"/>
      <c r="W53" s="42"/>
      <c r="X53" s="41"/>
      <c r="Y53" s="42"/>
      <c r="Z53" s="41"/>
      <c r="AA53" s="42"/>
      <c r="AB53" s="41"/>
      <c r="AC53" s="42"/>
      <c r="AD53" s="41"/>
      <c r="AE53" s="42"/>
      <c r="AF53" s="41"/>
      <c r="AG53" s="42"/>
      <c r="AH53" s="41"/>
      <c r="AI53" s="42"/>
      <c r="AJ53" s="41"/>
      <c r="AK53" s="42"/>
      <c r="AL53" s="41"/>
      <c r="AM53" s="42"/>
      <c r="AN53" s="41"/>
      <c r="AO53" s="42"/>
      <c r="AP53" s="41"/>
      <c r="AQ53" s="42"/>
      <c r="AR53" s="41"/>
      <c r="AS53" s="42"/>
      <c r="AT53" s="41"/>
      <c r="AU53" s="42"/>
      <c r="AV53" s="41"/>
      <c r="AW53" s="42"/>
      <c r="AX53" s="41"/>
      <c r="AY53" s="42"/>
      <c r="AZ53" s="41"/>
      <c r="BA53" s="42"/>
      <c r="BB53" s="41"/>
      <c r="BC53" s="42"/>
      <c r="BD53" s="41"/>
      <c r="BE53" s="42"/>
      <c r="BF53" s="43"/>
      <c r="BG53" s="44"/>
      <c r="BH53" s="43"/>
      <c r="BI53" s="44"/>
      <c r="BJ53" s="43"/>
      <c r="BK53" s="44"/>
      <c r="BL53" s="43"/>
      <c r="BM53" s="44"/>
      <c r="BN53" s="45">
        <v>6450</v>
      </c>
      <c r="BO53" s="44">
        <v>2.8889682173184909E-3</v>
      </c>
      <c r="BP53" s="45">
        <v>1181</v>
      </c>
      <c r="BQ53" s="44">
        <v>5.0274423429839509E-4</v>
      </c>
      <c r="BR53" s="45">
        <v>340</v>
      </c>
      <c r="BS53" s="42">
        <v>1.393106907024045E-4</v>
      </c>
      <c r="BT53" s="45">
        <v>0</v>
      </c>
      <c r="BU53" s="42">
        <v>0</v>
      </c>
      <c r="BV53" s="45">
        <v>0</v>
      </c>
      <c r="BW53" s="42">
        <v>0</v>
      </c>
      <c r="BX53" s="45">
        <v>0</v>
      </c>
      <c r="BY53" s="42">
        <v>0</v>
      </c>
      <c r="BZ53" s="45">
        <v>64</v>
      </c>
      <c r="CA53" s="42">
        <v>2.0819480788173493E-5</v>
      </c>
      <c r="CB53" s="45">
        <v>410</v>
      </c>
      <c r="CC53" s="42">
        <v>1.3337479879923643E-4</v>
      </c>
      <c r="CD53" s="45">
        <v>33661</v>
      </c>
      <c r="CE53" s="42">
        <v>1.0950070981417313E-2</v>
      </c>
      <c r="CF53" s="45">
        <v>165</v>
      </c>
      <c r="CG53" s="42">
        <v>5.3675223907009792E-5</v>
      </c>
      <c r="CH53" s="45">
        <v>0</v>
      </c>
      <c r="CI53" s="42">
        <v>0</v>
      </c>
      <c r="CJ53" s="45">
        <v>217</v>
      </c>
      <c r="CK53" s="42">
        <v>7.0591052047400748E-5</v>
      </c>
      <c r="CL53" s="45">
        <v>36</v>
      </c>
      <c r="CM53" s="42">
        <v>1.1710957943347591E-5</v>
      </c>
      <c r="CN53" s="45">
        <v>716</v>
      </c>
      <c r="CO53" s="42">
        <v>2.3291794131769097E-4</v>
      </c>
      <c r="CP53" s="45">
        <v>25</v>
      </c>
      <c r="CQ53" s="42">
        <v>6.9040480919420365E-6</v>
      </c>
      <c r="CR53" s="45">
        <v>1410</v>
      </c>
      <c r="CS53" s="42">
        <v>3.8938831238553086E-4</v>
      </c>
      <c r="CT53" s="241">
        <v>37</v>
      </c>
      <c r="CU53" s="242">
        <v>1.0217991176074214E-5</v>
      </c>
    </row>
    <row r="54" spans="1:99" ht="15.5" thickBot="1" x14ac:dyDescent="0.45">
      <c r="A54" s="66" t="s">
        <v>90</v>
      </c>
      <c r="B54" s="57">
        <v>126960.17333770404</v>
      </c>
      <c r="C54" s="48">
        <v>0.52509209986804795</v>
      </c>
      <c r="D54" s="57">
        <v>133624.34956792204</v>
      </c>
      <c r="E54" s="48">
        <v>0.54427901419165736</v>
      </c>
      <c r="F54" s="57">
        <v>147404.16459614935</v>
      </c>
      <c r="G54" s="48">
        <v>0.56036350670028856</v>
      </c>
      <c r="H54" s="57">
        <v>160645</v>
      </c>
      <c r="I54" s="48">
        <v>0.6272891984974267</v>
      </c>
      <c r="J54" s="57">
        <v>150880.04821605844</v>
      </c>
      <c r="K54" s="48">
        <v>0.54535427964156136</v>
      </c>
      <c r="L54" s="57">
        <v>157142.69508135325</v>
      </c>
      <c r="M54" s="48">
        <v>0.54591940520585558</v>
      </c>
      <c r="N54" s="57">
        <v>144874.28292842465</v>
      </c>
      <c r="O54" s="48">
        <v>0.49728937029641457</v>
      </c>
      <c r="P54" s="57">
        <v>177489</v>
      </c>
      <c r="Q54" s="48">
        <v>0.59539088576172827</v>
      </c>
      <c r="R54" s="57">
        <v>187806</v>
      </c>
      <c r="S54" s="48">
        <v>0.60474701580728574</v>
      </c>
      <c r="T54" s="57">
        <v>160307</v>
      </c>
      <c r="U54" s="48">
        <v>0.51395768610515313</v>
      </c>
      <c r="V54" s="57">
        <v>162420</v>
      </c>
      <c r="W54" s="48">
        <v>0.48205572637802285</v>
      </c>
      <c r="X54" s="57">
        <v>181080</v>
      </c>
      <c r="Y54" s="48">
        <v>0.57353891373478105</v>
      </c>
      <c r="Z54" s="57">
        <v>239982</v>
      </c>
      <c r="AA54" s="48">
        <v>0.63618409367453033</v>
      </c>
      <c r="AB54" s="57">
        <v>253142</v>
      </c>
      <c r="AC54" s="48">
        <v>0.5983751291221584</v>
      </c>
      <c r="AD54" s="57">
        <v>196708</v>
      </c>
      <c r="AE54" s="48">
        <v>0.55592358127967445</v>
      </c>
      <c r="AF54" s="57">
        <v>222072</v>
      </c>
      <c r="AG54" s="48">
        <v>0.6068038363800311</v>
      </c>
      <c r="AH54" s="57">
        <v>226164</v>
      </c>
      <c r="AI54" s="48">
        <v>0.5780416552718276</v>
      </c>
      <c r="AJ54" s="57">
        <v>227443</v>
      </c>
      <c r="AK54" s="48">
        <v>0.38724050512221991</v>
      </c>
      <c r="AL54" s="57">
        <v>236946</v>
      </c>
      <c r="AM54" s="48">
        <v>0.37103047840956066</v>
      </c>
      <c r="AN54" s="57">
        <v>173520</v>
      </c>
      <c r="AO54" s="48">
        <v>0.29204500509126408</v>
      </c>
      <c r="AP54" s="57">
        <v>205121</v>
      </c>
      <c r="AQ54" s="48">
        <v>0.32480214591323237</v>
      </c>
      <c r="AR54" s="57">
        <v>269070</v>
      </c>
      <c r="AS54" s="48">
        <v>0.37464755393730115</v>
      </c>
      <c r="AT54" s="57">
        <v>351751</v>
      </c>
      <c r="AU54" s="48">
        <v>0.47130696701597546</v>
      </c>
      <c r="AV54" s="57">
        <v>262573</v>
      </c>
      <c r="AW54" s="48">
        <v>0.35557604909783275</v>
      </c>
      <c r="AX54" s="57">
        <v>310097</v>
      </c>
      <c r="AY54" s="48">
        <v>0.38758200732175868</v>
      </c>
      <c r="AZ54" s="57">
        <v>488146</v>
      </c>
      <c r="BA54" s="48">
        <v>0.40458301872874608</v>
      </c>
      <c r="BB54" s="57">
        <v>356011</v>
      </c>
      <c r="BC54" s="48">
        <v>0.28271467585302151</v>
      </c>
      <c r="BD54" s="57">
        <v>364316</v>
      </c>
      <c r="BE54" s="48">
        <v>0.28615054486389008</v>
      </c>
      <c r="BF54" s="58">
        <v>446756</v>
      </c>
      <c r="BG54" s="50">
        <v>0.31276629408247819</v>
      </c>
      <c r="BH54" s="58">
        <v>407465</v>
      </c>
      <c r="BI54" s="50">
        <v>0.17603224237250498</v>
      </c>
      <c r="BJ54" s="58">
        <v>370969</v>
      </c>
      <c r="BK54" s="50">
        <v>0.15743935531896652</v>
      </c>
      <c r="BL54" s="58">
        <v>343006</v>
      </c>
      <c r="BM54" s="50">
        <v>0.1497081179225416</v>
      </c>
      <c r="BN54" s="59">
        <v>302863</v>
      </c>
      <c r="BO54" s="50">
        <v>0.13565295832584964</v>
      </c>
      <c r="BP54" s="59">
        <v>394514</v>
      </c>
      <c r="BQ54" s="50">
        <v>0.16794211587637345</v>
      </c>
      <c r="BR54" s="59">
        <v>421377</v>
      </c>
      <c r="BS54" s="48">
        <v>0.17265388504737383</v>
      </c>
      <c r="BT54" s="59">
        <v>371113</v>
      </c>
      <c r="BU54" s="48">
        <v>0.14850174946619674</v>
      </c>
      <c r="BV54" s="59">
        <v>346505</v>
      </c>
      <c r="BW54" s="48">
        <v>0.13829239099504032</v>
      </c>
      <c r="BX54" s="59">
        <v>343302</v>
      </c>
      <c r="BY54" s="48">
        <v>0.13737118775166732</v>
      </c>
      <c r="BZ54" s="59">
        <v>472397</v>
      </c>
      <c r="CA54" s="48">
        <v>0.15367281665454366</v>
      </c>
      <c r="CB54" s="59">
        <v>338225</v>
      </c>
      <c r="CC54" s="48">
        <v>0.11002607639968719</v>
      </c>
      <c r="CD54" s="59">
        <v>424597</v>
      </c>
      <c r="CE54" s="48">
        <v>0.13812326694087657</v>
      </c>
      <c r="CF54" s="59">
        <v>376319</v>
      </c>
      <c r="CG54" s="48">
        <v>0.12241822173007283</v>
      </c>
      <c r="CH54" s="59">
        <v>455804</v>
      </c>
      <c r="CI54" s="48">
        <v>0.14827504095582236</v>
      </c>
      <c r="CJ54" s="59">
        <v>537942</v>
      </c>
      <c r="CK54" s="48">
        <v>0.17499489272111915</v>
      </c>
      <c r="CL54" s="59">
        <v>510074</v>
      </c>
      <c r="CM54" s="48">
        <v>0.16592931005541886</v>
      </c>
      <c r="CN54" s="59">
        <v>513448</v>
      </c>
      <c r="CO54" s="48">
        <v>0.16702688705822039</v>
      </c>
      <c r="CP54" s="59">
        <v>679592</v>
      </c>
      <c r="CQ54" s="48">
        <v>0.1876774340359629</v>
      </c>
      <c r="CR54" s="59">
        <v>768448</v>
      </c>
      <c r="CS54" s="48">
        <v>0.21221607792626698</v>
      </c>
      <c r="CT54" s="247">
        <v>687783</v>
      </c>
      <c r="CU54" s="242">
        <v>0.18993947635280681</v>
      </c>
    </row>
    <row r="55" spans="1:99" x14ac:dyDescent="0.4">
      <c r="A55" s="79"/>
      <c r="B55" s="80"/>
      <c r="C55" s="42"/>
      <c r="D55" s="80"/>
      <c r="E55" s="42"/>
      <c r="F55" s="80"/>
      <c r="G55" s="42"/>
      <c r="H55" s="80"/>
      <c r="I55" s="42"/>
      <c r="J55" s="80"/>
      <c r="K55" s="42"/>
      <c r="L55" s="80"/>
      <c r="M55" s="42"/>
      <c r="N55" s="80"/>
      <c r="O55" s="42"/>
      <c r="P55" s="80"/>
      <c r="Q55" s="42"/>
      <c r="R55" s="80"/>
      <c r="S55" s="42"/>
      <c r="T55" s="80"/>
      <c r="U55" s="42"/>
      <c r="V55" s="80"/>
      <c r="W55" s="42"/>
      <c r="X55" s="80"/>
      <c r="Y55" s="42"/>
      <c r="Z55" s="80"/>
      <c r="AA55" s="42"/>
      <c r="AB55" s="80"/>
      <c r="AC55" s="42"/>
      <c r="AD55" s="80"/>
      <c r="AE55" s="42"/>
      <c r="AF55" s="80"/>
      <c r="AG55" s="42"/>
      <c r="AH55" s="80"/>
      <c r="AI55" s="42"/>
      <c r="AJ55" s="80"/>
      <c r="AK55" s="42"/>
      <c r="AL55" s="80"/>
      <c r="AM55" s="42"/>
      <c r="AN55" s="80"/>
      <c r="AO55" s="42"/>
      <c r="AP55" s="80"/>
      <c r="AQ55" s="42"/>
      <c r="AR55" s="80"/>
      <c r="AS55" s="42"/>
      <c r="AT55" s="80"/>
      <c r="AU55" s="42"/>
      <c r="AV55" s="80"/>
      <c r="AW55" s="42"/>
      <c r="AX55" s="80"/>
      <c r="AY55" s="42"/>
      <c r="AZ55" s="80"/>
      <c r="BA55" s="42"/>
      <c r="BB55" s="80"/>
      <c r="BC55" s="42"/>
      <c r="BD55" s="80"/>
      <c r="BE55" s="42"/>
      <c r="BF55" s="81"/>
      <c r="BG55" s="44"/>
      <c r="BH55" s="81"/>
      <c r="BI55" s="44"/>
      <c r="BJ55" s="81"/>
      <c r="BK55" s="44"/>
      <c r="BL55" s="81"/>
      <c r="BM55" s="44"/>
      <c r="BN55" s="80"/>
      <c r="BO55" s="44"/>
      <c r="BP55" s="80"/>
      <c r="BQ55" s="44"/>
      <c r="BR55" s="80"/>
      <c r="BS55" s="42"/>
      <c r="BT55" s="80"/>
      <c r="BU55" s="42"/>
      <c r="BV55" s="80"/>
      <c r="BW55" s="42"/>
      <c r="BX55" s="80"/>
      <c r="BY55" s="42"/>
      <c r="BZ55" s="80"/>
      <c r="CA55" s="42"/>
      <c r="CB55" s="80"/>
      <c r="CC55" s="42"/>
      <c r="CD55" s="80"/>
      <c r="CE55" s="42"/>
      <c r="CF55" s="80"/>
      <c r="CG55" s="42"/>
      <c r="CH55" s="80"/>
      <c r="CI55" s="42"/>
      <c r="CJ55" s="80"/>
      <c r="CK55" s="42"/>
      <c r="CL55" s="80"/>
      <c r="CM55" s="42"/>
      <c r="CN55" s="80"/>
      <c r="CO55" s="42"/>
      <c r="CP55" s="80"/>
      <c r="CQ55" s="42"/>
      <c r="CR55" s="80"/>
      <c r="CS55" s="42"/>
      <c r="CT55" s="258"/>
      <c r="CU55" s="242"/>
    </row>
    <row r="56" spans="1:99" s="56" customFormat="1" x14ac:dyDescent="0.4">
      <c r="A56" s="73" t="s">
        <v>91</v>
      </c>
      <c r="B56" s="30">
        <v>41549.455563691226</v>
      </c>
      <c r="C56" s="31">
        <v>0.17184358131175911</v>
      </c>
      <c r="D56" s="30">
        <v>35202.223790000004</v>
      </c>
      <c r="E56" s="31">
        <v>0.14338578053872028</v>
      </c>
      <c r="F56" s="30">
        <v>30149.729766462337</v>
      </c>
      <c r="G56" s="31">
        <v>0.11461554254107045</v>
      </c>
      <c r="H56" s="30">
        <v>16730</v>
      </c>
      <c r="I56" s="31">
        <v>6.5327575031043292E-2</v>
      </c>
      <c r="J56" s="30">
        <v>61108.079803232795</v>
      </c>
      <c r="K56" s="31">
        <v>0.22087448430324774</v>
      </c>
      <c r="L56" s="30">
        <v>56406.684140000005</v>
      </c>
      <c r="M56" s="31">
        <v>0.19595886044465183</v>
      </c>
      <c r="N56" s="30">
        <v>67190.289560260644</v>
      </c>
      <c r="O56" s="31">
        <v>0.23063456198063473</v>
      </c>
      <c r="P56" s="30">
        <v>41428</v>
      </c>
      <c r="Q56" s="31">
        <v>0.1389711678770903</v>
      </c>
      <c r="R56" s="30">
        <v>38130</v>
      </c>
      <c r="S56" s="31">
        <v>0.12278097458404845</v>
      </c>
      <c r="T56" s="30">
        <v>61052</v>
      </c>
      <c r="U56" s="31">
        <v>0.19573783211021234</v>
      </c>
      <c r="V56" s="30">
        <v>69749</v>
      </c>
      <c r="W56" s="31">
        <v>0.20701209739650731</v>
      </c>
      <c r="X56" s="30">
        <v>37157</v>
      </c>
      <c r="Y56" s="31">
        <v>0.11768823402718831</v>
      </c>
      <c r="Z56" s="30">
        <v>24004</v>
      </c>
      <c r="AA56" s="31">
        <v>6.3633784969553658E-2</v>
      </c>
      <c r="AB56" s="30">
        <v>12604</v>
      </c>
      <c r="AC56" s="31">
        <v>2.9793239081052077E-2</v>
      </c>
      <c r="AD56" s="30">
        <v>7027</v>
      </c>
      <c r="AE56" s="31">
        <v>1.9859258421885597E-2</v>
      </c>
      <c r="AF56" s="30">
        <v>5562</v>
      </c>
      <c r="AG56" s="31">
        <v>1.519796704647922E-2</v>
      </c>
      <c r="AH56" s="30">
        <v>5245</v>
      </c>
      <c r="AI56" s="31">
        <v>1.3405442430717248E-2</v>
      </c>
      <c r="AJ56" s="30">
        <v>185214</v>
      </c>
      <c r="AK56" s="31">
        <v>0.3153421424959521</v>
      </c>
      <c r="AL56" s="30">
        <v>208765</v>
      </c>
      <c r="AM56" s="31">
        <v>0.32690223859095291</v>
      </c>
      <c r="AN56" s="30">
        <v>197301</v>
      </c>
      <c r="AO56" s="31">
        <v>0.33206991441627187</v>
      </c>
      <c r="AP56" s="30">
        <v>180625</v>
      </c>
      <c r="AQ56" s="31">
        <v>0.28601356080351403</v>
      </c>
      <c r="AR56" s="30">
        <v>165270</v>
      </c>
      <c r="AS56" s="31">
        <v>0.23011856111501752</v>
      </c>
      <c r="AT56" s="30">
        <v>149791</v>
      </c>
      <c r="AU56" s="31">
        <v>0.20070317325690612</v>
      </c>
      <c r="AV56" s="30">
        <v>210115</v>
      </c>
      <c r="AW56" s="31">
        <v>0.28453748693198128</v>
      </c>
      <c r="AX56" s="30">
        <v>193715</v>
      </c>
      <c r="AY56" s="31">
        <v>0.24211923542741298</v>
      </c>
      <c r="AZ56" s="30">
        <v>489236</v>
      </c>
      <c r="BA56" s="31">
        <v>0.40548642773018073</v>
      </c>
      <c r="BB56" s="30">
        <v>602096</v>
      </c>
      <c r="BC56" s="31">
        <v>0.47813515726312061</v>
      </c>
      <c r="BD56" s="30">
        <v>687453</v>
      </c>
      <c r="BE56" s="31">
        <v>0.56536009526660502</v>
      </c>
      <c r="BF56" s="32">
        <v>675339</v>
      </c>
      <c r="BG56" s="33">
        <v>0.48766396239290316</v>
      </c>
      <c r="BH56" s="32">
        <v>352711</v>
      </c>
      <c r="BI56" s="33">
        <v>0.15257355485728524</v>
      </c>
      <c r="BJ56" s="32">
        <v>350507</v>
      </c>
      <c r="BK56" s="33">
        <v>0.1487552763567441</v>
      </c>
      <c r="BL56" s="32">
        <v>350156</v>
      </c>
      <c r="BM56" s="33">
        <v>0.15282880106845206</v>
      </c>
      <c r="BN56" s="34">
        <v>332729</v>
      </c>
      <c r="BO56" s="33">
        <v>0.14903000092715724</v>
      </c>
      <c r="BP56" s="34">
        <v>269735</v>
      </c>
      <c r="BQ56" s="33">
        <v>0.11482448436788958</v>
      </c>
      <c r="BR56" s="34">
        <v>261245</v>
      </c>
      <c r="BS56" s="31">
        <v>0.10704182762514607</v>
      </c>
      <c r="BT56" s="34">
        <v>310001</v>
      </c>
      <c r="BU56" s="31">
        <v>0.12404763734029918</v>
      </c>
      <c r="BV56" s="34">
        <v>325323</v>
      </c>
      <c r="BW56" s="31">
        <v>0.13180822590486654</v>
      </c>
      <c r="BX56" s="34">
        <v>286855</v>
      </c>
      <c r="BY56" s="31">
        <v>0.1165581153062091</v>
      </c>
      <c r="BZ56" s="34">
        <v>632506</v>
      </c>
      <c r="CA56" s="31">
        <v>0.20760970140264051</v>
      </c>
      <c r="CB56" s="34">
        <v>722353</v>
      </c>
      <c r="CC56" s="31">
        <v>0.23660959366274781</v>
      </c>
      <c r="CD56" s="34">
        <v>723686</v>
      </c>
      <c r="CE56" s="31">
        <v>0.23302261976328925</v>
      </c>
      <c r="CF56" s="34">
        <v>687816</v>
      </c>
      <c r="CG56" s="31">
        <v>0.22375873396752938</v>
      </c>
      <c r="CH56" s="34">
        <v>701005</v>
      </c>
      <c r="CI56" s="31">
        <v>0.21729359503024265</v>
      </c>
      <c r="CJ56" s="34">
        <v>723123</v>
      </c>
      <c r="CK56" s="31">
        <v>0.21196554489622196</v>
      </c>
      <c r="CL56" s="34">
        <v>733871</v>
      </c>
      <c r="CM56" s="31">
        <v>0.21525991777620296</v>
      </c>
      <c r="CN56" s="34">
        <v>704826</v>
      </c>
      <c r="CO56" s="31">
        <v>0.2044642222567109</v>
      </c>
      <c r="CP56" s="34">
        <v>606689</v>
      </c>
      <c r="CQ56" s="31">
        <v>0.1675444013140889</v>
      </c>
      <c r="CR56" s="34">
        <v>610837</v>
      </c>
      <c r="CS56" s="31">
        <v>0.16868992097350391</v>
      </c>
      <c r="CT56" s="238">
        <v>610845</v>
      </c>
      <c r="CU56" s="239">
        <v>0.16869213026889335</v>
      </c>
    </row>
    <row r="57" spans="1:99" s="56" customFormat="1" x14ac:dyDescent="0.4">
      <c r="A57" s="73"/>
      <c r="B57" s="35"/>
      <c r="C57" s="31"/>
      <c r="D57" s="35"/>
      <c r="E57" s="31"/>
      <c r="F57" s="35"/>
      <c r="G57" s="31"/>
      <c r="H57" s="35"/>
      <c r="I57" s="31"/>
      <c r="J57" s="35"/>
      <c r="K57" s="31"/>
      <c r="L57" s="35"/>
      <c r="M57" s="31"/>
      <c r="N57" s="35"/>
      <c r="O57" s="31"/>
      <c r="P57" s="35"/>
      <c r="Q57" s="31"/>
      <c r="R57" s="35"/>
      <c r="S57" s="31"/>
      <c r="T57" s="35"/>
      <c r="U57" s="31"/>
      <c r="V57" s="35"/>
      <c r="W57" s="31"/>
      <c r="X57" s="35"/>
      <c r="Y57" s="31"/>
      <c r="Z57" s="35"/>
      <c r="AA57" s="31"/>
      <c r="AB57" s="35"/>
      <c r="AC57" s="31"/>
      <c r="AD57" s="35"/>
      <c r="AE57" s="31"/>
      <c r="AF57" s="35"/>
      <c r="AG57" s="31"/>
      <c r="AH57" s="35"/>
      <c r="AI57" s="31"/>
      <c r="AJ57" s="35"/>
      <c r="AK57" s="31"/>
      <c r="AL57" s="35"/>
      <c r="AM57" s="31"/>
      <c r="AN57" s="35"/>
      <c r="AO57" s="31"/>
      <c r="AP57" s="35"/>
      <c r="AQ57" s="31"/>
      <c r="AR57" s="35"/>
      <c r="AS57" s="31"/>
      <c r="AT57" s="35"/>
      <c r="AU57" s="31"/>
      <c r="AV57" s="35"/>
      <c r="AW57" s="31"/>
      <c r="AX57" s="35"/>
      <c r="AY57" s="31"/>
      <c r="AZ57" s="35"/>
      <c r="BA57" s="31"/>
      <c r="BB57" s="35"/>
      <c r="BC57" s="31"/>
      <c r="BD57" s="35"/>
      <c r="BE57" s="31"/>
      <c r="BF57" s="37"/>
      <c r="BG57" s="33"/>
      <c r="BH57" s="37"/>
      <c r="BI57" s="33"/>
      <c r="BJ57" s="37"/>
      <c r="BK57" s="33"/>
      <c r="BL57" s="37"/>
      <c r="BM57" s="33"/>
      <c r="BN57" s="35"/>
      <c r="BO57" s="33"/>
      <c r="BP57" s="35"/>
      <c r="BQ57" s="33"/>
      <c r="BR57" s="35"/>
      <c r="BS57" s="31"/>
      <c r="BT57" s="35"/>
      <c r="BU57" s="31"/>
      <c r="BV57" s="35"/>
      <c r="BW57" s="31"/>
      <c r="BX57" s="35"/>
      <c r="BY57" s="31"/>
      <c r="BZ57" s="35"/>
      <c r="CA57" s="31"/>
      <c r="CB57" s="35"/>
      <c r="CC57" s="31"/>
      <c r="CD57" s="35"/>
      <c r="CE57" s="31"/>
      <c r="CF57" s="35"/>
      <c r="CG57" s="31"/>
      <c r="CH57" s="35"/>
      <c r="CI57" s="31"/>
      <c r="CJ57" s="35"/>
      <c r="CK57" s="31"/>
      <c r="CL57" s="35"/>
      <c r="CM57" s="31"/>
      <c r="CN57" s="35"/>
      <c r="CO57" s="31"/>
      <c r="CP57" s="35"/>
      <c r="CQ57" s="31"/>
      <c r="CR57" s="35"/>
      <c r="CS57" s="31"/>
      <c r="CT57" s="240"/>
      <c r="CU57" s="239"/>
    </row>
    <row r="58" spans="1:99" x14ac:dyDescent="0.4">
      <c r="A58" s="78" t="s">
        <v>82</v>
      </c>
      <c r="B58" s="41">
        <v>33789.208637141222</v>
      </c>
      <c r="C58" s="42">
        <v>0.13974812769798731</v>
      </c>
      <c r="D58" s="41">
        <v>25208</v>
      </c>
      <c r="E58" s="42">
        <v>0.10267728474718785</v>
      </c>
      <c r="F58" s="41">
        <v>21285.033716462338</v>
      </c>
      <c r="G58" s="42">
        <v>8.0916005095708746E-2</v>
      </c>
      <c r="H58" s="41">
        <v>9481</v>
      </c>
      <c r="I58" s="42">
        <v>3.7021562395058064E-2</v>
      </c>
      <c r="J58" s="41">
        <v>53195.963260000004</v>
      </c>
      <c r="K58" s="42">
        <v>0.19227622582644832</v>
      </c>
      <c r="L58" s="41">
        <v>48488.868370000004</v>
      </c>
      <c r="M58" s="42">
        <v>0.16845208214070218</v>
      </c>
      <c r="N58" s="41">
        <v>59475.861941024006</v>
      </c>
      <c r="O58" s="42">
        <v>0.20415434219681852</v>
      </c>
      <c r="P58" s="41">
        <v>35464</v>
      </c>
      <c r="Q58" s="42">
        <v>0.11896479428389325</v>
      </c>
      <c r="R58" s="41">
        <v>31505</v>
      </c>
      <c r="S58" s="42">
        <v>0.10144806200551919</v>
      </c>
      <c r="T58" s="41">
        <v>53879</v>
      </c>
      <c r="U58" s="42">
        <v>0.17274059254841989</v>
      </c>
      <c r="V58" s="41">
        <v>63636</v>
      </c>
      <c r="W58" s="42">
        <v>0.18886897059347288</v>
      </c>
      <c r="X58" s="41">
        <v>33707</v>
      </c>
      <c r="Y58" s="42">
        <v>0.10676096844079005</v>
      </c>
      <c r="Z58" s="41">
        <v>20350</v>
      </c>
      <c r="AA58" s="42">
        <v>5.3947155646159678E-2</v>
      </c>
      <c r="AB58" s="41">
        <v>8888</v>
      </c>
      <c r="AC58" s="42">
        <v>2.1009386619516887E-2</v>
      </c>
      <c r="AD58" s="41">
        <v>3279</v>
      </c>
      <c r="AE58" s="42">
        <v>9.2669002939181552E-3</v>
      </c>
      <c r="AF58" s="41">
        <v>938</v>
      </c>
      <c r="AG58" s="42">
        <v>2.5630516162526984E-3</v>
      </c>
      <c r="AH58" s="41">
        <v>382</v>
      </c>
      <c r="AI58" s="42">
        <v>9.763353686432772E-4</v>
      </c>
      <c r="AJ58" s="41">
        <v>180350</v>
      </c>
      <c r="AK58" s="42">
        <v>0.30706078049793734</v>
      </c>
      <c r="AL58" s="41">
        <v>204026</v>
      </c>
      <c r="AM58" s="42">
        <v>0.3194815037518634</v>
      </c>
      <c r="AN58" s="41">
        <v>192708</v>
      </c>
      <c r="AO58" s="42">
        <v>0.32433960835135611</v>
      </c>
      <c r="AP58" s="41">
        <v>176391</v>
      </c>
      <c r="AQ58" s="42">
        <v>0.27930916541836759</v>
      </c>
      <c r="AR58" s="41">
        <v>160089</v>
      </c>
      <c r="AS58" s="42">
        <v>0.22290464288946596</v>
      </c>
      <c r="AT58" s="41">
        <v>143795</v>
      </c>
      <c r="AU58" s="42">
        <v>0.1926692044146632</v>
      </c>
      <c r="AV58" s="41">
        <v>204095</v>
      </c>
      <c r="AW58" s="42">
        <v>0.27638520998207039</v>
      </c>
      <c r="AX58" s="41">
        <v>187839</v>
      </c>
      <c r="AY58" s="42">
        <v>0.23477497903337288</v>
      </c>
      <c r="AZ58" s="41">
        <v>421583</v>
      </c>
      <c r="BA58" s="42">
        <v>0.34941456610260241</v>
      </c>
      <c r="BB58" s="41">
        <v>540334</v>
      </c>
      <c r="BC58" s="42">
        <v>0.42908885304770505</v>
      </c>
      <c r="BD58" s="41">
        <v>626330</v>
      </c>
      <c r="BE58" s="42">
        <v>0.51509265137883276</v>
      </c>
      <c r="BF58" s="43">
        <v>615593</v>
      </c>
      <c r="BG58" s="44">
        <v>0.44452122800746652</v>
      </c>
      <c r="BH58" s="43">
        <v>295731</v>
      </c>
      <c r="BI58" s="44">
        <v>0.12792549694083774</v>
      </c>
      <c r="BJ58" s="43">
        <v>283752</v>
      </c>
      <c r="BK58" s="44">
        <v>0.12042443425317854</v>
      </c>
      <c r="BL58" s="43">
        <v>272503</v>
      </c>
      <c r="BM58" s="44">
        <v>0.11893643626713921</v>
      </c>
      <c r="BN58" s="45">
        <v>261253</v>
      </c>
      <c r="BO58" s="44">
        <v>0.1170157540587764</v>
      </c>
      <c r="BP58" s="45">
        <v>200000</v>
      </c>
      <c r="BQ58" s="44">
        <v>8.5138735698288753E-2</v>
      </c>
      <c r="BR58" s="45">
        <v>200000</v>
      </c>
      <c r="BS58" s="42">
        <v>8.1947465119061466E-2</v>
      </c>
      <c r="BT58" s="45">
        <v>200000</v>
      </c>
      <c r="BU58" s="42">
        <v>8.0030475605110424E-2</v>
      </c>
      <c r="BV58" s="45">
        <v>200000</v>
      </c>
      <c r="BW58" s="42">
        <v>7.9821296082330878E-2</v>
      </c>
      <c r="BX58" s="45">
        <v>150000</v>
      </c>
      <c r="BY58" s="42">
        <v>6.0022016075496495E-2</v>
      </c>
      <c r="BZ58" s="45">
        <v>430000</v>
      </c>
      <c r="CA58" s="42">
        <v>0.13988088654554065</v>
      </c>
      <c r="CB58" s="45">
        <v>500000</v>
      </c>
      <c r="CC58" s="42">
        <v>0.16265219365760542</v>
      </c>
      <c r="CD58" s="45">
        <v>500000</v>
      </c>
      <c r="CE58" s="42">
        <v>0.16265219365760542</v>
      </c>
      <c r="CF58" s="45">
        <v>450000</v>
      </c>
      <c r="CG58" s="42">
        <v>0.14638697429184488</v>
      </c>
      <c r="CH58" s="45">
        <v>450000</v>
      </c>
      <c r="CI58" s="42">
        <v>0.14638697429184488</v>
      </c>
      <c r="CJ58" s="45">
        <v>450000</v>
      </c>
      <c r="CK58" s="42">
        <v>0.14638697429184488</v>
      </c>
      <c r="CL58" s="45">
        <v>450000</v>
      </c>
      <c r="CM58" s="42">
        <v>0.14638697429184488</v>
      </c>
      <c r="CN58" s="45">
        <v>400000</v>
      </c>
      <c r="CO58" s="42">
        <v>0.13012175492608433</v>
      </c>
      <c r="CP58" s="45">
        <v>283333</v>
      </c>
      <c r="CQ58" s="42">
        <v>7.8245786321368527E-2</v>
      </c>
      <c r="CR58" s="45">
        <v>283333</v>
      </c>
      <c r="CS58" s="42">
        <v>7.8245786321368527E-2</v>
      </c>
      <c r="CT58" s="241">
        <v>283333</v>
      </c>
      <c r="CU58" s="242">
        <v>7.8245786321368527E-2</v>
      </c>
    </row>
    <row r="59" spans="1:99" x14ac:dyDescent="0.4">
      <c r="A59" s="78" t="s">
        <v>92</v>
      </c>
      <c r="B59" s="41">
        <v>0</v>
      </c>
      <c r="C59" s="42">
        <v>0</v>
      </c>
      <c r="D59" s="41">
        <v>0</v>
      </c>
      <c r="E59" s="42">
        <v>0</v>
      </c>
      <c r="F59" s="41">
        <v>0</v>
      </c>
      <c r="G59" s="42">
        <v>0</v>
      </c>
      <c r="H59" s="41">
        <v>0</v>
      </c>
      <c r="I59" s="42">
        <v>0</v>
      </c>
      <c r="J59" s="41">
        <v>0</v>
      </c>
      <c r="K59" s="42">
        <v>0</v>
      </c>
      <c r="L59" s="41">
        <v>0</v>
      </c>
      <c r="M59" s="42">
        <v>0</v>
      </c>
      <c r="N59" s="41">
        <v>0</v>
      </c>
      <c r="O59" s="42">
        <v>0</v>
      </c>
      <c r="P59" s="41">
        <v>0</v>
      </c>
      <c r="Q59" s="42">
        <v>0</v>
      </c>
      <c r="R59" s="41">
        <v>0</v>
      </c>
      <c r="S59" s="42">
        <v>0</v>
      </c>
      <c r="T59" s="41">
        <v>0</v>
      </c>
      <c r="U59" s="42">
        <v>0</v>
      </c>
      <c r="V59" s="41">
        <v>0</v>
      </c>
      <c r="W59" s="42">
        <v>0</v>
      </c>
      <c r="X59" s="41">
        <v>0</v>
      </c>
      <c r="Y59" s="42">
        <v>0</v>
      </c>
      <c r="Z59" s="41">
        <v>0</v>
      </c>
      <c r="AA59" s="42">
        <v>0</v>
      </c>
      <c r="AB59" s="41">
        <v>0</v>
      </c>
      <c r="AC59" s="42">
        <v>0</v>
      </c>
      <c r="AD59" s="41">
        <v>0</v>
      </c>
      <c r="AE59" s="42">
        <v>0</v>
      </c>
      <c r="AF59" s="41">
        <v>0</v>
      </c>
      <c r="AG59" s="42">
        <v>0</v>
      </c>
      <c r="AH59" s="41">
        <v>0</v>
      </c>
      <c r="AI59" s="42">
        <v>0</v>
      </c>
      <c r="AJ59" s="41">
        <v>0</v>
      </c>
      <c r="AK59" s="42">
        <v>0</v>
      </c>
      <c r="AL59" s="41">
        <v>0</v>
      </c>
      <c r="AM59" s="42">
        <v>0</v>
      </c>
      <c r="AN59" s="41">
        <v>0</v>
      </c>
      <c r="AO59" s="42">
        <v>0</v>
      </c>
      <c r="AP59" s="41">
        <v>0</v>
      </c>
      <c r="AQ59" s="42">
        <v>0</v>
      </c>
      <c r="AR59" s="41">
        <v>1148</v>
      </c>
      <c r="AS59" s="42">
        <v>4.2665477385067079E-3</v>
      </c>
      <c r="AT59" s="41">
        <v>1099</v>
      </c>
      <c r="AU59" s="42">
        <v>3.1243692270953032E-3</v>
      </c>
      <c r="AV59" s="41"/>
      <c r="AW59" s="42"/>
      <c r="AX59" s="41">
        <v>0</v>
      </c>
      <c r="AY59" s="42">
        <v>0</v>
      </c>
      <c r="AZ59" s="41">
        <v>0</v>
      </c>
      <c r="BA59" s="42">
        <v>0</v>
      </c>
      <c r="BB59" s="41">
        <v>0</v>
      </c>
      <c r="BC59" s="42">
        <v>0</v>
      </c>
      <c r="BD59" s="41">
        <v>0</v>
      </c>
      <c r="BE59" s="42">
        <v>0</v>
      </c>
      <c r="BF59" s="43">
        <v>0</v>
      </c>
      <c r="BG59" s="44">
        <v>0</v>
      </c>
      <c r="BH59" s="43">
        <v>0</v>
      </c>
      <c r="BI59" s="44">
        <v>0</v>
      </c>
      <c r="BJ59" s="43">
        <v>0</v>
      </c>
      <c r="BK59" s="44">
        <v>0</v>
      </c>
      <c r="BL59" s="43">
        <v>0</v>
      </c>
      <c r="BM59" s="44">
        <v>0</v>
      </c>
      <c r="BN59" s="45">
        <v>9711</v>
      </c>
      <c r="BO59" s="44">
        <v>4.3495767997488166E-3</v>
      </c>
      <c r="BP59" s="45">
        <v>9711</v>
      </c>
      <c r="BQ59" s="44">
        <v>4.1339113118304101E-3</v>
      </c>
      <c r="BR59" s="45">
        <v>7303</v>
      </c>
      <c r="BS59" s="42">
        <v>2.9923116888225295E-3</v>
      </c>
      <c r="BT59" s="45">
        <v>0</v>
      </c>
      <c r="BU59" s="42">
        <v>0</v>
      </c>
      <c r="BV59" s="45">
        <v>0</v>
      </c>
      <c r="BW59" s="42">
        <v>0</v>
      </c>
      <c r="BX59" s="45">
        <v>0</v>
      </c>
      <c r="BY59" s="42">
        <v>0</v>
      </c>
      <c r="BZ59" s="45">
        <v>0</v>
      </c>
      <c r="CA59" s="42">
        <v>0</v>
      </c>
      <c r="CB59" s="45">
        <v>0</v>
      </c>
      <c r="CC59" s="42">
        <v>0</v>
      </c>
      <c r="CD59" s="45">
        <v>0</v>
      </c>
      <c r="CE59" s="42">
        <v>0</v>
      </c>
      <c r="CF59" s="45">
        <v>0</v>
      </c>
      <c r="CG59" s="42">
        <v>0</v>
      </c>
      <c r="CH59" s="45">
        <v>0</v>
      </c>
      <c r="CI59" s="42">
        <v>0</v>
      </c>
      <c r="CJ59" s="45">
        <v>0</v>
      </c>
      <c r="CK59" s="42">
        <v>0</v>
      </c>
      <c r="CL59" s="45">
        <v>0</v>
      </c>
      <c r="CM59" s="42">
        <v>0</v>
      </c>
      <c r="CN59" s="45">
        <v>0</v>
      </c>
      <c r="CO59" s="42">
        <v>0</v>
      </c>
      <c r="CP59" s="45">
        <v>0</v>
      </c>
      <c r="CQ59" s="42">
        <v>0</v>
      </c>
      <c r="CR59" s="45">
        <v>0</v>
      </c>
      <c r="CS59" s="42">
        <v>0</v>
      </c>
      <c r="CT59" s="241">
        <v>0</v>
      </c>
      <c r="CU59" s="242">
        <v>0</v>
      </c>
    </row>
    <row r="60" spans="1:99" x14ac:dyDescent="0.4">
      <c r="A60" s="78" t="s">
        <v>69</v>
      </c>
      <c r="B60" s="41">
        <v>5789.6949065500003</v>
      </c>
      <c r="C60" s="42">
        <v>2.3945486022527662E-2</v>
      </c>
      <c r="D60" s="41">
        <v>5437</v>
      </c>
      <c r="E60" s="42">
        <v>2.2146001157190589E-2</v>
      </c>
      <c r="F60" s="41">
        <v>5080</v>
      </c>
      <c r="G60" s="42">
        <v>1.931184659427071E-2</v>
      </c>
      <c r="H60" s="41">
        <v>3336</v>
      </c>
      <c r="I60" s="42">
        <v>1.3026466844205643E-2</v>
      </c>
      <c r="J60" s="41">
        <v>4078.7945704000003</v>
      </c>
      <c r="K60" s="42">
        <v>1.4742758244357839E-2</v>
      </c>
      <c r="L60" s="41">
        <v>4136.1608499999993</v>
      </c>
      <c r="M60" s="42">
        <v>1.436917236209273E-2</v>
      </c>
      <c r="N60" s="41">
        <v>3795.66121395664</v>
      </c>
      <c r="O60" s="42">
        <v>1.3028827040887335E-2</v>
      </c>
      <c r="P60" s="41">
        <v>0</v>
      </c>
      <c r="Q60" s="42">
        <v>0</v>
      </c>
      <c r="R60" s="41">
        <v>0</v>
      </c>
      <c r="S60" s="42">
        <v>0</v>
      </c>
      <c r="T60" s="41">
        <v>0</v>
      </c>
      <c r="U60" s="42">
        <v>0</v>
      </c>
      <c r="V60" s="41">
        <v>11</v>
      </c>
      <c r="W60" s="42">
        <v>3.2647537188512817E-5</v>
      </c>
      <c r="X60" s="41">
        <v>0</v>
      </c>
      <c r="Y60" s="42">
        <v>0</v>
      </c>
      <c r="Z60" s="41">
        <v>0</v>
      </c>
      <c r="AA60" s="42">
        <v>0</v>
      </c>
      <c r="AB60" s="41">
        <v>0</v>
      </c>
      <c r="AC60" s="42">
        <v>0</v>
      </c>
      <c r="AD60" s="41">
        <v>0</v>
      </c>
      <c r="AE60" s="42">
        <v>0</v>
      </c>
      <c r="AF60" s="41">
        <v>0</v>
      </c>
      <c r="AG60" s="42">
        <v>0</v>
      </c>
      <c r="AH60" s="41">
        <v>0</v>
      </c>
      <c r="AI60" s="42">
        <v>0</v>
      </c>
      <c r="AJ60" s="41">
        <v>0</v>
      </c>
      <c r="AK60" s="42">
        <v>0</v>
      </c>
      <c r="AL60" s="41">
        <v>0</v>
      </c>
      <c r="AM60" s="42">
        <v>0</v>
      </c>
      <c r="AN60" s="41">
        <v>0</v>
      </c>
      <c r="AO60" s="42">
        <v>0</v>
      </c>
      <c r="AP60" s="41">
        <v>0</v>
      </c>
      <c r="AQ60" s="42">
        <v>0</v>
      </c>
      <c r="AR60" s="41">
        <v>0</v>
      </c>
      <c r="AS60" s="42">
        <v>0</v>
      </c>
      <c r="AT60" s="41">
        <v>0</v>
      </c>
      <c r="AU60" s="42">
        <v>0</v>
      </c>
      <c r="AV60" s="41">
        <v>0</v>
      </c>
      <c r="AW60" s="42">
        <v>0</v>
      </c>
      <c r="AX60" s="41">
        <v>0</v>
      </c>
      <c r="AY60" s="42">
        <v>0</v>
      </c>
      <c r="AZ60" s="41">
        <v>0</v>
      </c>
      <c r="BA60" s="42">
        <v>0</v>
      </c>
      <c r="BB60" s="41">
        <v>0</v>
      </c>
      <c r="BC60" s="42">
        <v>0</v>
      </c>
      <c r="BD60" s="41">
        <v>0</v>
      </c>
      <c r="BE60" s="42">
        <v>0</v>
      </c>
      <c r="BF60" s="43">
        <v>0</v>
      </c>
      <c r="BG60" s="44">
        <v>0</v>
      </c>
      <c r="BH60" s="43">
        <v>0</v>
      </c>
      <c r="BI60" s="44">
        <v>0</v>
      </c>
      <c r="BJ60" s="43">
        <v>0</v>
      </c>
      <c r="BK60" s="44">
        <v>0</v>
      </c>
      <c r="BL60" s="43">
        <v>18249</v>
      </c>
      <c r="BM60" s="44">
        <v>7.9649435985623043E-3</v>
      </c>
      <c r="BN60" s="45">
        <v>17134</v>
      </c>
      <c r="BO60" s="44">
        <v>7.6743537109356628E-3</v>
      </c>
      <c r="BP60" s="45">
        <v>25554</v>
      </c>
      <c r="BQ60" s="44">
        <v>1.0878176260170354E-2</v>
      </c>
      <c r="BR60" s="45">
        <v>33750</v>
      </c>
      <c r="BS60" s="42">
        <v>1.3828634738841623E-2</v>
      </c>
      <c r="BT60" s="45">
        <v>35022</v>
      </c>
      <c r="BU60" s="42">
        <v>1.4014136583210888E-2</v>
      </c>
      <c r="BV60" s="45">
        <v>42998</v>
      </c>
      <c r="BW60" s="42">
        <v>1.7160780444740314E-2</v>
      </c>
      <c r="BX60" s="45">
        <v>57763</v>
      </c>
      <c r="BY60" s="42">
        <v>2.3113678097126025E-2</v>
      </c>
      <c r="BZ60" s="45">
        <v>111353</v>
      </c>
      <c r="CA60" s="42">
        <v>3.6223619440710675E-2</v>
      </c>
      <c r="CB60" s="45">
        <v>125638</v>
      </c>
      <c r="CC60" s="42">
        <v>4.0870592613508457E-2</v>
      </c>
      <c r="CD60" s="45">
        <v>132495</v>
      </c>
      <c r="CE60" s="42">
        <v>4.310120479732886E-2</v>
      </c>
      <c r="CF60" s="45">
        <v>144085</v>
      </c>
      <c r="CG60" s="42">
        <v>4.6871482646312156E-2</v>
      </c>
      <c r="CH60" s="45">
        <v>153295</v>
      </c>
      <c r="CI60" s="42">
        <v>4.9867536053485248E-2</v>
      </c>
      <c r="CJ60" s="45">
        <v>170201</v>
      </c>
      <c r="CK60" s="42">
        <v>5.5367132025436201E-2</v>
      </c>
      <c r="CL60" s="45">
        <v>185736</v>
      </c>
      <c r="CM60" s="42">
        <v>6.0420735682378005E-2</v>
      </c>
      <c r="CN60" s="45">
        <v>194906</v>
      </c>
      <c r="CO60" s="42">
        <v>6.3403776914058491E-2</v>
      </c>
      <c r="CP60" s="45">
        <v>215445</v>
      </c>
      <c r="CQ60" s="42">
        <v>5.9497705646738085E-2</v>
      </c>
      <c r="CR60" s="45">
        <v>221981</v>
      </c>
      <c r="CS60" s="42">
        <v>6.130269997989541E-2</v>
      </c>
      <c r="CT60" s="241">
        <v>226389</v>
      </c>
      <c r="CU60" s="242">
        <v>6.2520021739466636E-2</v>
      </c>
    </row>
    <row r="61" spans="1:99" x14ac:dyDescent="0.4">
      <c r="A61" s="78" t="s">
        <v>86</v>
      </c>
      <c r="B61" s="41"/>
      <c r="C61" s="82"/>
      <c r="D61" s="41"/>
      <c r="E61" s="82"/>
      <c r="F61" s="41"/>
      <c r="G61" s="82"/>
      <c r="H61" s="41"/>
      <c r="I61" s="82"/>
      <c r="J61" s="41"/>
      <c r="K61" s="82"/>
      <c r="L61" s="41"/>
      <c r="M61" s="82"/>
      <c r="N61" s="41"/>
      <c r="O61" s="82"/>
      <c r="P61" s="41"/>
      <c r="Q61" s="82"/>
      <c r="R61" s="41"/>
      <c r="S61" s="82"/>
      <c r="T61" s="41"/>
      <c r="U61" s="82"/>
      <c r="V61" s="41"/>
      <c r="W61" s="82"/>
      <c r="X61" s="41"/>
      <c r="Y61" s="82"/>
      <c r="Z61" s="41"/>
      <c r="AA61" s="82"/>
      <c r="AB61" s="41"/>
      <c r="AC61" s="82"/>
      <c r="AD61" s="41"/>
      <c r="AE61" s="82"/>
      <c r="AF61" s="41"/>
      <c r="AG61" s="82"/>
      <c r="AH61" s="41"/>
      <c r="AI61" s="82"/>
      <c r="AJ61" s="41"/>
      <c r="AK61" s="82"/>
      <c r="AL61" s="41"/>
      <c r="AM61" s="82"/>
      <c r="AN61" s="41"/>
      <c r="AO61" s="82"/>
      <c r="AP61" s="41"/>
      <c r="AQ61" s="82"/>
      <c r="AR61" s="41"/>
      <c r="AS61" s="82"/>
      <c r="AT61" s="41"/>
      <c r="AU61" s="82"/>
      <c r="AV61" s="41"/>
      <c r="AW61" s="82"/>
      <c r="AX61" s="41"/>
      <c r="AY61" s="82"/>
      <c r="AZ61" s="41"/>
      <c r="BA61" s="82"/>
      <c r="BB61" s="41"/>
      <c r="BC61" s="82"/>
      <c r="BD61" s="41">
        <v>381</v>
      </c>
      <c r="BE61" s="82">
        <v>3.1333370615384108E-4</v>
      </c>
      <c r="BF61" s="43"/>
      <c r="BG61" s="44"/>
      <c r="BH61" s="43"/>
      <c r="BI61" s="44"/>
      <c r="BJ61" s="43">
        <v>8507</v>
      </c>
      <c r="BK61" s="69">
        <v>3.6103733619209377E-3</v>
      </c>
      <c r="BL61" s="43">
        <v>8353</v>
      </c>
      <c r="BM61" s="69">
        <v>3.6457435409496916E-3</v>
      </c>
      <c r="BN61" s="45">
        <v>8488</v>
      </c>
      <c r="BO61" s="69">
        <v>3.8017925935812948E-3</v>
      </c>
      <c r="BP61" s="45">
        <v>11338</v>
      </c>
      <c r="BQ61" s="69">
        <v>4.8265149267359897E-3</v>
      </c>
      <c r="BR61" s="45">
        <v>13998</v>
      </c>
      <c r="BS61" s="68">
        <v>5.7355030836831128E-3</v>
      </c>
      <c r="BT61" s="45">
        <v>28172</v>
      </c>
      <c r="BU61" s="68">
        <v>1.1273092793735855E-2</v>
      </c>
      <c r="BV61" s="45">
        <v>35975</v>
      </c>
      <c r="BW61" s="68">
        <v>1.4357855632809266E-2</v>
      </c>
      <c r="BX61" s="45">
        <v>34002</v>
      </c>
      <c r="BY61" s="68">
        <v>1.3605790603993544E-2</v>
      </c>
      <c r="BZ61" s="45">
        <v>34167</v>
      </c>
      <c r="CA61" s="68">
        <v>1.1114675001398809E-2</v>
      </c>
      <c r="CB61" s="45">
        <v>33520</v>
      </c>
      <c r="CC61" s="68">
        <v>1.0904203062805868E-2</v>
      </c>
      <c r="CD61" s="45">
        <v>33752</v>
      </c>
      <c r="CE61" s="68">
        <v>1.0979673680662997E-2</v>
      </c>
      <c r="CF61" s="45">
        <v>34839</v>
      </c>
      <c r="CG61" s="68">
        <v>1.133327954967463E-2</v>
      </c>
      <c r="CH61" s="45">
        <v>33517</v>
      </c>
      <c r="CI61" s="68">
        <v>1.0903227149643922E-2</v>
      </c>
      <c r="CJ61" s="45">
        <v>35591</v>
      </c>
      <c r="CK61" s="68">
        <v>1.1577908448935669E-2</v>
      </c>
      <c r="CL61" s="45">
        <v>34990</v>
      </c>
      <c r="CM61" s="68">
        <v>1.1382400512159227E-2</v>
      </c>
      <c r="CN61" s="45">
        <v>31021</v>
      </c>
      <c r="CO61" s="68">
        <v>1.0091267398905156E-2</v>
      </c>
      <c r="CP61" s="45">
        <v>30919</v>
      </c>
      <c r="CQ61" s="68">
        <v>8.5386505181902338E-3</v>
      </c>
      <c r="CR61" s="45">
        <v>30208</v>
      </c>
      <c r="CS61" s="68">
        <v>8.3422993904554016E-3</v>
      </c>
      <c r="CT61" s="241">
        <v>27028</v>
      </c>
      <c r="CU61" s="251">
        <v>7.4641044731603746E-3</v>
      </c>
    </row>
    <row r="62" spans="1:99" x14ac:dyDescent="0.4">
      <c r="A62" s="83" t="s">
        <v>87</v>
      </c>
      <c r="B62" s="41"/>
      <c r="C62" s="42"/>
      <c r="D62" s="41"/>
      <c r="E62" s="42"/>
      <c r="F62" s="41"/>
      <c r="G62" s="42"/>
      <c r="H62" s="41"/>
      <c r="I62" s="42"/>
      <c r="J62" s="41"/>
      <c r="K62" s="42"/>
      <c r="L62" s="41"/>
      <c r="M62" s="42"/>
      <c r="N62" s="41"/>
      <c r="O62" s="42"/>
      <c r="P62" s="41"/>
      <c r="Q62" s="42"/>
      <c r="R62" s="41"/>
      <c r="S62" s="42"/>
      <c r="T62" s="41"/>
      <c r="U62" s="42"/>
      <c r="V62" s="41"/>
      <c r="W62" s="42"/>
      <c r="X62" s="41"/>
      <c r="Y62" s="42"/>
      <c r="Z62" s="41"/>
      <c r="AA62" s="42"/>
      <c r="AB62" s="41"/>
      <c r="AC62" s="42"/>
      <c r="AD62" s="41"/>
      <c r="AE62" s="42"/>
      <c r="AF62" s="41"/>
      <c r="AG62" s="42"/>
      <c r="AH62" s="41"/>
      <c r="AI62" s="42"/>
      <c r="AJ62" s="41"/>
      <c r="AK62" s="42"/>
      <c r="AL62" s="41"/>
      <c r="AM62" s="42"/>
      <c r="AN62" s="41"/>
      <c r="AO62" s="42"/>
      <c r="AP62" s="41"/>
      <c r="AQ62" s="42"/>
      <c r="AR62" s="41"/>
      <c r="AS62" s="42"/>
      <c r="AT62" s="41"/>
      <c r="AU62" s="42"/>
      <c r="AV62" s="41">
        <v>1019</v>
      </c>
      <c r="AW62" s="42">
        <v>3.8808255228069909E-3</v>
      </c>
      <c r="AX62" s="41">
        <v>1225</v>
      </c>
      <c r="AY62" s="42">
        <v>3.9503768175764356E-3</v>
      </c>
      <c r="AZ62" s="41">
        <v>63264</v>
      </c>
      <c r="BA62" s="42">
        <v>0.12960057032117439</v>
      </c>
      <c r="BB62" s="41">
        <v>57190</v>
      </c>
      <c r="BC62" s="42">
        <v>0.16064110378611896</v>
      </c>
      <c r="BD62" s="41">
        <v>55680</v>
      </c>
      <c r="BE62" s="42">
        <v>0.18130311614730879</v>
      </c>
      <c r="BF62" s="43">
        <v>54418</v>
      </c>
      <c r="BG62" s="44">
        <v>0.13496561251391992</v>
      </c>
      <c r="BH62" s="43">
        <v>50946</v>
      </c>
      <c r="BI62" s="44">
        <v>0.12595088642268926</v>
      </c>
      <c r="BJ62" s="43">
        <v>52088</v>
      </c>
      <c r="BK62" s="44">
        <v>2.2106162886533186E-2</v>
      </c>
      <c r="BL62" s="43">
        <v>44995</v>
      </c>
      <c r="BM62" s="44">
        <v>1.9638480860173755E-2</v>
      </c>
      <c r="BN62" s="45">
        <v>30361</v>
      </c>
      <c r="BO62" s="44">
        <v>1.3598754115659955E-2</v>
      </c>
      <c r="BP62" s="45">
        <v>17651</v>
      </c>
      <c r="BQ62" s="44">
        <v>7.5139191190524736E-3</v>
      </c>
      <c r="BR62" s="45">
        <v>498</v>
      </c>
      <c r="BS62" s="42">
        <v>2.0404918814646307E-4</v>
      </c>
      <c r="BT62" s="45">
        <v>41567</v>
      </c>
      <c r="BU62" s="42">
        <v>1.6633133897388127E-2</v>
      </c>
      <c r="BV62" s="45">
        <v>41956</v>
      </c>
      <c r="BW62" s="42">
        <v>1.6744911492151373E-2</v>
      </c>
      <c r="BX62" s="45">
        <v>41088</v>
      </c>
      <c r="BY62" s="42">
        <v>1.6441230643399998E-2</v>
      </c>
      <c r="BZ62" s="45">
        <v>50265</v>
      </c>
      <c r="CA62" s="42">
        <v>1.6351425028399074E-2</v>
      </c>
      <c r="CB62" s="45">
        <v>50063</v>
      </c>
      <c r="CC62" s="42">
        <v>1.6285713542161399E-2</v>
      </c>
      <c r="CD62" s="45">
        <v>50905</v>
      </c>
      <c r="CE62" s="42">
        <v>1.655961983628081E-2</v>
      </c>
      <c r="CF62" s="45">
        <v>50969</v>
      </c>
      <c r="CG62" s="42">
        <v>1.6580439317068981E-2</v>
      </c>
      <c r="CH62" s="45">
        <v>55064</v>
      </c>
      <c r="CI62" s="42">
        <v>1.7912560783124771E-2</v>
      </c>
      <c r="CJ62" s="45">
        <v>54458</v>
      </c>
      <c r="CK62" s="42">
        <v>1.7715426324411754E-2</v>
      </c>
      <c r="CL62" s="45">
        <v>51165</v>
      </c>
      <c r="CM62" s="42">
        <v>1.6644198976982764E-2</v>
      </c>
      <c r="CN62" s="45">
        <v>61794</v>
      </c>
      <c r="CO62" s="42">
        <v>2.0101859309756137E-2</v>
      </c>
      <c r="CP62" s="45">
        <v>58461</v>
      </c>
      <c r="CQ62" s="42">
        <v>1.6144702220120936E-2</v>
      </c>
      <c r="CR62" s="45">
        <v>57951</v>
      </c>
      <c r="CS62" s="42">
        <v>1.6003859639045319E-2</v>
      </c>
      <c r="CT62" s="241">
        <v>57790</v>
      </c>
      <c r="CU62" s="242">
        <v>1.5959397569333213E-2</v>
      </c>
    </row>
    <row r="63" spans="1:99" x14ac:dyDescent="0.4">
      <c r="A63" s="78" t="s">
        <v>93</v>
      </c>
      <c r="B63" s="41">
        <v>1970.5520200000001</v>
      </c>
      <c r="C63" s="42">
        <v>8.1499675912441189E-3</v>
      </c>
      <c r="D63" s="41">
        <v>4557.22379</v>
      </c>
      <c r="E63" s="42">
        <v>1.8562494634341821E-2</v>
      </c>
      <c r="F63" s="41">
        <v>3784.69605</v>
      </c>
      <c r="G63" s="42">
        <v>1.4387690851091005E-2</v>
      </c>
      <c r="H63" s="41">
        <v>3913</v>
      </c>
      <c r="I63" s="42">
        <v>1.5279545791779581E-2</v>
      </c>
      <c r="J63" s="41">
        <v>3833.3219728327872</v>
      </c>
      <c r="K63" s="42">
        <v>1.3855500232441573E-2</v>
      </c>
      <c r="L63" s="41">
        <v>3781.6549200000004</v>
      </c>
      <c r="M63" s="42">
        <v>1.3137605941856929E-2</v>
      </c>
      <c r="N63" s="41">
        <v>3918.7664052800005</v>
      </c>
      <c r="O63" s="42">
        <v>1.3451392742928869E-2</v>
      </c>
      <c r="P63" s="41">
        <v>5964</v>
      </c>
      <c r="Q63" s="42">
        <v>2.0006373593197027E-2</v>
      </c>
      <c r="R63" s="41">
        <v>6625</v>
      </c>
      <c r="S63" s="42">
        <v>2.1332912578529269E-2</v>
      </c>
      <c r="T63" s="41">
        <v>7173</v>
      </c>
      <c r="U63" s="42">
        <v>2.2997239561792459E-2</v>
      </c>
      <c r="V63" s="41">
        <v>6102</v>
      </c>
      <c r="W63" s="42">
        <v>1.8110479265845927E-2</v>
      </c>
      <c r="X63" s="41">
        <v>3450</v>
      </c>
      <c r="Y63" s="42">
        <v>1.0927265586398246E-2</v>
      </c>
      <c r="Z63" s="41">
        <v>3654</v>
      </c>
      <c r="AA63" s="42">
        <v>9.6866293233939787E-3</v>
      </c>
      <c r="AB63" s="41">
        <v>3716</v>
      </c>
      <c r="AC63" s="42">
        <v>8.7838524615351885E-3</v>
      </c>
      <c r="AD63" s="41">
        <v>3748</v>
      </c>
      <c r="AE63" s="42">
        <v>1.0592358127967444E-2</v>
      </c>
      <c r="AF63" s="41">
        <v>4624</v>
      </c>
      <c r="AG63" s="42">
        <v>1.2634915430226521E-2</v>
      </c>
      <c r="AH63" s="41">
        <v>4863</v>
      </c>
      <c r="AI63" s="42">
        <v>1.2429107062073971E-2</v>
      </c>
      <c r="AJ63" s="41">
        <v>4864</v>
      </c>
      <c r="AK63" s="42">
        <v>8.2813619980147881E-3</v>
      </c>
      <c r="AL63" s="41">
        <v>4739</v>
      </c>
      <c r="AM63" s="42">
        <v>7.4207348390895314E-3</v>
      </c>
      <c r="AN63" s="41">
        <v>4593</v>
      </c>
      <c r="AO63" s="42">
        <v>7.7303060649157205E-3</v>
      </c>
      <c r="AP63" s="41">
        <v>4234</v>
      </c>
      <c r="AQ63" s="42">
        <v>6.7043953851464548E-3</v>
      </c>
      <c r="AR63" s="41">
        <v>4033</v>
      </c>
      <c r="AS63" s="42">
        <v>5.6154665515632937E-3</v>
      </c>
      <c r="AT63" s="41">
        <v>4897</v>
      </c>
      <c r="AU63" s="42">
        <v>6.5614318579825838E-3</v>
      </c>
      <c r="AV63" s="41">
        <v>5001</v>
      </c>
      <c r="AW63" s="42">
        <v>6.772348343273153E-3</v>
      </c>
      <c r="AX63" s="41">
        <v>4651</v>
      </c>
      <c r="AY63" s="42">
        <v>5.8131614174064877E-3</v>
      </c>
      <c r="AZ63" s="41">
        <v>4389</v>
      </c>
      <c r="BA63" s="42">
        <v>3.6376716580704673E-3</v>
      </c>
      <c r="BB63" s="41">
        <v>4572</v>
      </c>
      <c r="BC63" s="42">
        <v>3.6307066298513651E-3</v>
      </c>
      <c r="BD63" s="41">
        <v>5062</v>
      </c>
      <c r="BE63" s="42">
        <v>4.1629795814980145E-3</v>
      </c>
      <c r="BF63" s="43">
        <v>5328</v>
      </c>
      <c r="BG63" s="44">
        <v>3.8473619791384596E-3</v>
      </c>
      <c r="BH63" s="43">
        <v>6034</v>
      </c>
      <c r="BI63" s="44">
        <v>2.6101506049112703E-3</v>
      </c>
      <c r="BJ63" s="43">
        <v>6160</v>
      </c>
      <c r="BK63" s="44">
        <v>2.6143058551114347E-3</v>
      </c>
      <c r="BL63" s="43">
        <v>6056</v>
      </c>
      <c r="BM63" s="44">
        <v>2.6431968016271197E-3</v>
      </c>
      <c r="BN63" s="45">
        <v>5782</v>
      </c>
      <c r="BO63" s="44">
        <v>2.5897696484551186E-3</v>
      </c>
      <c r="BP63" s="45">
        <v>5481</v>
      </c>
      <c r="BQ63" s="44">
        <v>2.3332270518116034E-3</v>
      </c>
      <c r="BR63" s="45">
        <v>5696</v>
      </c>
      <c r="BS63" s="42">
        <v>2.3338638065908707E-3</v>
      </c>
      <c r="BT63" s="45">
        <v>5240</v>
      </c>
      <c r="BU63" s="42">
        <v>2.0967984608538932E-3</v>
      </c>
      <c r="BV63" s="45">
        <v>4394</v>
      </c>
      <c r="BW63" s="42">
        <v>1.7536738749288094E-3</v>
      </c>
      <c r="BX63" s="45">
        <v>4002</v>
      </c>
      <c r="BY63" s="42">
        <v>1.6013873888942464E-3</v>
      </c>
      <c r="BZ63" s="45">
        <v>6721</v>
      </c>
      <c r="CA63" s="42">
        <v>2.1863707871455319E-3</v>
      </c>
      <c r="CB63" s="45">
        <v>13132</v>
      </c>
      <c r="CC63" s="42">
        <v>4.2718972142233485E-3</v>
      </c>
      <c r="CD63" s="45">
        <v>6534</v>
      </c>
      <c r="CE63" s="42">
        <v>2.1255388667175876E-3</v>
      </c>
      <c r="CF63" s="45">
        <v>7923</v>
      </c>
      <c r="CG63" s="42">
        <v>2.5773866606984153E-3</v>
      </c>
      <c r="CH63" s="45">
        <v>9129</v>
      </c>
      <c r="CI63" s="42">
        <v>2.9697037518005599E-3</v>
      </c>
      <c r="CJ63" s="45">
        <v>12873</v>
      </c>
      <c r="CK63" s="42">
        <v>4.1876433779087091E-3</v>
      </c>
      <c r="CL63" s="45">
        <v>11980</v>
      </c>
      <c r="CM63" s="42">
        <v>3.8971465600362259E-3</v>
      </c>
      <c r="CN63" s="45">
        <v>17105</v>
      </c>
      <c r="CO63" s="42">
        <v>5.5643315450266814E-3</v>
      </c>
      <c r="CP63" s="45">
        <v>18531</v>
      </c>
      <c r="CQ63" s="42">
        <v>5.1175566076711154E-3</v>
      </c>
      <c r="CR63" s="45">
        <v>17364</v>
      </c>
      <c r="CS63" s="42">
        <v>4.795275642739261E-3</v>
      </c>
      <c r="CT63" s="241">
        <v>16305</v>
      </c>
      <c r="CU63" s="242">
        <v>4.5028201655645961E-3</v>
      </c>
    </row>
    <row r="64" spans="1:99" ht="15.5" thickBot="1" x14ac:dyDescent="0.45">
      <c r="A64" s="84" t="s">
        <v>94</v>
      </c>
      <c r="B64" s="84">
        <v>41549.455563691226</v>
      </c>
      <c r="C64" s="48">
        <v>0.17184358131175911</v>
      </c>
      <c r="D64" s="84">
        <v>35202.223790000004</v>
      </c>
      <c r="E64" s="48">
        <v>0.14338578053872028</v>
      </c>
      <c r="F64" s="84">
        <v>30149.729766462337</v>
      </c>
      <c r="G64" s="48">
        <v>0.11461554254107045</v>
      </c>
      <c r="H64" s="84">
        <v>16730</v>
      </c>
      <c r="I64" s="48">
        <v>6.5327575031043292E-2</v>
      </c>
      <c r="J64" s="84">
        <v>61108.079803232795</v>
      </c>
      <c r="K64" s="48">
        <v>0.22087448430324774</v>
      </c>
      <c r="L64" s="84">
        <v>56406.684140000005</v>
      </c>
      <c r="M64" s="48">
        <v>0.1959588604446518</v>
      </c>
      <c r="N64" s="84">
        <v>67190.289560260644</v>
      </c>
      <c r="O64" s="48">
        <v>0.23063456198063476</v>
      </c>
      <c r="P64" s="84">
        <v>41428</v>
      </c>
      <c r="Q64" s="48">
        <v>0.1389711678770903</v>
      </c>
      <c r="R64" s="84">
        <v>38130</v>
      </c>
      <c r="S64" s="48">
        <v>0.12278097458404845</v>
      </c>
      <c r="T64" s="84">
        <v>61052</v>
      </c>
      <c r="U64" s="48">
        <v>0.19573783211021234</v>
      </c>
      <c r="V64" s="84">
        <v>69749</v>
      </c>
      <c r="W64" s="48">
        <v>0.20701209739650731</v>
      </c>
      <c r="X64" s="84">
        <v>37157</v>
      </c>
      <c r="Y64" s="48">
        <v>0.11768823402718831</v>
      </c>
      <c r="Z64" s="84">
        <v>24004</v>
      </c>
      <c r="AA64" s="48">
        <v>6.3633784969553658E-2</v>
      </c>
      <c r="AB64" s="84">
        <v>12604</v>
      </c>
      <c r="AC64" s="48">
        <v>2.9793239081052077E-2</v>
      </c>
      <c r="AD64" s="84">
        <v>7027</v>
      </c>
      <c r="AE64" s="48">
        <v>1.9859258421885597E-2</v>
      </c>
      <c r="AF64" s="84">
        <v>5562</v>
      </c>
      <c r="AG64" s="48">
        <v>1.519796704647922E-2</v>
      </c>
      <c r="AH64" s="84">
        <v>5245</v>
      </c>
      <c r="AI64" s="48">
        <v>1.3405442430717248E-2</v>
      </c>
      <c r="AJ64" s="84">
        <v>185214</v>
      </c>
      <c r="AK64" s="48">
        <v>0.3153421424959521</v>
      </c>
      <c r="AL64" s="84">
        <v>208765</v>
      </c>
      <c r="AM64" s="48">
        <v>0.32690223859095291</v>
      </c>
      <c r="AN64" s="84">
        <v>197301</v>
      </c>
      <c r="AO64" s="48">
        <v>0.33206991441627187</v>
      </c>
      <c r="AP64" s="84">
        <v>180625</v>
      </c>
      <c r="AQ64" s="48">
        <v>0.28601356080351403</v>
      </c>
      <c r="AR64" s="84">
        <v>165270</v>
      </c>
      <c r="AS64" s="48">
        <v>0.23011856111501752</v>
      </c>
      <c r="AT64" s="84">
        <v>149791</v>
      </c>
      <c r="AU64" s="48">
        <v>0.20070317325690612</v>
      </c>
      <c r="AV64" s="84">
        <v>210115</v>
      </c>
      <c r="AW64" s="48">
        <v>0.28453748693198128</v>
      </c>
      <c r="AX64" s="84">
        <v>193715</v>
      </c>
      <c r="AY64" s="48">
        <v>0.24211923542741298</v>
      </c>
      <c r="AZ64" s="84">
        <v>489236</v>
      </c>
      <c r="BA64" s="48">
        <v>0.40548642773018073</v>
      </c>
      <c r="BB64" s="84">
        <v>602096</v>
      </c>
      <c r="BC64" s="48">
        <v>0.47813515726312061</v>
      </c>
      <c r="BD64" s="84">
        <v>687453</v>
      </c>
      <c r="BE64" s="48">
        <v>0.53995720890193077</v>
      </c>
      <c r="BF64" s="58">
        <v>675339</v>
      </c>
      <c r="BG64" s="50">
        <v>0.47279337329407267</v>
      </c>
      <c r="BH64" s="58">
        <v>352711</v>
      </c>
      <c r="BI64" s="50">
        <v>0.15237752503760718</v>
      </c>
      <c r="BJ64" s="58">
        <v>350507</v>
      </c>
      <c r="BK64" s="50">
        <v>0.14772813003524751</v>
      </c>
      <c r="BL64" s="58">
        <v>350156</v>
      </c>
      <c r="BM64" s="50">
        <v>0.15040761634107902</v>
      </c>
      <c r="BN64" s="58">
        <v>332729</v>
      </c>
      <c r="BO64" s="50">
        <v>0.14484262416114393</v>
      </c>
      <c r="BP64" s="58">
        <v>269735</v>
      </c>
      <c r="BQ64" s="50">
        <v>0.11314738796422372</v>
      </c>
      <c r="BR64" s="58">
        <v>261245</v>
      </c>
      <c r="BS64" s="48">
        <v>0.10704182762514607</v>
      </c>
      <c r="BT64" s="58">
        <v>310001</v>
      </c>
      <c r="BU64" s="48">
        <v>0.12404763734029918</v>
      </c>
      <c r="BV64" s="58">
        <v>325323</v>
      </c>
      <c r="BW64" s="48">
        <v>0.12983851752696063</v>
      </c>
      <c r="BX64" s="58">
        <v>286855</v>
      </c>
      <c r="BY64" s="48">
        <v>0.11478410280891031</v>
      </c>
      <c r="BZ64" s="58">
        <v>632506</v>
      </c>
      <c r="CA64" s="48">
        <v>0.20575697680319474</v>
      </c>
      <c r="CB64" s="58">
        <v>722353</v>
      </c>
      <c r="CC64" s="48">
        <v>0.2349846000903045</v>
      </c>
      <c r="CD64" s="58">
        <v>723686</v>
      </c>
      <c r="CE64" s="48">
        <v>0.23541823083859567</v>
      </c>
      <c r="CF64" s="58">
        <v>687816</v>
      </c>
      <c r="CG64" s="48">
        <v>0.22374956246559907</v>
      </c>
      <c r="CH64" s="58">
        <v>701005</v>
      </c>
      <c r="CI64" s="48">
        <v>0.22804000202989938</v>
      </c>
      <c r="CJ64" s="58">
        <v>723123</v>
      </c>
      <c r="CK64" s="48">
        <v>0.23523508446853722</v>
      </c>
      <c r="CL64" s="58">
        <v>733871</v>
      </c>
      <c r="CM64" s="48">
        <v>0.2387314560234011</v>
      </c>
      <c r="CN64" s="58">
        <v>704826</v>
      </c>
      <c r="CO64" s="48">
        <v>0.2292829900938308</v>
      </c>
      <c r="CP64" s="58">
        <v>606689</v>
      </c>
      <c r="CQ64" s="48">
        <v>0.1675444013140889</v>
      </c>
      <c r="CR64" s="58">
        <v>610837</v>
      </c>
      <c r="CS64" s="48">
        <v>0.16868992097350391</v>
      </c>
      <c r="CT64" s="259">
        <v>610845</v>
      </c>
      <c r="CU64" s="244">
        <v>0.16869213026889335</v>
      </c>
    </row>
    <row r="65" spans="1:99" x14ac:dyDescent="0.4">
      <c r="A65" s="66"/>
      <c r="B65" s="85"/>
      <c r="C65" s="42"/>
      <c r="D65" s="85"/>
      <c r="E65" s="42"/>
      <c r="F65" s="85"/>
      <c r="G65" s="42"/>
      <c r="H65" s="85"/>
      <c r="I65" s="42"/>
      <c r="J65" s="85"/>
      <c r="K65" s="42"/>
      <c r="L65" s="85"/>
      <c r="M65" s="42"/>
      <c r="N65" s="85"/>
      <c r="O65" s="42"/>
      <c r="P65" s="85"/>
      <c r="Q65" s="42"/>
      <c r="R65" s="85"/>
      <c r="S65" s="42"/>
      <c r="T65" s="85"/>
      <c r="U65" s="42"/>
      <c r="V65" s="85"/>
      <c r="W65" s="42"/>
      <c r="X65" s="85"/>
      <c r="Y65" s="42"/>
      <c r="Z65" s="85"/>
      <c r="AA65" s="42"/>
      <c r="AB65" s="85"/>
      <c r="AC65" s="42"/>
      <c r="AD65" s="85"/>
      <c r="AE65" s="42"/>
      <c r="AF65" s="85"/>
      <c r="AG65" s="42"/>
      <c r="AH65" s="85"/>
      <c r="AI65" s="42"/>
      <c r="AJ65" s="85"/>
      <c r="AK65" s="42"/>
      <c r="AL65" s="85"/>
      <c r="AM65" s="42"/>
      <c r="AN65" s="85"/>
      <c r="AO65" s="42"/>
      <c r="AP65" s="85"/>
      <c r="AQ65" s="42"/>
      <c r="AR65" s="85"/>
      <c r="AS65" s="42"/>
      <c r="AT65" s="85"/>
      <c r="AU65" s="42"/>
      <c r="AV65" s="85"/>
      <c r="AW65" s="42"/>
      <c r="AX65" s="85"/>
      <c r="AY65" s="42"/>
      <c r="AZ65" s="85"/>
      <c r="BA65" s="42"/>
      <c r="BB65" s="85"/>
      <c r="BC65" s="42"/>
      <c r="BD65" s="85"/>
      <c r="BE65" s="42"/>
      <c r="BF65" s="86"/>
      <c r="BG65" s="44"/>
      <c r="BH65" s="86"/>
      <c r="BI65" s="44"/>
      <c r="BJ65" s="86"/>
      <c r="BK65" s="44"/>
      <c r="BL65" s="86"/>
      <c r="BM65" s="44"/>
      <c r="BN65" s="86"/>
      <c r="BO65" s="44"/>
      <c r="BP65" s="86"/>
      <c r="BQ65" s="44"/>
      <c r="BR65" s="86"/>
      <c r="BS65" s="42"/>
      <c r="BT65" s="86"/>
      <c r="BU65" s="42"/>
      <c r="BV65" s="86"/>
      <c r="BW65" s="42"/>
      <c r="BX65" s="86"/>
      <c r="BY65" s="42"/>
      <c r="BZ65" s="86"/>
      <c r="CA65" s="42"/>
      <c r="CB65" s="86"/>
      <c r="CC65" s="42"/>
      <c r="CD65" s="86"/>
      <c r="CE65" s="42"/>
      <c r="CF65" s="86"/>
      <c r="CG65" s="42"/>
      <c r="CH65" s="86"/>
      <c r="CI65" s="42"/>
      <c r="CJ65" s="86"/>
      <c r="CK65" s="42"/>
      <c r="CL65" s="86"/>
      <c r="CM65" s="42"/>
      <c r="CN65" s="86"/>
      <c r="CO65" s="42"/>
      <c r="CP65" s="86"/>
      <c r="CQ65" s="42"/>
      <c r="CR65" s="86"/>
      <c r="CS65" s="42"/>
      <c r="CT65" s="260"/>
      <c r="CU65" s="242"/>
    </row>
    <row r="66" spans="1:99" ht="15.5" thickBot="1" x14ac:dyDescent="0.45">
      <c r="A66" s="66" t="s">
        <v>95</v>
      </c>
      <c r="B66" s="85">
        <v>168509.62890139525</v>
      </c>
      <c r="C66" s="48">
        <v>0.69693568117980698</v>
      </c>
      <c r="D66" s="85">
        <v>168826.57335792203</v>
      </c>
      <c r="E66" s="48">
        <v>0.68766479473037756</v>
      </c>
      <c r="F66" s="85">
        <v>177553.8943626117</v>
      </c>
      <c r="G66" s="48">
        <v>0.67497904924135899</v>
      </c>
      <c r="H66" s="85">
        <v>177375</v>
      </c>
      <c r="I66" s="48">
        <v>0.69261677352847006</v>
      </c>
      <c r="J66" s="85">
        <v>211988.12801929124</v>
      </c>
      <c r="K66" s="48">
        <v>0.7662287639448091</v>
      </c>
      <c r="L66" s="85">
        <v>213549.37922135324</v>
      </c>
      <c r="M66" s="48">
        <v>0.74187826565050741</v>
      </c>
      <c r="N66" s="85">
        <v>212064.57248868531</v>
      </c>
      <c r="O66" s="48">
        <v>0.72792393227704943</v>
      </c>
      <c r="P66" s="85">
        <v>218917</v>
      </c>
      <c r="Q66" s="48">
        <v>0.73436205363881857</v>
      </c>
      <c r="R66" s="85">
        <v>225936</v>
      </c>
      <c r="S66" s="48">
        <v>0.7275279903913342</v>
      </c>
      <c r="T66" s="85">
        <v>221359</v>
      </c>
      <c r="U66" s="48">
        <v>0.70969551821536547</v>
      </c>
      <c r="V66" s="85">
        <v>232169</v>
      </c>
      <c r="W66" s="48">
        <v>0.68906782377453013</v>
      </c>
      <c r="X66" s="85">
        <v>218237</v>
      </c>
      <c r="Y66" s="48">
        <v>0.69122714776196936</v>
      </c>
      <c r="Z66" s="85">
        <v>263986</v>
      </c>
      <c r="AA66" s="48">
        <v>0.69981787864408396</v>
      </c>
      <c r="AB66" s="85">
        <v>265746</v>
      </c>
      <c r="AC66" s="48">
        <v>0.62816836820321054</v>
      </c>
      <c r="AD66" s="85">
        <v>203735</v>
      </c>
      <c r="AE66" s="48">
        <v>0.57578283970156008</v>
      </c>
      <c r="AF66" s="85">
        <v>227634</v>
      </c>
      <c r="AG66" s="48">
        <v>0.62200180342651035</v>
      </c>
      <c r="AH66" s="85">
        <v>231409</v>
      </c>
      <c r="AI66" s="48">
        <v>0.59144709770254489</v>
      </c>
      <c r="AJ66" s="85">
        <v>412657</v>
      </c>
      <c r="AK66" s="48">
        <v>0.70258264761817202</v>
      </c>
      <c r="AL66" s="85">
        <v>445711</v>
      </c>
      <c r="AM66" s="48">
        <v>0.69793271700051362</v>
      </c>
      <c r="AN66" s="85">
        <v>370821</v>
      </c>
      <c r="AO66" s="48">
        <v>0.62411491950753595</v>
      </c>
      <c r="AP66" s="85">
        <v>385746</v>
      </c>
      <c r="AQ66" s="48">
        <v>0.61081570671674645</v>
      </c>
      <c r="AR66" s="85">
        <v>434340</v>
      </c>
      <c r="AS66" s="48">
        <v>0.6047661150523187</v>
      </c>
      <c r="AT66" s="85">
        <v>501542</v>
      </c>
      <c r="AU66" s="48">
        <v>0.67201014027288164</v>
      </c>
      <c r="AV66" s="85">
        <v>472688</v>
      </c>
      <c r="AW66" s="48">
        <v>0.64011353602981402</v>
      </c>
      <c r="AX66" s="85">
        <v>503812</v>
      </c>
      <c r="AY66" s="48">
        <v>0.62970124274917161</v>
      </c>
      <c r="AZ66" s="85">
        <v>977382</v>
      </c>
      <c r="BA66" s="48">
        <v>0.81006944645892676</v>
      </c>
      <c r="BB66" s="85">
        <v>958107</v>
      </c>
      <c r="BC66" s="48">
        <v>0.76084983311614207</v>
      </c>
      <c r="BD66" s="85">
        <v>1051769</v>
      </c>
      <c r="BE66" s="48">
        <v>0.8261077537658208</v>
      </c>
      <c r="BF66" s="86">
        <v>1122095</v>
      </c>
      <c r="BG66" s="50">
        <v>0.78555966737655081</v>
      </c>
      <c r="BH66" s="86">
        <v>760176</v>
      </c>
      <c r="BI66" s="50">
        <v>0.32840976741011219</v>
      </c>
      <c r="BJ66" s="86">
        <v>721476</v>
      </c>
      <c r="BK66" s="50">
        <v>0.30408037598481696</v>
      </c>
      <c r="BL66" s="86">
        <v>693162</v>
      </c>
      <c r="BM66" s="50">
        <v>0.29774398884558601</v>
      </c>
      <c r="BN66" s="86">
        <v>635592</v>
      </c>
      <c r="BO66" s="50">
        <v>0.27668406774230619</v>
      </c>
      <c r="BP66" s="86">
        <v>664249</v>
      </c>
      <c r="BQ66" s="50">
        <v>0.27863658519601697</v>
      </c>
      <c r="BR66" s="86">
        <v>682622</v>
      </c>
      <c r="BS66" s="48">
        <v>0.27969571267251991</v>
      </c>
      <c r="BT66" s="86">
        <v>681114</v>
      </c>
      <c r="BU66" s="48">
        <v>0.27254938680649593</v>
      </c>
      <c r="BV66" s="86">
        <v>671828</v>
      </c>
      <c r="BW66" s="48">
        <v>0.26813090852200094</v>
      </c>
      <c r="BX66" s="86">
        <v>630157</v>
      </c>
      <c r="BY66" s="48">
        <v>0.25215529056057762</v>
      </c>
      <c r="BZ66" s="86">
        <v>1104903</v>
      </c>
      <c r="CA66" s="48">
        <v>0.3594297934577384</v>
      </c>
      <c r="CB66" s="86">
        <v>1060578</v>
      </c>
      <c r="CC66" s="48">
        <v>0.34501067648999167</v>
      </c>
      <c r="CD66" s="86">
        <v>1148283</v>
      </c>
      <c r="CE66" s="48">
        <v>0.37354149777947226</v>
      </c>
      <c r="CF66" s="86">
        <v>1064135</v>
      </c>
      <c r="CG66" s="48">
        <v>0.3461677841956719</v>
      </c>
      <c r="CH66" s="86">
        <v>1156809</v>
      </c>
      <c r="CI66" s="48">
        <v>0.37631504298572171</v>
      </c>
      <c r="CJ66" s="86">
        <v>1261065</v>
      </c>
      <c r="CK66" s="48">
        <v>0.41022997718965637</v>
      </c>
      <c r="CL66" s="86">
        <v>1243945</v>
      </c>
      <c r="CM66" s="48">
        <v>0.40466076607881996</v>
      </c>
      <c r="CN66" s="86">
        <v>1218274</v>
      </c>
      <c r="CO66" s="48">
        <v>0.39630987715205118</v>
      </c>
      <c r="CP66" s="86">
        <v>1286281</v>
      </c>
      <c r="CQ66" s="48">
        <v>0.41843285262019669</v>
      </c>
      <c r="CR66" s="86">
        <v>1379285</v>
      </c>
      <c r="CS66" s="48">
        <v>0.44868746185806058</v>
      </c>
      <c r="CT66" s="260">
        <v>1298628</v>
      </c>
      <c r="CU66" s="244">
        <v>0.42244938589037762</v>
      </c>
    </row>
    <row r="67" spans="1:99" x14ac:dyDescent="0.4">
      <c r="A67" s="79"/>
      <c r="B67" s="81"/>
      <c r="C67" s="42"/>
      <c r="D67" s="81"/>
      <c r="E67" s="42"/>
      <c r="F67" s="81"/>
      <c r="G67" s="42"/>
      <c r="H67" s="81"/>
      <c r="I67" s="42"/>
      <c r="J67" s="81"/>
      <c r="K67" s="42"/>
      <c r="L67" s="81"/>
      <c r="M67" s="42"/>
      <c r="N67" s="81"/>
      <c r="O67" s="42"/>
      <c r="P67" s="81"/>
      <c r="Q67" s="42"/>
      <c r="R67" s="81"/>
      <c r="S67" s="42"/>
      <c r="T67" s="81"/>
      <c r="U67" s="42"/>
      <c r="V67" s="81"/>
      <c r="W67" s="42"/>
      <c r="X67" s="81"/>
      <c r="Y67" s="42"/>
      <c r="Z67" s="81"/>
      <c r="AA67" s="42"/>
      <c r="AB67" s="81"/>
      <c r="AC67" s="42"/>
      <c r="AD67" s="81"/>
      <c r="AE67" s="42"/>
      <c r="AF67" s="81"/>
      <c r="AG67" s="42"/>
      <c r="AH67" s="81"/>
      <c r="AI67" s="42"/>
      <c r="AJ67" s="81"/>
      <c r="AK67" s="42"/>
      <c r="AL67" s="81"/>
      <c r="AM67" s="42"/>
      <c r="AN67" s="81"/>
      <c r="AO67" s="42"/>
      <c r="AP67" s="81"/>
      <c r="AQ67" s="42"/>
      <c r="AR67" s="81"/>
      <c r="AS67" s="42"/>
      <c r="AT67" s="81"/>
      <c r="AU67" s="42"/>
      <c r="AV67" s="81"/>
      <c r="AW67" s="42"/>
      <c r="AX67" s="81"/>
      <c r="AY67" s="42"/>
      <c r="AZ67" s="81"/>
      <c r="BA67" s="42"/>
      <c r="BB67" s="81"/>
      <c r="BC67" s="42"/>
      <c r="BD67" s="81"/>
      <c r="BE67" s="42"/>
      <c r="BF67" s="81"/>
      <c r="BG67" s="44"/>
      <c r="BH67" s="81"/>
      <c r="BI67" s="44"/>
      <c r="BJ67" s="81"/>
      <c r="BK67" s="44"/>
      <c r="BL67" s="81"/>
      <c r="BM67" s="44"/>
      <c r="BN67" s="81"/>
      <c r="BO67" s="44"/>
      <c r="BP67" s="81"/>
      <c r="BQ67" s="44"/>
      <c r="BR67" s="81"/>
      <c r="BS67" s="42"/>
      <c r="BT67" s="81"/>
      <c r="BU67" s="42"/>
      <c r="BV67" s="81"/>
      <c r="BW67" s="42"/>
      <c r="BX67" s="81"/>
      <c r="BY67" s="42"/>
      <c r="BZ67" s="81"/>
      <c r="CA67" s="42"/>
      <c r="CB67" s="81"/>
      <c r="CC67" s="42"/>
      <c r="CD67" s="81"/>
      <c r="CE67" s="42"/>
      <c r="CF67" s="81"/>
      <c r="CG67" s="42"/>
      <c r="CH67" s="81"/>
      <c r="CI67" s="42"/>
      <c r="CJ67" s="81"/>
      <c r="CK67" s="42"/>
      <c r="CL67" s="81"/>
      <c r="CM67" s="42"/>
      <c r="CN67" s="81"/>
      <c r="CO67" s="42"/>
      <c r="CP67" s="81"/>
      <c r="CQ67" s="42"/>
      <c r="CR67" s="81"/>
      <c r="CS67" s="42"/>
      <c r="CT67" s="261"/>
      <c r="CU67" s="242"/>
    </row>
    <row r="68" spans="1:99" s="56" customFormat="1" x14ac:dyDescent="0.4">
      <c r="A68" s="73" t="s">
        <v>96</v>
      </c>
      <c r="B68" s="87">
        <v>73276.856497277215</v>
      </c>
      <c r="C68" s="31">
        <v>0.30306431882019302</v>
      </c>
      <c r="D68" s="87">
        <v>76680.503130000012</v>
      </c>
      <c r="E68" s="31">
        <v>0.31233520526962238</v>
      </c>
      <c r="F68" s="87">
        <v>85497.076718895143</v>
      </c>
      <c r="G68" s="31">
        <v>0.32502095075864107</v>
      </c>
      <c r="H68" s="87">
        <v>78719</v>
      </c>
      <c r="I68" s="31">
        <v>0.30738322647152999</v>
      </c>
      <c r="J68" s="87">
        <v>64676.150319599998</v>
      </c>
      <c r="K68" s="31">
        <v>0.23377123605519098</v>
      </c>
      <c r="L68" s="87">
        <v>74300.243969999996</v>
      </c>
      <c r="M68" s="31">
        <v>0.25812173434949254</v>
      </c>
      <c r="N68" s="87">
        <v>79263.357650000005</v>
      </c>
      <c r="O68" s="31">
        <v>0.27207606772295073</v>
      </c>
      <c r="P68" s="87">
        <v>79188</v>
      </c>
      <c r="Q68" s="31">
        <v>0.26563794636118149</v>
      </c>
      <c r="R68" s="87">
        <v>84617</v>
      </c>
      <c r="S68" s="31">
        <v>0.27247200960866585</v>
      </c>
      <c r="T68" s="87">
        <v>90548</v>
      </c>
      <c r="U68" s="31">
        <v>0.29030448178463453</v>
      </c>
      <c r="V68" s="87">
        <v>104763</v>
      </c>
      <c r="W68" s="31">
        <v>0.31093217622546981</v>
      </c>
      <c r="X68" s="87">
        <v>97487</v>
      </c>
      <c r="Y68" s="31">
        <v>0.30877285223803069</v>
      </c>
      <c r="Z68" s="87">
        <v>113235</v>
      </c>
      <c r="AA68" s="31">
        <v>0.30018212135591604</v>
      </c>
      <c r="AB68" s="87">
        <v>157303</v>
      </c>
      <c r="AC68" s="31">
        <v>0.37183163179678952</v>
      </c>
      <c r="AD68" s="87">
        <v>150105</v>
      </c>
      <c r="AE68" s="31">
        <v>0.42421716029843998</v>
      </c>
      <c r="AF68" s="87">
        <v>138336</v>
      </c>
      <c r="AG68" s="31">
        <v>0.37799819657348965</v>
      </c>
      <c r="AH68" s="87">
        <v>159850</v>
      </c>
      <c r="AI68" s="31">
        <v>0.40855290229745511</v>
      </c>
      <c r="AJ68" s="87">
        <v>174686</v>
      </c>
      <c r="AK68" s="31">
        <v>0.29741735238182798</v>
      </c>
      <c r="AL68" s="87">
        <v>192905</v>
      </c>
      <c r="AM68" s="31">
        <v>0.30206728299948638</v>
      </c>
      <c r="AN68" s="87">
        <v>223334</v>
      </c>
      <c r="AO68" s="31">
        <v>0.37588508049246411</v>
      </c>
      <c r="AP68" s="87">
        <v>245780</v>
      </c>
      <c r="AQ68" s="31">
        <v>0.3891842932832536</v>
      </c>
      <c r="AR68" s="87">
        <v>283855</v>
      </c>
      <c r="AS68" s="31">
        <v>0.39523388494768136</v>
      </c>
      <c r="AT68" s="87">
        <v>244789</v>
      </c>
      <c r="AU68" s="31">
        <v>0.32798985972711842</v>
      </c>
      <c r="AV68" s="87">
        <v>265756</v>
      </c>
      <c r="AW68" s="31">
        <v>0.35988646397018598</v>
      </c>
      <c r="AX68" s="87">
        <v>296269</v>
      </c>
      <c r="AY68" s="31">
        <v>0.37029875725082834</v>
      </c>
      <c r="AZ68" s="87">
        <v>229159</v>
      </c>
      <c r="BA68" s="31">
        <v>0.18993055354107319</v>
      </c>
      <c r="BB68" s="87">
        <v>301152</v>
      </c>
      <c r="BC68" s="31">
        <v>0.2391501668838579</v>
      </c>
      <c r="BD68" s="87">
        <v>221393</v>
      </c>
      <c r="BE68" s="31">
        <v>0.18207320001710589</v>
      </c>
      <c r="BF68" s="32">
        <v>306307</v>
      </c>
      <c r="BG68" s="33">
        <v>0.22118504236936265</v>
      </c>
      <c r="BH68" s="32">
        <v>1554542</v>
      </c>
      <c r="BI68" s="33">
        <v>0.67245421638382108</v>
      </c>
      <c r="BJ68" s="32">
        <v>1651173</v>
      </c>
      <c r="BK68" s="33">
        <v>0.70075831845810277</v>
      </c>
      <c r="BL68" s="32">
        <v>1634885</v>
      </c>
      <c r="BM68" s="33">
        <v>0.71356056853172944</v>
      </c>
      <c r="BN68" s="32">
        <v>1661584</v>
      </c>
      <c r="BO68" s="33">
        <v>0.74422687851239189</v>
      </c>
      <c r="BP68" s="32">
        <v>1719677</v>
      </c>
      <c r="BQ68" s="33">
        <v>0.73205562794713053</v>
      </c>
      <c r="BR68" s="32">
        <v>1757966</v>
      </c>
      <c r="BS68" s="31">
        <v>0.72030428732748009</v>
      </c>
      <c r="BT68" s="32">
        <v>1817934</v>
      </c>
      <c r="BU68" s="31">
        <v>0.72745061319350413</v>
      </c>
      <c r="BV68" s="32">
        <v>1833769</v>
      </c>
      <c r="BW68" s="31">
        <v>0.73186909147799906</v>
      </c>
      <c r="BX68" s="32">
        <v>1868926</v>
      </c>
      <c r="BY68" s="31">
        <v>0.74784470943942238</v>
      </c>
      <c r="BZ68" s="32">
        <v>1969141</v>
      </c>
      <c r="CA68" s="31">
        <v>0.6405702065422616</v>
      </c>
      <c r="CB68" s="32">
        <v>1995249</v>
      </c>
      <c r="CC68" s="31">
        <v>0.64906325348628713</v>
      </c>
      <c r="CD68" s="32">
        <v>2012677</v>
      </c>
      <c r="CE68" s="31">
        <v>0.65473265834841665</v>
      </c>
      <c r="CF68" s="32">
        <v>2033953</v>
      </c>
      <c r="CG68" s="31">
        <v>0.66165383449293502</v>
      </c>
      <c r="CH68" s="32">
        <v>2084685</v>
      </c>
      <c r="CI68" s="31">
        <v>0.67815717667021036</v>
      </c>
      <c r="CJ68" s="32">
        <v>2150664</v>
      </c>
      <c r="CK68" s="31">
        <v>0.69962043484088066</v>
      </c>
      <c r="CL68" s="32">
        <v>2187980</v>
      </c>
      <c r="CM68" s="31">
        <v>0.71175949335793498</v>
      </c>
      <c r="CN68" s="32">
        <v>2252284</v>
      </c>
      <c r="CO68" s="31">
        <v>0.73267786667985235</v>
      </c>
      <c r="CP68" s="32">
        <v>2334783</v>
      </c>
      <c r="CQ68" s="31">
        <v>0.75951515332896991</v>
      </c>
      <c r="CR68" s="32">
        <v>2255742</v>
      </c>
      <c r="CS68" s="31">
        <v>0.73380276925118837</v>
      </c>
      <c r="CT68" s="262">
        <v>2275077</v>
      </c>
      <c r="CU68" s="239">
        <v>0.74009252957992799</v>
      </c>
    </row>
    <row r="69" spans="1:99" s="56" customFormat="1" x14ac:dyDescent="0.4">
      <c r="A69" s="73"/>
      <c r="B69" s="37"/>
      <c r="C69" s="31"/>
      <c r="D69" s="37"/>
      <c r="E69" s="31"/>
      <c r="F69" s="37"/>
      <c r="G69" s="31"/>
      <c r="H69" s="37"/>
      <c r="I69" s="31"/>
      <c r="J69" s="37"/>
      <c r="K69" s="31"/>
      <c r="L69" s="37"/>
      <c r="M69" s="31"/>
      <c r="N69" s="37"/>
      <c r="O69" s="31"/>
      <c r="P69" s="37"/>
      <c r="Q69" s="31"/>
      <c r="R69" s="37"/>
      <c r="S69" s="31"/>
      <c r="T69" s="37"/>
      <c r="U69" s="31"/>
      <c r="V69" s="37"/>
      <c r="W69" s="31"/>
      <c r="X69" s="37"/>
      <c r="Y69" s="31"/>
      <c r="Z69" s="37"/>
      <c r="AA69" s="31"/>
      <c r="AB69" s="37"/>
      <c r="AC69" s="31"/>
      <c r="AD69" s="37"/>
      <c r="AE69" s="31"/>
      <c r="AF69" s="37"/>
      <c r="AG69" s="31"/>
      <c r="AH69" s="37"/>
      <c r="AI69" s="31"/>
      <c r="AJ69" s="37"/>
      <c r="AK69" s="31"/>
      <c r="AL69" s="37"/>
      <c r="AM69" s="31"/>
      <c r="AN69" s="37"/>
      <c r="AO69" s="31"/>
      <c r="AP69" s="37"/>
      <c r="AQ69" s="31"/>
      <c r="AR69" s="37"/>
      <c r="AS69" s="31"/>
      <c r="AT69" s="37"/>
      <c r="AU69" s="31"/>
      <c r="AV69" s="37"/>
      <c r="AW69" s="31"/>
      <c r="AX69" s="37"/>
      <c r="AY69" s="31"/>
      <c r="AZ69" s="37"/>
      <c r="BA69" s="31"/>
      <c r="BB69" s="37"/>
      <c r="BC69" s="31"/>
      <c r="BD69" s="37"/>
      <c r="BE69" s="31"/>
      <c r="BF69" s="37"/>
      <c r="BG69" s="33"/>
      <c r="BH69" s="37"/>
      <c r="BI69" s="33"/>
      <c r="BJ69" s="37"/>
      <c r="BK69" s="33"/>
      <c r="BL69" s="37"/>
      <c r="BM69" s="33"/>
      <c r="BN69" s="37"/>
      <c r="BO69" s="33"/>
      <c r="BP69" s="37"/>
      <c r="BQ69" s="33"/>
      <c r="BR69" s="37"/>
      <c r="BS69" s="31"/>
      <c r="BT69" s="37"/>
      <c r="BU69" s="31"/>
      <c r="BV69" s="37"/>
      <c r="BW69" s="31"/>
      <c r="BX69" s="37"/>
      <c r="BY69" s="31"/>
      <c r="BZ69" s="37"/>
      <c r="CA69" s="31"/>
      <c r="CB69" s="37"/>
      <c r="CC69" s="31"/>
      <c r="CD69" s="37"/>
      <c r="CE69" s="31"/>
      <c r="CF69" s="37"/>
      <c r="CG69" s="31"/>
      <c r="CH69" s="37"/>
      <c r="CI69" s="31"/>
      <c r="CJ69" s="37"/>
      <c r="CK69" s="31"/>
      <c r="CL69" s="37"/>
      <c r="CM69" s="31"/>
      <c r="CN69" s="37"/>
      <c r="CO69" s="31"/>
      <c r="CP69" s="37"/>
      <c r="CQ69" s="31"/>
      <c r="CR69" s="37"/>
      <c r="CS69" s="31"/>
      <c r="CT69" s="246"/>
      <c r="CU69" s="239"/>
    </row>
    <row r="70" spans="1:99" s="56" customFormat="1" ht="16.5" x14ac:dyDescent="0.45">
      <c r="A70" s="88" t="s">
        <v>97</v>
      </c>
      <c r="B70" s="87">
        <v>65399.492259999999</v>
      </c>
      <c r="C70" s="31">
        <v>0.27048448200967595</v>
      </c>
      <c r="D70" s="87">
        <v>67993.452750000011</v>
      </c>
      <c r="E70" s="31">
        <v>0.27695109127880885</v>
      </c>
      <c r="F70" s="87">
        <v>76022.219260000013</v>
      </c>
      <c r="G70" s="31">
        <v>0.28900185750101032</v>
      </c>
      <c r="H70" s="87">
        <v>69610</v>
      </c>
      <c r="I70" s="31">
        <v>0.27181425570298406</v>
      </c>
      <c r="J70" s="87">
        <v>64676.150319599998</v>
      </c>
      <c r="K70" s="31">
        <v>0.23377123605519098</v>
      </c>
      <c r="L70" s="87">
        <v>74300.243969999996</v>
      </c>
      <c r="M70" s="31">
        <v>0.25812173434949254</v>
      </c>
      <c r="N70" s="87">
        <v>79263.357650000005</v>
      </c>
      <c r="O70" s="31">
        <v>0.27207606772295073</v>
      </c>
      <c r="P70" s="87">
        <v>79188</v>
      </c>
      <c r="Q70" s="31">
        <v>0.26563794636118149</v>
      </c>
      <c r="R70" s="87">
        <v>84617</v>
      </c>
      <c r="S70" s="31">
        <v>0.27247200960866585</v>
      </c>
      <c r="T70" s="87">
        <v>90548</v>
      </c>
      <c r="U70" s="31">
        <v>0.29030448178463453</v>
      </c>
      <c r="V70" s="87">
        <v>104763</v>
      </c>
      <c r="W70" s="31">
        <v>0.31093217622546981</v>
      </c>
      <c r="X70" s="87">
        <v>97487</v>
      </c>
      <c r="Y70" s="31">
        <v>0.30877285223803069</v>
      </c>
      <c r="Z70" s="87">
        <v>113235</v>
      </c>
      <c r="AA70" s="31">
        <v>0.30018212135591604</v>
      </c>
      <c r="AB70" s="87">
        <v>157303</v>
      </c>
      <c r="AC70" s="31">
        <v>0.37183163179678952</v>
      </c>
      <c r="AD70" s="87">
        <v>150105</v>
      </c>
      <c r="AE70" s="31">
        <v>0.42421716029843998</v>
      </c>
      <c r="AF70" s="87">
        <v>138336</v>
      </c>
      <c r="AG70" s="31">
        <v>0.37799819657348965</v>
      </c>
      <c r="AH70" s="87">
        <v>159850</v>
      </c>
      <c r="AI70" s="31">
        <v>0.40855290229745511</v>
      </c>
      <c r="AJ70" s="87">
        <v>174686</v>
      </c>
      <c r="AK70" s="31">
        <v>0.29741735238182798</v>
      </c>
      <c r="AL70" s="87">
        <v>192905</v>
      </c>
      <c r="AM70" s="31">
        <v>0.30206728299948638</v>
      </c>
      <c r="AN70" s="87">
        <v>223334</v>
      </c>
      <c r="AO70" s="31">
        <v>0.37588508049246411</v>
      </c>
      <c r="AP70" s="87">
        <v>245780</v>
      </c>
      <c r="AQ70" s="31">
        <v>0.3891842932832536</v>
      </c>
      <c r="AR70" s="87">
        <v>283855</v>
      </c>
      <c r="AS70" s="31">
        <v>0.39523388494768136</v>
      </c>
      <c r="AT70" s="87">
        <v>244789</v>
      </c>
      <c r="AU70" s="31">
        <v>0.32798985972711842</v>
      </c>
      <c r="AV70" s="87">
        <v>265756</v>
      </c>
      <c r="AW70" s="31">
        <v>0.35988646397018598</v>
      </c>
      <c r="AX70" s="87">
        <v>296269</v>
      </c>
      <c r="AY70" s="31">
        <v>0.37029875725082834</v>
      </c>
      <c r="AZ70" s="87">
        <v>229159</v>
      </c>
      <c r="BA70" s="31">
        <v>0.18993055354107319</v>
      </c>
      <c r="BB70" s="87">
        <v>301152</v>
      </c>
      <c r="BC70" s="31">
        <v>0.2391501668838579</v>
      </c>
      <c r="BD70" s="87">
        <v>221393</v>
      </c>
      <c r="BE70" s="31">
        <v>0.17389224623417915</v>
      </c>
      <c r="BF70" s="32">
        <v>306307</v>
      </c>
      <c r="BG70" s="33">
        <v>0.22118504236936265</v>
      </c>
      <c r="BH70" s="32">
        <v>1554542</v>
      </c>
      <c r="BI70" s="33">
        <v>0.67245421638382108</v>
      </c>
      <c r="BJ70" s="32">
        <v>1651173</v>
      </c>
      <c r="BK70" s="33">
        <v>0.70075831845810277</v>
      </c>
      <c r="BL70" s="32">
        <v>1636289</v>
      </c>
      <c r="BM70" s="33">
        <v>0.71417335722219921</v>
      </c>
      <c r="BN70" s="32">
        <v>1663301</v>
      </c>
      <c r="BO70" s="33">
        <v>0.74499592633086253</v>
      </c>
      <c r="BP70" s="32">
        <v>1720943</v>
      </c>
      <c r="BQ70" s="33">
        <v>0.73259455614410074</v>
      </c>
      <c r="BR70" s="32">
        <v>1759860</v>
      </c>
      <c r="BS70" s="31">
        <v>0.72108032982215764</v>
      </c>
      <c r="BT70" s="32">
        <v>1822156</v>
      </c>
      <c r="BU70" s="31">
        <v>0.72914005653352798</v>
      </c>
      <c r="BV70" s="32">
        <v>1838336</v>
      </c>
      <c r="BW70" s="31">
        <v>0.73369181077403911</v>
      </c>
      <c r="BX70" s="32">
        <v>1873921</v>
      </c>
      <c r="BY70" s="31">
        <v>0.74984344257473645</v>
      </c>
      <c r="BZ70" s="32">
        <v>1974821</v>
      </c>
      <c r="CA70" s="31">
        <v>0.64241793546221204</v>
      </c>
      <c r="CB70" s="32">
        <v>2001464</v>
      </c>
      <c r="CC70" s="31">
        <v>0.65108502025345116</v>
      </c>
      <c r="CD70" s="32">
        <v>2019478</v>
      </c>
      <c r="CE70" s="31">
        <v>0.65694505348654741</v>
      </c>
      <c r="CF70" s="32">
        <v>2042719</v>
      </c>
      <c r="CG70" s="31">
        <v>0.66450545275214012</v>
      </c>
      <c r="CH70" s="32">
        <v>2097206</v>
      </c>
      <c r="CI70" s="31">
        <v>0.68223031290378411</v>
      </c>
      <c r="CJ70" s="32">
        <v>2163989</v>
      </c>
      <c r="CK70" s="31">
        <v>0.70395511580185577</v>
      </c>
      <c r="CL70" s="32">
        <v>2201563</v>
      </c>
      <c r="CM70" s="31">
        <v>0.71617810285083749</v>
      </c>
      <c r="CN70" s="32">
        <v>2266033</v>
      </c>
      <c r="CO70" s="31">
        <v>0.73715047670104916</v>
      </c>
      <c r="CP70" s="32">
        <v>2350165</v>
      </c>
      <c r="CQ70" s="31">
        <v>0.76451898541465246</v>
      </c>
      <c r="CR70" s="32">
        <v>2271764</v>
      </c>
      <c r="CS70" s="31">
        <v>0.73901479614475263</v>
      </c>
      <c r="CT70" s="262">
        <v>2293684</v>
      </c>
      <c r="CU70" s="239">
        <v>0.74614546831470208</v>
      </c>
    </row>
    <row r="71" spans="1:99" s="91" customFormat="1" ht="16.5" x14ac:dyDescent="0.45">
      <c r="A71" s="89" t="s">
        <v>98</v>
      </c>
      <c r="B71" s="90">
        <v>18500</v>
      </c>
      <c r="C71" s="42">
        <v>7.6513788475381733E-2</v>
      </c>
      <c r="D71" s="90">
        <v>18500</v>
      </c>
      <c r="E71" s="42">
        <v>7.5354243407766391E-2</v>
      </c>
      <c r="F71" s="90">
        <v>18500</v>
      </c>
      <c r="G71" s="42">
        <v>7.0328575195670887E-2</v>
      </c>
      <c r="H71" s="90">
        <v>36135</v>
      </c>
      <c r="I71" s="42">
        <v>0.14110053339789297</v>
      </c>
      <c r="J71" s="90">
        <v>36135.344140000001</v>
      </c>
      <c r="K71" s="42">
        <v>0.13061080511354323</v>
      </c>
      <c r="L71" s="90">
        <v>56070.208579999999</v>
      </c>
      <c r="M71" s="42">
        <v>0.19478993218179869</v>
      </c>
      <c r="N71" s="90">
        <v>56070.208579999999</v>
      </c>
      <c r="O71" s="42">
        <v>0.19246423970852378</v>
      </c>
      <c r="P71" s="90">
        <v>56070</v>
      </c>
      <c r="Q71" s="42">
        <v>0.1880880897670284</v>
      </c>
      <c r="R71" s="90">
        <v>56070</v>
      </c>
      <c r="S71" s="42">
        <v>0.18054889181556771</v>
      </c>
      <c r="T71" s="90">
        <v>56070</v>
      </c>
      <c r="U71" s="42">
        <v>0.17976512229606903</v>
      </c>
      <c r="V71" s="90">
        <v>56070</v>
      </c>
      <c r="W71" s="42">
        <v>0.1664134009236285</v>
      </c>
      <c r="X71" s="90">
        <v>56070</v>
      </c>
      <c r="Y71" s="42">
        <v>0.17759182070415933</v>
      </c>
      <c r="Z71" s="90">
        <v>56070</v>
      </c>
      <c r="AA71" s="42">
        <v>0.14863965685897657</v>
      </c>
      <c r="AB71" s="90">
        <v>56070</v>
      </c>
      <c r="AC71" s="42">
        <v>0.13253783840642575</v>
      </c>
      <c r="AD71" s="90">
        <v>56500</v>
      </c>
      <c r="AE71" s="42">
        <v>0.1596766900293918</v>
      </c>
      <c r="AF71" s="90">
        <v>56500</v>
      </c>
      <c r="AG71" s="42">
        <v>0.15438423914528512</v>
      </c>
      <c r="AH71" s="90">
        <v>56500</v>
      </c>
      <c r="AI71" s="42">
        <v>0.14440562389619152</v>
      </c>
      <c r="AJ71" s="90">
        <v>100640</v>
      </c>
      <c r="AK71" s="42">
        <v>0.17134791765629284</v>
      </c>
      <c r="AL71" s="90">
        <v>100640</v>
      </c>
      <c r="AM71" s="42">
        <v>0.1575907900835557</v>
      </c>
      <c r="AN71" s="90">
        <v>100640</v>
      </c>
      <c r="AO71" s="42">
        <v>0.16938341005293231</v>
      </c>
      <c r="AP71" s="90">
        <v>100640</v>
      </c>
      <c r="AQ71" s="42">
        <v>0.15936002634887558</v>
      </c>
      <c r="AR71" s="90">
        <v>100640</v>
      </c>
      <c r="AS71" s="42">
        <v>0.14012907358029505</v>
      </c>
      <c r="AT71" s="90">
        <v>100640</v>
      </c>
      <c r="AU71" s="42">
        <v>0.13484633493717935</v>
      </c>
      <c r="AV71" s="90">
        <v>100640</v>
      </c>
      <c r="AW71" s="42">
        <v>0.13628657013937415</v>
      </c>
      <c r="AX71" s="90">
        <v>100640</v>
      </c>
      <c r="AY71" s="42">
        <v>0.12578726403951601</v>
      </c>
      <c r="AZ71" s="90">
        <v>100640</v>
      </c>
      <c r="BA71" s="42">
        <v>8.3412001747143277E-2</v>
      </c>
      <c r="BB71" s="90">
        <v>100640</v>
      </c>
      <c r="BC71" s="42">
        <v>7.9920016454121029E-2</v>
      </c>
      <c r="BD71" s="90">
        <v>100640</v>
      </c>
      <c r="BE71" s="42">
        <v>7.9047285420080091E-2</v>
      </c>
      <c r="BF71" s="43">
        <v>100640</v>
      </c>
      <c r="BG71" s="44">
        <v>7.2672392939282016E-2</v>
      </c>
      <c r="BH71" s="43">
        <v>1293830</v>
      </c>
      <c r="BI71" s="44">
        <v>0.55967702306137701</v>
      </c>
      <c r="BJ71" s="43">
        <v>1316609</v>
      </c>
      <c r="BK71" s="44">
        <v>0.55876925610266415</v>
      </c>
      <c r="BL71" s="43">
        <v>1316609</v>
      </c>
      <c r="BM71" s="44">
        <v>0.574646086161407</v>
      </c>
      <c r="BN71" s="43">
        <v>1316609</v>
      </c>
      <c r="BO71" s="44">
        <v>0.58971186909077222</v>
      </c>
      <c r="BP71" s="43">
        <v>1316609</v>
      </c>
      <c r="BQ71" s="44">
        <v>0.56047212834494131</v>
      </c>
      <c r="BR71" s="43">
        <v>1316609</v>
      </c>
      <c r="BS71" s="42">
        <v>0.53946385051471202</v>
      </c>
      <c r="BT71" s="43">
        <v>1316609</v>
      </c>
      <c r="BU71" s="42">
        <v>0.52684422227984418</v>
      </c>
      <c r="BV71" s="43">
        <v>1316609</v>
      </c>
      <c r="BW71" s="42">
        <v>0.52546718406830784</v>
      </c>
      <c r="BX71" s="43">
        <v>1316609</v>
      </c>
      <c r="BY71" s="42">
        <v>0.52683684375428907</v>
      </c>
      <c r="BZ71" s="43">
        <v>1316609</v>
      </c>
      <c r="CA71" s="42">
        <v>0.42829868407869243</v>
      </c>
      <c r="CB71" s="43">
        <v>1316609</v>
      </c>
      <c r="CC71" s="42">
        <v>0.42829868407869243</v>
      </c>
      <c r="CD71" s="43">
        <v>1316609</v>
      </c>
      <c r="CE71" s="42">
        <v>0.42829868407869243</v>
      </c>
      <c r="CF71" s="43">
        <v>1316609</v>
      </c>
      <c r="CG71" s="42">
        <v>0.42829868407869243</v>
      </c>
      <c r="CH71" s="43">
        <v>1316609</v>
      </c>
      <c r="CI71" s="42">
        <v>0.42829868407869243</v>
      </c>
      <c r="CJ71" s="43">
        <v>1316609</v>
      </c>
      <c r="CK71" s="42">
        <v>0.42829868407869243</v>
      </c>
      <c r="CL71" s="43">
        <v>1316609</v>
      </c>
      <c r="CM71" s="42">
        <v>0.42829868407869243</v>
      </c>
      <c r="CN71" s="43">
        <v>1316609</v>
      </c>
      <c r="CO71" s="42">
        <v>0.42829868407869243</v>
      </c>
      <c r="CP71" s="43">
        <v>1316609</v>
      </c>
      <c r="CQ71" s="42">
        <v>0.42829868407869243</v>
      </c>
      <c r="CR71" s="43">
        <v>1716609</v>
      </c>
      <c r="CS71" s="42">
        <v>0.55842043900477678</v>
      </c>
      <c r="CT71" s="241">
        <v>1716609</v>
      </c>
      <c r="CU71" s="242">
        <v>0.55842043900477678</v>
      </c>
    </row>
    <row r="72" spans="1:99" s="91" customFormat="1" ht="16.5" x14ac:dyDescent="0.45">
      <c r="A72" s="89" t="s">
        <v>99</v>
      </c>
      <c r="B72" s="90"/>
      <c r="C72" s="42"/>
      <c r="D72" s="90"/>
      <c r="E72" s="42"/>
      <c r="F72" s="90"/>
      <c r="G72" s="42"/>
      <c r="H72" s="90"/>
      <c r="I72" s="42"/>
      <c r="J72" s="90"/>
      <c r="K72" s="42"/>
      <c r="L72" s="90"/>
      <c r="M72" s="42"/>
      <c r="N72" s="90"/>
      <c r="O72" s="42"/>
      <c r="P72" s="90"/>
      <c r="Q72" s="42"/>
      <c r="R72" s="90"/>
      <c r="S72" s="42"/>
      <c r="T72" s="90"/>
      <c r="U72" s="42"/>
      <c r="V72" s="90"/>
      <c r="W72" s="42"/>
      <c r="X72" s="90"/>
      <c r="Y72" s="42"/>
      <c r="Z72" s="90"/>
      <c r="AA72" s="42"/>
      <c r="AB72" s="90"/>
      <c r="AC72" s="42"/>
      <c r="AD72" s="90"/>
      <c r="AE72" s="42"/>
      <c r="AF72" s="90"/>
      <c r="AG72" s="42"/>
      <c r="AH72" s="90"/>
      <c r="AI72" s="42"/>
      <c r="AJ72" s="90"/>
      <c r="AK72" s="42"/>
      <c r="AL72" s="90"/>
      <c r="AM72" s="42"/>
      <c r="AN72" s="90"/>
      <c r="AO72" s="42"/>
      <c r="AP72" s="90"/>
      <c r="AQ72" s="42"/>
      <c r="AR72" s="90"/>
      <c r="AS72" s="42"/>
      <c r="AT72" s="90"/>
      <c r="AU72" s="42"/>
      <c r="AV72" s="90">
        <v>0</v>
      </c>
      <c r="AW72" s="42">
        <v>0</v>
      </c>
      <c r="AX72" s="90">
        <v>0</v>
      </c>
      <c r="AY72" s="42">
        <v>0</v>
      </c>
      <c r="AZ72" s="90">
        <v>0</v>
      </c>
      <c r="BA72" s="42">
        <v>0</v>
      </c>
      <c r="BB72" s="90">
        <v>0</v>
      </c>
      <c r="BC72" s="42">
        <v>0</v>
      </c>
      <c r="BD72" s="90">
        <v>0</v>
      </c>
      <c r="BE72" s="42">
        <v>0</v>
      </c>
      <c r="BF72" s="43">
        <v>0</v>
      </c>
      <c r="BG72" s="44">
        <v>0</v>
      </c>
      <c r="BH72" s="43">
        <v>0</v>
      </c>
      <c r="BI72" s="44">
        <v>0</v>
      </c>
      <c r="BJ72" s="43">
        <v>0</v>
      </c>
      <c r="BK72" s="44">
        <v>0</v>
      </c>
      <c r="BL72" s="43">
        <v>0</v>
      </c>
      <c r="BM72" s="44">
        <v>0</v>
      </c>
      <c r="BN72" s="43">
        <v>0</v>
      </c>
      <c r="BO72" s="44">
        <v>0</v>
      </c>
      <c r="BP72" s="43">
        <v>-15062</v>
      </c>
      <c r="BQ72" s="44">
        <v>-6.3181491371795935E-3</v>
      </c>
      <c r="BR72" s="43">
        <v>-39895</v>
      </c>
      <c r="BS72" s="42">
        <v>-1.6346470604624786E-2</v>
      </c>
      <c r="BT72" s="43">
        <v>-39895</v>
      </c>
      <c r="BU72" s="42">
        <v>-1.5964079121329404E-2</v>
      </c>
      <c r="BV72" s="43">
        <v>-39895</v>
      </c>
      <c r="BW72" s="42">
        <v>-1.5922353036022952E-2</v>
      </c>
      <c r="BX72" s="43">
        <v>-42891</v>
      </c>
      <c r="BY72" s="42">
        <v>-1.7162695276627466E-2</v>
      </c>
      <c r="BZ72" s="43">
        <v>-42891</v>
      </c>
      <c r="CA72" s="42">
        <v>-1.3952630476336709E-2</v>
      </c>
      <c r="CB72" s="43">
        <v>-42891</v>
      </c>
      <c r="CC72" s="42">
        <v>-1.3952630476336709E-2</v>
      </c>
      <c r="CD72" s="43">
        <v>-42891</v>
      </c>
      <c r="CE72" s="42">
        <v>-1.3952630476336709E-2</v>
      </c>
      <c r="CF72" s="43">
        <v>-42891</v>
      </c>
      <c r="CG72" s="42">
        <v>-1.3952630476336709E-2</v>
      </c>
      <c r="CH72" s="43">
        <v>-42891</v>
      </c>
      <c r="CI72" s="42">
        <v>-1.3952630476336709E-2</v>
      </c>
      <c r="CJ72" s="43">
        <v>-42891</v>
      </c>
      <c r="CK72" s="42">
        <v>-1.3952630476336709E-2</v>
      </c>
      <c r="CL72" s="43">
        <v>-42891</v>
      </c>
      <c r="CM72" s="42">
        <v>-1.3952630476336709E-2</v>
      </c>
      <c r="CN72" s="43">
        <v>-42891</v>
      </c>
      <c r="CO72" s="42">
        <v>-1.3952630476336709E-2</v>
      </c>
      <c r="CP72" s="43">
        <v>-42891</v>
      </c>
      <c r="CQ72" s="42">
        <v>-1.3952630476336709E-2</v>
      </c>
      <c r="CR72" s="43">
        <v>-42891</v>
      </c>
      <c r="CS72" s="42">
        <v>-1.3952630476336709E-2</v>
      </c>
      <c r="CT72" s="241">
        <v>-42842</v>
      </c>
      <c r="CU72" s="242">
        <v>-1.3936690561358264E-2</v>
      </c>
    </row>
    <row r="73" spans="1:99" s="91" customFormat="1" ht="16.5" x14ac:dyDescent="0.45">
      <c r="A73" s="89" t="s">
        <v>100</v>
      </c>
      <c r="B73" s="90">
        <v>7319.159380000001</v>
      </c>
      <c r="C73" s="42">
        <v>3.0271168249671687E-2</v>
      </c>
      <c r="D73" s="90">
        <v>10255.0947</v>
      </c>
      <c r="E73" s="42">
        <v>4.1771075794242975E-2</v>
      </c>
      <c r="F73" s="90">
        <v>18380.608760000003</v>
      </c>
      <c r="G73" s="42">
        <v>6.9874704071344176E-2</v>
      </c>
      <c r="H73" s="90">
        <v>0</v>
      </c>
      <c r="I73" s="42">
        <v>0</v>
      </c>
      <c r="J73" s="90">
        <v>4919.8753695999994</v>
      </c>
      <c r="K73" s="42">
        <v>1.7782835569301624E-2</v>
      </c>
      <c r="L73" s="90">
        <v>9363.5</v>
      </c>
      <c r="M73" s="42">
        <v>3.252913759687448E-2</v>
      </c>
      <c r="N73" s="90">
        <v>14647.9</v>
      </c>
      <c r="O73" s="42">
        <v>5.0279765462332891E-2</v>
      </c>
      <c r="P73" s="90">
        <v>0</v>
      </c>
      <c r="Q73" s="42">
        <v>0</v>
      </c>
      <c r="R73" s="90">
        <v>2225</v>
      </c>
      <c r="S73" s="42">
        <v>7.1646385641098301E-3</v>
      </c>
      <c r="T73" s="90">
        <v>10969</v>
      </c>
      <c r="U73" s="42">
        <v>3.5167533912352077E-2</v>
      </c>
      <c r="V73" s="90">
        <v>26362</v>
      </c>
      <c r="W73" s="42">
        <v>7.824130685123408E-2</v>
      </c>
      <c r="X73" s="90">
        <v>0</v>
      </c>
      <c r="Y73" s="42">
        <v>0</v>
      </c>
      <c r="Z73" s="90">
        <v>17621</v>
      </c>
      <c r="AA73" s="42">
        <v>4.6712669761227503E-2</v>
      </c>
      <c r="AB73" s="90">
        <v>64605</v>
      </c>
      <c r="AC73" s="42">
        <v>0.15271280631794426</v>
      </c>
      <c r="AD73" s="90">
        <v>4720</v>
      </c>
      <c r="AE73" s="42">
        <v>1.3339362423694325E-2</v>
      </c>
      <c r="AF73" s="90">
        <v>0</v>
      </c>
      <c r="AG73" s="42">
        <v>0</v>
      </c>
      <c r="AH73" s="90">
        <v>20781</v>
      </c>
      <c r="AI73" s="42">
        <v>5.3113155224544358E-2</v>
      </c>
      <c r="AJ73" s="90">
        <v>33602</v>
      </c>
      <c r="AK73" s="42">
        <v>5.7210182125265817E-2</v>
      </c>
      <c r="AL73" s="90">
        <v>73657</v>
      </c>
      <c r="AM73" s="42">
        <v>0.11533848196725419</v>
      </c>
      <c r="AN73" s="90">
        <v>0</v>
      </c>
      <c r="AO73" s="42">
        <v>0</v>
      </c>
      <c r="AP73" s="90">
        <v>25364</v>
      </c>
      <c r="AQ73" s="42">
        <v>4.0163033667655806E-2</v>
      </c>
      <c r="AR73" s="90">
        <v>84184</v>
      </c>
      <c r="AS73" s="42">
        <v>0.11721607641378734</v>
      </c>
      <c r="AT73" s="90">
        <v>131757</v>
      </c>
      <c r="AU73" s="42">
        <v>0.17653963187915281</v>
      </c>
      <c r="AV73" s="90">
        <v>0</v>
      </c>
      <c r="AW73" s="42">
        <v>0</v>
      </c>
      <c r="AX73" s="90">
        <v>28342</v>
      </c>
      <c r="AY73" s="42">
        <v>3.542391332877546E-2</v>
      </c>
      <c r="AZ73" s="90">
        <v>98774</v>
      </c>
      <c r="BA73" s="42">
        <v>8.1865431841934913E-2</v>
      </c>
      <c r="BB73" s="90">
        <v>171618</v>
      </c>
      <c r="BC73" s="42">
        <v>0.13628491041159921</v>
      </c>
      <c r="BD73" s="90">
        <v>0</v>
      </c>
      <c r="BE73" s="42">
        <v>0</v>
      </c>
      <c r="BF73" s="43">
        <v>86165</v>
      </c>
      <c r="BG73" s="44">
        <v>6.221995963447173E-2</v>
      </c>
      <c r="BH73" s="43">
        <v>185657</v>
      </c>
      <c r="BI73" s="44">
        <v>8.031036308518591E-2</v>
      </c>
      <c r="BJ73" s="43">
        <v>280050</v>
      </c>
      <c r="BK73" s="44">
        <v>0.11885330433830475</v>
      </c>
      <c r="BL73" s="67">
        <v>0</v>
      </c>
      <c r="BM73" s="44">
        <v>0</v>
      </c>
      <c r="BN73" s="43">
        <v>61461</v>
      </c>
      <c r="BO73" s="44">
        <v>2.7528507845676245E-2</v>
      </c>
      <c r="BP73" s="43">
        <v>173861</v>
      </c>
      <c r="BQ73" s="44">
        <v>7.4011528636200904E-2</v>
      </c>
      <c r="BR73" s="43">
        <v>268387</v>
      </c>
      <c r="BS73" s="42">
        <v>0.10996817160454776</v>
      </c>
      <c r="BT73" s="43">
        <v>0</v>
      </c>
      <c r="BU73" s="42">
        <v>0</v>
      </c>
      <c r="BV73" s="43">
        <v>51950</v>
      </c>
      <c r="BW73" s="42">
        <v>2.0733581657385446E-2</v>
      </c>
      <c r="BX73" s="43">
        <v>56980</v>
      </c>
      <c r="BY73" s="42">
        <v>2.2800363173211935E-2</v>
      </c>
      <c r="BZ73" s="43">
        <v>156376</v>
      </c>
      <c r="CA73" s="42">
        <v>5.0869798870803409E-2</v>
      </c>
      <c r="CB73" s="43">
        <v>0</v>
      </c>
      <c r="CC73" s="42">
        <v>0</v>
      </c>
      <c r="CD73" s="43">
        <v>40090</v>
      </c>
      <c r="CE73" s="42">
        <v>1.3041452887466803E-2</v>
      </c>
      <c r="CF73" s="43">
        <v>88823</v>
      </c>
      <c r="CG73" s="42">
        <v>2.8894511594498972E-2</v>
      </c>
      <c r="CH73" s="43">
        <v>159371</v>
      </c>
      <c r="CI73" s="42">
        <v>5.1844085510812467E-2</v>
      </c>
      <c r="CJ73" s="43">
        <v>0</v>
      </c>
      <c r="CK73" s="42">
        <v>0</v>
      </c>
      <c r="CL73" s="43">
        <v>90934</v>
      </c>
      <c r="CM73" s="42">
        <v>2.9581229156121384E-2</v>
      </c>
      <c r="CN73" s="43">
        <v>154284</v>
      </c>
      <c r="CO73" s="42">
        <v>5.0189262092539988E-2</v>
      </c>
      <c r="CP73" s="43">
        <v>258705</v>
      </c>
      <c r="CQ73" s="42">
        <v>8.4157871520381622E-2</v>
      </c>
      <c r="CR73" s="43">
        <v>0</v>
      </c>
      <c r="CS73" s="42">
        <v>0</v>
      </c>
      <c r="CT73" s="241">
        <v>39768</v>
      </c>
      <c r="CU73" s="242">
        <v>1.2936704874751305E-2</v>
      </c>
    </row>
    <row r="74" spans="1:99" s="91" customFormat="1" ht="16.5" x14ac:dyDescent="0.45">
      <c r="A74" s="89" t="s">
        <v>101</v>
      </c>
      <c r="B74" s="90">
        <v>29887.357040000003</v>
      </c>
      <c r="C74" s="42">
        <v>0.12361053592685251</v>
      </c>
      <c r="D74" s="90">
        <v>29887.357039999999</v>
      </c>
      <c r="E74" s="42">
        <v>0.12173725282199895</v>
      </c>
      <c r="F74" s="90">
        <v>29887.357039999999</v>
      </c>
      <c r="G74" s="42">
        <v>0.11361812091824344</v>
      </c>
      <c r="H74" s="90">
        <v>25247</v>
      </c>
      <c r="I74" s="42">
        <v>9.8584894609010751E-2</v>
      </c>
      <c r="J74" s="90">
        <v>14381.550689999993</v>
      </c>
      <c r="K74" s="42">
        <v>5.1981957252839717E-2</v>
      </c>
      <c r="L74" s="90">
        <v>0</v>
      </c>
      <c r="M74" s="42">
        <v>0</v>
      </c>
      <c r="N74" s="90">
        <v>0</v>
      </c>
      <c r="O74" s="42">
        <v>0</v>
      </c>
      <c r="P74" s="90">
        <v>14582</v>
      </c>
      <c r="Q74" s="42">
        <v>4.891565052582144E-2</v>
      </c>
      <c r="R74" s="90">
        <v>17917</v>
      </c>
      <c r="S74" s="42">
        <v>5.7693855799171155E-2</v>
      </c>
      <c r="T74" s="90">
        <v>16719</v>
      </c>
      <c r="U74" s="42">
        <v>5.360251613461705E-2</v>
      </c>
      <c r="V74" s="90">
        <v>15521</v>
      </c>
      <c r="W74" s="42">
        <v>4.6065674972991584E-2</v>
      </c>
      <c r="X74" s="90">
        <v>35631</v>
      </c>
      <c r="Y74" s="42">
        <v>0.11285489858230606</v>
      </c>
      <c r="Z74" s="90">
        <v>33878</v>
      </c>
      <c r="AA74" s="42">
        <v>8.9809422062928634E-2</v>
      </c>
      <c r="AB74" s="90">
        <v>31716</v>
      </c>
      <c r="AC74" s="42">
        <v>7.4970038931660404E-2</v>
      </c>
      <c r="AD74" s="90">
        <v>85249</v>
      </c>
      <c r="AE74" s="42">
        <v>0.24092527696133845</v>
      </c>
      <c r="AF74" s="90">
        <v>76660</v>
      </c>
      <c r="AG74" s="42">
        <v>0.20947072164385058</v>
      </c>
      <c r="AH74" s="90">
        <v>76660</v>
      </c>
      <c r="AI74" s="42">
        <v>0.19593159518375297</v>
      </c>
      <c r="AJ74" s="90">
        <v>32521</v>
      </c>
      <c r="AK74" s="42">
        <v>5.5369690283190574E-2</v>
      </c>
      <c r="AL74" s="90">
        <v>9879</v>
      </c>
      <c r="AM74" s="42">
        <v>1.5469390055996091E-2</v>
      </c>
      <c r="AN74" s="90">
        <v>119421</v>
      </c>
      <c r="AO74" s="42">
        <v>0.20099300687531033</v>
      </c>
      <c r="AP74" s="90">
        <v>119423</v>
      </c>
      <c r="AQ74" s="42">
        <v>0.18910226974027988</v>
      </c>
      <c r="AR74" s="90">
        <v>100740</v>
      </c>
      <c r="AS74" s="42">
        <v>0.1402683115309909</v>
      </c>
      <c r="AT74" s="90">
        <v>13069</v>
      </c>
      <c r="AU74" s="42">
        <v>1.7510997131299652E-2</v>
      </c>
      <c r="AV74" s="90">
        <v>163336</v>
      </c>
      <c r="AW74" s="42">
        <v>0.22118941991538965</v>
      </c>
      <c r="AX74" s="90">
        <v>163336</v>
      </c>
      <c r="AY74" s="42">
        <v>0.20414932988034962</v>
      </c>
      <c r="AZ74" s="90">
        <v>22894</v>
      </c>
      <c r="BA74" s="42">
        <v>1.8974904292518861E-2</v>
      </c>
      <c r="BB74" s="90">
        <v>25853</v>
      </c>
      <c r="BC74" s="42">
        <v>2.053032775624395E-2</v>
      </c>
      <c r="BD74" s="90">
        <v>84635</v>
      </c>
      <c r="BE74" s="42">
        <v>6.6476222193247989E-2</v>
      </c>
      <c r="BF74" s="43">
        <v>82223</v>
      </c>
      <c r="BG74" s="44">
        <v>5.9373431683690234E-2</v>
      </c>
      <c r="BH74" s="43">
        <v>77808</v>
      </c>
      <c r="BI74" s="44">
        <v>3.3657706043575757E-2</v>
      </c>
      <c r="BJ74" s="43">
        <v>58808</v>
      </c>
      <c r="BK74" s="44">
        <v>2.4958132910291114E-2</v>
      </c>
      <c r="BL74" s="43">
        <v>325132</v>
      </c>
      <c r="BM74" s="44">
        <v>0.14190684651694663</v>
      </c>
      <c r="BN74" s="43">
        <v>300176</v>
      </c>
      <c r="BO74" s="44">
        <v>0.13444944551965821</v>
      </c>
      <c r="BP74" s="43">
        <v>260602</v>
      </c>
      <c r="BQ74" s="44">
        <v>0.11093662400222723</v>
      </c>
      <c r="BR74" s="43">
        <v>230701</v>
      </c>
      <c r="BS74" s="42">
        <v>9.4526810752163001E-2</v>
      </c>
      <c r="BT74" s="43">
        <v>562798</v>
      </c>
      <c r="BU74" s="42">
        <v>0.22520495804802468</v>
      </c>
      <c r="BV74" s="43">
        <v>530259</v>
      </c>
      <c r="BW74" s="42">
        <v>0.21162980319660343</v>
      </c>
      <c r="BX74" s="43">
        <v>562798</v>
      </c>
      <c r="BY74" s="42">
        <v>0.22520180402171516</v>
      </c>
      <c r="BZ74" s="43">
        <v>562798</v>
      </c>
      <c r="CA74" s="42">
        <v>0.18308065857222602</v>
      </c>
      <c r="CB74" s="43">
        <v>744365</v>
      </c>
      <c r="CC74" s="42">
        <v>0.24214520026388692</v>
      </c>
      <c r="CD74" s="43">
        <v>722116</v>
      </c>
      <c r="CE74" s="42">
        <v>0.2349075029505108</v>
      </c>
      <c r="CF74" s="43">
        <v>697116</v>
      </c>
      <c r="CG74" s="42">
        <v>0.22677489326763053</v>
      </c>
      <c r="CH74" s="43">
        <v>682116</v>
      </c>
      <c r="CI74" s="42">
        <v>0.22189532745790236</v>
      </c>
      <c r="CJ74" s="43">
        <v>899323</v>
      </c>
      <c r="CK74" s="42">
        <v>0.29255371751347736</v>
      </c>
      <c r="CL74" s="43">
        <v>854323</v>
      </c>
      <c r="CM74" s="42">
        <v>0.27791502008429286</v>
      </c>
      <c r="CN74" s="43">
        <v>854323</v>
      </c>
      <c r="CO74" s="42">
        <v>0.27791502008429286</v>
      </c>
      <c r="CP74" s="43">
        <v>837323</v>
      </c>
      <c r="CQ74" s="42">
        <v>0.2723848454999343</v>
      </c>
      <c r="CR74" s="43">
        <v>612278</v>
      </c>
      <c r="CS74" s="42">
        <v>0.19917671965658265</v>
      </c>
      <c r="CT74" s="241">
        <v>594778</v>
      </c>
      <c r="CU74" s="242">
        <v>0.19348389287856649</v>
      </c>
    </row>
    <row r="75" spans="1:99" s="91" customFormat="1" ht="16.5" x14ac:dyDescent="0.45">
      <c r="A75" s="89" t="s">
        <v>102</v>
      </c>
      <c r="B75" s="90"/>
      <c r="C75" s="42"/>
      <c r="D75" s="90"/>
      <c r="E75" s="42"/>
      <c r="F75" s="90"/>
      <c r="G75" s="42"/>
      <c r="H75" s="90"/>
      <c r="I75" s="42"/>
      <c r="J75" s="90"/>
      <c r="K75" s="42"/>
      <c r="L75" s="90"/>
      <c r="M75" s="42"/>
      <c r="N75" s="90"/>
      <c r="O75" s="42"/>
      <c r="P75" s="90"/>
      <c r="Q75" s="42"/>
      <c r="R75" s="90"/>
      <c r="S75" s="42"/>
      <c r="T75" s="90"/>
      <c r="U75" s="42"/>
      <c r="V75" s="90"/>
      <c r="W75" s="42"/>
      <c r="X75" s="90"/>
      <c r="Y75" s="42"/>
      <c r="Z75" s="90"/>
      <c r="AA75" s="42"/>
      <c r="AB75" s="90"/>
      <c r="AC75" s="42"/>
      <c r="AD75" s="90"/>
      <c r="AE75" s="42"/>
      <c r="AF75" s="90"/>
      <c r="AG75" s="42"/>
      <c r="AH75" s="90"/>
      <c r="AI75" s="42"/>
      <c r="AJ75" s="90"/>
      <c r="AK75" s="42">
        <v>0</v>
      </c>
      <c r="AL75" s="90"/>
      <c r="AM75" s="42">
        <v>0</v>
      </c>
      <c r="AN75" s="90"/>
      <c r="AO75" s="42">
        <v>0</v>
      </c>
      <c r="AP75" s="90"/>
      <c r="AQ75" s="42">
        <v>0</v>
      </c>
      <c r="AR75" s="90"/>
      <c r="AS75" s="42">
        <v>0</v>
      </c>
      <c r="AT75" s="90"/>
      <c r="AU75" s="42">
        <v>0</v>
      </c>
      <c r="AV75" s="90">
        <v>3418</v>
      </c>
      <c r="AW75" s="42">
        <v>4.6286515971420989E-3</v>
      </c>
      <c r="AX75" s="90">
        <v>3418</v>
      </c>
      <c r="AY75" s="42">
        <v>4.2720674531703667E-3</v>
      </c>
      <c r="AZ75" s="90">
        <v>3418</v>
      </c>
      <c r="BA75" s="42">
        <v>2.8328917127557209E-3</v>
      </c>
      <c r="BB75" s="90">
        <v>3418</v>
      </c>
      <c r="BC75" s="42">
        <v>2.7142946764724335E-3</v>
      </c>
      <c r="BD75" s="90">
        <v>34562</v>
      </c>
      <c r="BE75" s="42">
        <v>2.714658464515906E-2</v>
      </c>
      <c r="BF75" s="67">
        <v>34562</v>
      </c>
      <c r="BG75" s="44">
        <v>2.4196269677583763E-2</v>
      </c>
      <c r="BH75" s="67">
        <v>0</v>
      </c>
      <c r="BI75" s="44">
        <v>0</v>
      </c>
      <c r="BJ75" s="67" t="s">
        <v>103</v>
      </c>
      <c r="BK75" s="44">
        <v>0</v>
      </c>
      <c r="BL75" s="67" t="s">
        <v>103</v>
      </c>
      <c r="BM75" s="44">
        <v>0</v>
      </c>
      <c r="BN75" s="67">
        <v>0</v>
      </c>
      <c r="BO75" s="44">
        <v>0</v>
      </c>
      <c r="BP75" s="67" t="s">
        <v>103</v>
      </c>
      <c r="BQ75" s="44">
        <v>0</v>
      </c>
      <c r="BR75" s="67" t="s">
        <v>103</v>
      </c>
      <c r="BS75" s="42">
        <v>0</v>
      </c>
      <c r="BT75" s="67">
        <v>0</v>
      </c>
      <c r="BU75" s="42">
        <v>0</v>
      </c>
      <c r="BV75" s="67">
        <v>0</v>
      </c>
      <c r="BW75" s="42">
        <v>0</v>
      </c>
      <c r="BX75" s="67">
        <v>0</v>
      </c>
      <c r="BY75" s="42">
        <v>0</v>
      </c>
      <c r="BZ75" s="67">
        <v>0</v>
      </c>
      <c r="CA75" s="42">
        <v>0</v>
      </c>
      <c r="CB75" s="67">
        <v>0</v>
      </c>
      <c r="CC75" s="42">
        <v>0</v>
      </c>
      <c r="CD75" s="67">
        <v>0</v>
      </c>
      <c r="CE75" s="42">
        <v>0</v>
      </c>
      <c r="CF75" s="67">
        <v>0</v>
      </c>
      <c r="CG75" s="42">
        <v>0</v>
      </c>
      <c r="CH75" s="67">
        <v>0</v>
      </c>
      <c r="CI75" s="42">
        <v>0</v>
      </c>
      <c r="CJ75" s="67">
        <v>0</v>
      </c>
      <c r="CK75" s="42">
        <v>0</v>
      </c>
      <c r="CL75" s="67">
        <v>0</v>
      </c>
      <c r="CM75" s="42">
        <v>0</v>
      </c>
      <c r="CN75" s="67">
        <v>0</v>
      </c>
      <c r="CO75" s="42">
        <v>0</v>
      </c>
      <c r="CP75" s="67">
        <v>0</v>
      </c>
      <c r="CQ75" s="42">
        <v>0</v>
      </c>
      <c r="CR75" s="67">
        <v>0</v>
      </c>
      <c r="CS75" s="42">
        <v>0</v>
      </c>
      <c r="CT75" s="241">
        <v>0</v>
      </c>
      <c r="CU75" s="242">
        <v>0</v>
      </c>
    </row>
    <row r="76" spans="1:99" s="91" customFormat="1" ht="16.5" x14ac:dyDescent="0.45">
      <c r="A76" s="89" t="s">
        <v>104</v>
      </c>
      <c r="B76" s="90">
        <v>9692.9758399999992</v>
      </c>
      <c r="C76" s="42">
        <v>4.0088989357770027E-2</v>
      </c>
      <c r="D76" s="90">
        <v>9351.0010100000018</v>
      </c>
      <c r="E76" s="42">
        <v>3.8088519254800515E-2</v>
      </c>
      <c r="F76" s="90">
        <v>9254.2534600000017</v>
      </c>
      <c r="G76" s="42">
        <v>3.5180457315751763E-2</v>
      </c>
      <c r="H76" s="90">
        <v>8228</v>
      </c>
      <c r="I76" s="42">
        <v>3.2128827696080345E-2</v>
      </c>
      <c r="J76" s="90">
        <v>9239.3801200000016</v>
      </c>
      <c r="K76" s="42">
        <v>3.3395638119506389E-2</v>
      </c>
      <c r="L76" s="90">
        <v>8866.5353900000009</v>
      </c>
      <c r="M76" s="42">
        <v>3.0802664570819368E-2</v>
      </c>
      <c r="N76" s="90">
        <v>8545.2490699999998</v>
      </c>
      <c r="O76" s="42">
        <v>2.9332062552094036E-2</v>
      </c>
      <c r="P76" s="90">
        <v>8536</v>
      </c>
      <c r="Q76" s="42">
        <v>2.8634206068331627E-2</v>
      </c>
      <c r="R76" s="90">
        <v>8405</v>
      </c>
      <c r="S76" s="42">
        <v>2.7064623429817133E-2</v>
      </c>
      <c r="T76" s="90">
        <v>6790</v>
      </c>
      <c r="U76" s="42">
        <v>2.1769309441596375E-2</v>
      </c>
      <c r="V76" s="90">
        <v>6810</v>
      </c>
      <c r="W76" s="42">
        <v>2.0211793477615661E-2</v>
      </c>
      <c r="X76" s="90">
        <v>5786</v>
      </c>
      <c r="Y76" s="42">
        <v>1.832613295156529E-2</v>
      </c>
      <c r="Z76" s="90">
        <v>5666</v>
      </c>
      <c r="AA76" s="42">
        <v>1.5020372672783328E-2</v>
      </c>
      <c r="AB76" s="90">
        <v>4912</v>
      </c>
      <c r="AC76" s="42">
        <v>1.1610948140759109E-2</v>
      </c>
      <c r="AD76" s="90">
        <v>3636</v>
      </c>
      <c r="AE76" s="42">
        <v>1.0275830884015374E-2</v>
      </c>
      <c r="AF76" s="90">
        <v>5176</v>
      </c>
      <c r="AG76" s="42">
        <v>1.4143235784353909E-2</v>
      </c>
      <c r="AH76" s="90">
        <v>5909</v>
      </c>
      <c r="AI76" s="42">
        <v>1.5102527992966295E-2</v>
      </c>
      <c r="AJ76" s="90">
        <v>7923</v>
      </c>
      <c r="AK76" s="42">
        <v>1.3489562317078777E-2</v>
      </c>
      <c r="AL76" s="90">
        <v>8729</v>
      </c>
      <c r="AM76" s="42">
        <v>1.3668620892680422E-2</v>
      </c>
      <c r="AN76" s="90">
        <v>3273</v>
      </c>
      <c r="AO76" s="42">
        <v>5.5086635642214573E-3</v>
      </c>
      <c r="AP76" s="90">
        <v>353</v>
      </c>
      <c r="AQ76" s="42">
        <v>5.5896352644230012E-4</v>
      </c>
      <c r="AR76" s="90">
        <v>-1709</v>
      </c>
      <c r="AS76" s="42">
        <v>-2.3795765773919337E-3</v>
      </c>
      <c r="AT76" s="90">
        <v>-677</v>
      </c>
      <c r="AU76" s="42">
        <v>-9.0710422051341834E-4</v>
      </c>
      <c r="AV76" s="90">
        <v>-1638</v>
      </c>
      <c r="AW76" s="42">
        <v>-2.2181776817199409E-3</v>
      </c>
      <c r="AX76" s="90">
        <v>533</v>
      </c>
      <c r="AY76" s="42">
        <v>6.6618254901691209E-4</v>
      </c>
      <c r="AZ76" s="90">
        <v>3433</v>
      </c>
      <c r="BA76" s="42">
        <v>2.8453239467204181E-3</v>
      </c>
      <c r="BB76" s="90">
        <v>-377</v>
      </c>
      <c r="BC76" s="42">
        <v>-2.993824145787324E-4</v>
      </c>
      <c r="BD76" s="90">
        <v>1556</v>
      </c>
      <c r="BE76" s="42">
        <v>1.2221539756920171E-3</v>
      </c>
      <c r="BF76" s="43">
        <v>2717</v>
      </c>
      <c r="BG76" s="44">
        <v>1.9619524206680168E-3</v>
      </c>
      <c r="BH76" s="43">
        <v>-2753</v>
      </c>
      <c r="BI76" s="44">
        <v>-1.1908758063176544E-3</v>
      </c>
      <c r="BJ76" s="43">
        <v>-4294</v>
      </c>
      <c r="BK76" s="44">
        <v>-1.8223748931572243E-3</v>
      </c>
      <c r="BL76" s="43">
        <v>-5452</v>
      </c>
      <c r="BM76" s="44">
        <v>-2.3795754561544017E-3</v>
      </c>
      <c r="BN76" s="43">
        <v>-14945</v>
      </c>
      <c r="BO76" s="44">
        <v>-6.6938961252441627E-3</v>
      </c>
      <c r="BP76" s="43">
        <v>-15067</v>
      </c>
      <c r="BQ76" s="44">
        <v>-6.4139266538305829E-3</v>
      </c>
      <c r="BR76" s="43">
        <v>-15942</v>
      </c>
      <c r="BS76" s="42">
        <v>-6.5320324446403897E-3</v>
      </c>
      <c r="BT76" s="43">
        <v>-17356</v>
      </c>
      <c r="BU76" s="42">
        <v>-6.9450446730114825E-3</v>
      </c>
      <c r="BV76" s="43">
        <v>-20587</v>
      </c>
      <c r="BW76" s="42">
        <v>-8.2164051122347297E-3</v>
      </c>
      <c r="BX76" s="43">
        <v>-19575</v>
      </c>
      <c r="BY76" s="42">
        <v>-7.8328730978522929E-3</v>
      </c>
      <c r="BZ76" s="43">
        <v>-18071</v>
      </c>
      <c r="CA76" s="42">
        <v>-5.8785755831731751E-3</v>
      </c>
      <c r="CB76" s="43">
        <v>-16619</v>
      </c>
      <c r="CC76" s="42">
        <v>-5.4062336127914893E-3</v>
      </c>
      <c r="CD76" s="43">
        <v>-16446</v>
      </c>
      <c r="CE76" s="42">
        <v>-5.3499559537859573E-3</v>
      </c>
      <c r="CF76" s="43">
        <v>-16938</v>
      </c>
      <c r="CG76" s="42">
        <v>-5.5100057123450416E-3</v>
      </c>
      <c r="CH76" s="43">
        <v>-17999</v>
      </c>
      <c r="CI76" s="42">
        <v>-5.8551536672864796E-3</v>
      </c>
      <c r="CJ76" s="43">
        <v>-9052</v>
      </c>
      <c r="CK76" s="42">
        <v>-2.9446553139772886E-3</v>
      </c>
      <c r="CL76" s="43">
        <v>-17412</v>
      </c>
      <c r="CM76" s="42">
        <v>-5.6641999919324511E-3</v>
      </c>
      <c r="CN76" s="43">
        <v>-16292</v>
      </c>
      <c r="CO76" s="42">
        <v>-5.2998590781394147E-3</v>
      </c>
      <c r="CP76" s="43">
        <v>-19581</v>
      </c>
      <c r="CQ76" s="42">
        <v>-6.3697852080191438E-3</v>
      </c>
      <c r="CR76" s="43">
        <v>-14232</v>
      </c>
      <c r="CS76" s="42">
        <v>-4.6297320402700808E-3</v>
      </c>
      <c r="CT76" s="241">
        <v>-14629</v>
      </c>
      <c r="CU76" s="242">
        <v>-4.758877882034219E-3</v>
      </c>
    </row>
    <row r="77" spans="1:99" ht="16.5" x14ac:dyDescent="0.45">
      <c r="A77" s="88" t="s">
        <v>105</v>
      </c>
      <c r="B77" s="90">
        <v>7877.3642372772092</v>
      </c>
      <c r="C77" s="42">
        <v>3.2579836810517036E-2</v>
      </c>
      <c r="D77" s="90">
        <v>8687.0503800000006</v>
      </c>
      <c r="E77" s="42">
        <v>3.5384113990813489E-2</v>
      </c>
      <c r="F77" s="90">
        <v>9474.8574588951287</v>
      </c>
      <c r="G77" s="42">
        <v>3.6019093257630773E-2</v>
      </c>
      <c r="H77" s="90">
        <v>9109</v>
      </c>
      <c r="I77" s="42">
        <v>3.5568970768545927E-2</v>
      </c>
      <c r="J77" s="90">
        <v>0</v>
      </c>
      <c r="K77" s="42">
        <v>0</v>
      </c>
      <c r="L77" s="90">
        <v>0</v>
      </c>
      <c r="M77" s="42">
        <v>0</v>
      </c>
      <c r="N77" s="90">
        <v>0</v>
      </c>
      <c r="O77" s="42">
        <v>0</v>
      </c>
      <c r="P77" s="90">
        <v>0</v>
      </c>
      <c r="Q77" s="42">
        <v>0</v>
      </c>
      <c r="R77" s="90">
        <v>0</v>
      </c>
      <c r="S77" s="42">
        <v>0</v>
      </c>
      <c r="T77" s="90">
        <v>0</v>
      </c>
      <c r="U77" s="42">
        <v>0</v>
      </c>
      <c r="V77" s="90">
        <v>0</v>
      </c>
      <c r="W77" s="42">
        <v>0</v>
      </c>
      <c r="X77" s="90">
        <v>0</v>
      </c>
      <c r="Y77" s="42">
        <v>0</v>
      </c>
      <c r="Z77" s="90">
        <v>0</v>
      </c>
      <c r="AA77" s="42">
        <v>0</v>
      </c>
      <c r="AB77" s="90">
        <v>0</v>
      </c>
      <c r="AC77" s="42">
        <v>0</v>
      </c>
      <c r="AD77" s="90">
        <v>0</v>
      </c>
      <c r="AE77" s="42">
        <v>0</v>
      </c>
      <c r="AF77" s="90">
        <v>0</v>
      </c>
      <c r="AG77" s="42">
        <v>0</v>
      </c>
      <c r="AH77" s="90">
        <v>0</v>
      </c>
      <c r="AI77" s="42">
        <v>0</v>
      </c>
      <c r="AJ77" s="90">
        <v>0</v>
      </c>
      <c r="AK77" s="42">
        <v>0</v>
      </c>
      <c r="AL77" s="90">
        <v>0</v>
      </c>
      <c r="AM77" s="42">
        <v>0</v>
      </c>
      <c r="AN77" s="90">
        <v>0</v>
      </c>
      <c r="AO77" s="42">
        <v>0</v>
      </c>
      <c r="AP77" s="90">
        <v>0</v>
      </c>
      <c r="AQ77" s="42">
        <v>0</v>
      </c>
      <c r="AR77" s="90">
        <v>0</v>
      </c>
      <c r="AS77" s="42">
        <v>0</v>
      </c>
      <c r="AT77" s="90">
        <v>0</v>
      </c>
      <c r="AU77" s="42">
        <v>0</v>
      </c>
      <c r="AV77" s="90">
        <v>0</v>
      </c>
      <c r="AW77" s="42">
        <v>0</v>
      </c>
      <c r="AX77" s="90">
        <v>0</v>
      </c>
      <c r="AY77" s="42">
        <v>0</v>
      </c>
      <c r="AZ77" s="90">
        <v>0</v>
      </c>
      <c r="BA77" s="42">
        <v>0</v>
      </c>
      <c r="BB77" s="90">
        <v>0</v>
      </c>
      <c r="BC77" s="42">
        <v>0</v>
      </c>
      <c r="BD77" s="90">
        <v>0</v>
      </c>
      <c r="BE77" s="42">
        <v>0</v>
      </c>
      <c r="BF77" s="36">
        <v>0</v>
      </c>
      <c r="BG77" s="33">
        <v>0</v>
      </c>
      <c r="BH77" s="36">
        <v>0</v>
      </c>
      <c r="BI77" s="33">
        <v>0</v>
      </c>
      <c r="BJ77" s="36">
        <v>0</v>
      </c>
      <c r="BK77" s="33">
        <v>0</v>
      </c>
      <c r="BL77" s="32">
        <v>-1404</v>
      </c>
      <c r="BM77" s="33">
        <v>-6.1278869046969559E-4</v>
      </c>
      <c r="BN77" s="32">
        <v>-1717</v>
      </c>
      <c r="BO77" s="33">
        <v>-7.6904781847067429E-4</v>
      </c>
      <c r="BP77" s="32">
        <v>-1266</v>
      </c>
      <c r="BQ77" s="33">
        <v>-5.3892819697016787E-4</v>
      </c>
      <c r="BR77" s="32">
        <v>-1894</v>
      </c>
      <c r="BS77" s="31">
        <v>-7.7604249467751218E-4</v>
      </c>
      <c r="BT77" s="32">
        <v>-4222</v>
      </c>
      <c r="BU77" s="31">
        <v>-1.6894433400238811E-3</v>
      </c>
      <c r="BV77" s="32">
        <v>-4567</v>
      </c>
      <c r="BW77" s="31">
        <v>-1.8227192960400256E-3</v>
      </c>
      <c r="BX77" s="32">
        <v>-4995</v>
      </c>
      <c r="BY77" s="31">
        <v>-1.9987331353140333E-3</v>
      </c>
      <c r="BZ77" s="32">
        <v>-5680</v>
      </c>
      <c r="CA77" s="31">
        <v>-1.8477289199503976E-3</v>
      </c>
      <c r="CB77" s="32">
        <v>-6215</v>
      </c>
      <c r="CC77" s="31">
        <v>-2.0217667671640354E-3</v>
      </c>
      <c r="CD77" s="32">
        <v>-6801</v>
      </c>
      <c r="CE77" s="31">
        <v>-2.2123951381307488E-3</v>
      </c>
      <c r="CF77" s="32">
        <v>-8766</v>
      </c>
      <c r="CG77" s="31">
        <v>-2.8516182592051385E-3</v>
      </c>
      <c r="CH77" s="32">
        <v>-12521</v>
      </c>
      <c r="CI77" s="31">
        <v>-4.0731362335737547E-3</v>
      </c>
      <c r="CJ77" s="32">
        <v>-13325</v>
      </c>
      <c r="CK77" s="31">
        <v>-4.3346809609751845E-3</v>
      </c>
      <c r="CL77" s="32">
        <v>-13583</v>
      </c>
      <c r="CM77" s="31">
        <v>-4.4186094929025092E-3</v>
      </c>
      <c r="CN77" s="32">
        <v>-13749</v>
      </c>
      <c r="CO77" s="31">
        <v>-4.4726100211968335E-3</v>
      </c>
      <c r="CP77" s="32">
        <v>-15382</v>
      </c>
      <c r="CQ77" s="31">
        <v>-5.0038320856825736E-3</v>
      </c>
      <c r="CR77" s="32">
        <v>-16022</v>
      </c>
      <c r="CS77" s="31">
        <v>-5.2120268935643083E-3</v>
      </c>
      <c r="CT77" s="238">
        <v>-18607</v>
      </c>
      <c r="CU77" s="239">
        <v>-6.0529387347741277E-3</v>
      </c>
    </row>
    <row r="78" spans="1:99" ht="15.5" thickBot="1" x14ac:dyDescent="0.45">
      <c r="A78" s="84" t="s">
        <v>106</v>
      </c>
      <c r="B78" s="84">
        <v>73276.856497277215</v>
      </c>
      <c r="C78" s="48">
        <v>0.30306431882019302</v>
      </c>
      <c r="D78" s="84">
        <v>76680.503130000012</v>
      </c>
      <c r="E78" s="48">
        <v>0.31233520526962238</v>
      </c>
      <c r="F78" s="84">
        <v>85497.076718895143</v>
      </c>
      <c r="G78" s="48">
        <v>0.32502095075864107</v>
      </c>
      <c r="H78" s="84">
        <v>78719</v>
      </c>
      <c r="I78" s="48">
        <v>0.30738322647152999</v>
      </c>
      <c r="J78" s="84">
        <v>64676.150319599998</v>
      </c>
      <c r="K78" s="48">
        <v>0.23377123605519098</v>
      </c>
      <c r="L78" s="84">
        <v>74300.243969999996</v>
      </c>
      <c r="M78" s="48">
        <v>0.25812173434949248</v>
      </c>
      <c r="N78" s="84">
        <v>79263.357650000005</v>
      </c>
      <c r="O78" s="48">
        <v>0.27207606772295079</v>
      </c>
      <c r="P78" s="84">
        <v>79188</v>
      </c>
      <c r="Q78" s="48">
        <v>0.26563794636118149</v>
      </c>
      <c r="R78" s="84">
        <v>84617</v>
      </c>
      <c r="S78" s="48">
        <v>0.27247200960866585</v>
      </c>
      <c r="T78" s="84">
        <v>90548</v>
      </c>
      <c r="U78" s="48">
        <v>0.29030448178463453</v>
      </c>
      <c r="V78" s="84">
        <v>104763</v>
      </c>
      <c r="W78" s="48">
        <v>0.31093217622546981</v>
      </c>
      <c r="X78" s="84">
        <v>97487</v>
      </c>
      <c r="Y78" s="48">
        <v>0.30877285223803069</v>
      </c>
      <c r="Z78" s="84">
        <v>113235</v>
      </c>
      <c r="AA78" s="48">
        <v>0.30018212135591604</v>
      </c>
      <c r="AB78" s="84">
        <v>157303</v>
      </c>
      <c r="AC78" s="48">
        <v>0.37183163179678952</v>
      </c>
      <c r="AD78" s="84">
        <v>150105</v>
      </c>
      <c r="AE78" s="48">
        <v>0.42421716029843998</v>
      </c>
      <c r="AF78" s="84">
        <v>138336</v>
      </c>
      <c r="AG78" s="48">
        <v>0.37799819657348965</v>
      </c>
      <c r="AH78" s="84">
        <v>159850</v>
      </c>
      <c r="AI78" s="48">
        <v>0.40855290229745511</v>
      </c>
      <c r="AJ78" s="84">
        <v>174686</v>
      </c>
      <c r="AK78" s="48">
        <v>0.29741735238182798</v>
      </c>
      <c r="AL78" s="84">
        <v>192905</v>
      </c>
      <c r="AM78" s="48">
        <v>0.30206728299948638</v>
      </c>
      <c r="AN78" s="84">
        <v>223334</v>
      </c>
      <c r="AO78" s="48">
        <v>0.37588508049246411</v>
      </c>
      <c r="AP78" s="84">
        <v>245780</v>
      </c>
      <c r="AQ78" s="48">
        <v>0.3891842932832536</v>
      </c>
      <c r="AR78" s="84">
        <v>283855</v>
      </c>
      <c r="AS78" s="48">
        <v>0.39523388494768136</v>
      </c>
      <c r="AT78" s="84">
        <v>244789</v>
      </c>
      <c r="AU78" s="48">
        <v>0.32798985972711842</v>
      </c>
      <c r="AV78" s="84">
        <v>265756</v>
      </c>
      <c r="AW78" s="48">
        <v>0.35988646397018598</v>
      </c>
      <c r="AX78" s="84">
        <v>296269</v>
      </c>
      <c r="AY78" s="48">
        <v>0.37029875725082834</v>
      </c>
      <c r="AZ78" s="84">
        <v>229159</v>
      </c>
      <c r="BA78" s="48">
        <v>0.18993055354107319</v>
      </c>
      <c r="BB78" s="84">
        <v>301152</v>
      </c>
      <c r="BC78" s="48">
        <v>0.2391501668838579</v>
      </c>
      <c r="BD78" s="84">
        <v>221393</v>
      </c>
      <c r="BE78" s="48">
        <v>0.17389224623417915</v>
      </c>
      <c r="BF78" s="58">
        <v>306307</v>
      </c>
      <c r="BG78" s="50">
        <v>0.21444033262344914</v>
      </c>
      <c r="BH78" s="58">
        <v>1554542</v>
      </c>
      <c r="BI78" s="50">
        <v>0.67159023258988781</v>
      </c>
      <c r="BJ78" s="58">
        <v>1651173</v>
      </c>
      <c r="BK78" s="50">
        <v>0.69591962401518304</v>
      </c>
      <c r="BL78" s="58">
        <v>1634885</v>
      </c>
      <c r="BM78" s="50">
        <v>0.70225601115441394</v>
      </c>
      <c r="BN78" s="58">
        <v>1661584</v>
      </c>
      <c r="BO78" s="50">
        <v>0.72331593225769375</v>
      </c>
      <c r="BP78" s="58">
        <v>1719677</v>
      </c>
      <c r="BQ78" s="50">
        <v>0.72136341480398303</v>
      </c>
      <c r="BR78" s="58">
        <v>1757966</v>
      </c>
      <c r="BS78" s="48">
        <v>0.72030428732748009</v>
      </c>
      <c r="BT78" s="58">
        <v>1817934</v>
      </c>
      <c r="BU78" s="48">
        <v>0.72745061319350413</v>
      </c>
      <c r="BV78" s="58">
        <v>1833769</v>
      </c>
      <c r="BW78" s="48">
        <v>0.73186909147799906</v>
      </c>
      <c r="BX78" s="58">
        <v>1868926</v>
      </c>
      <c r="BY78" s="48">
        <v>0.74784470943942238</v>
      </c>
      <c r="BZ78" s="58">
        <v>1969141</v>
      </c>
      <c r="CA78" s="48">
        <v>0.6405702065422616</v>
      </c>
      <c r="CB78" s="58">
        <v>1995249</v>
      </c>
      <c r="CC78" s="48">
        <v>0.64906325348628713</v>
      </c>
      <c r="CD78" s="58">
        <v>2012677</v>
      </c>
      <c r="CE78" s="48">
        <v>0.65473265834841665</v>
      </c>
      <c r="CF78" s="58">
        <v>2033953</v>
      </c>
      <c r="CG78" s="48">
        <v>0.66165383449293502</v>
      </c>
      <c r="CH78" s="58">
        <v>2084685</v>
      </c>
      <c r="CI78" s="48">
        <v>0.67815717667021036</v>
      </c>
      <c r="CJ78" s="58">
        <v>2150664</v>
      </c>
      <c r="CK78" s="48">
        <v>0.69962043484088066</v>
      </c>
      <c r="CL78" s="58">
        <v>2187980</v>
      </c>
      <c r="CM78" s="48">
        <v>0.71175949335793498</v>
      </c>
      <c r="CN78" s="58">
        <v>2252284</v>
      </c>
      <c r="CO78" s="48">
        <v>0.73267786667985235</v>
      </c>
      <c r="CP78" s="58">
        <v>2334783</v>
      </c>
      <c r="CQ78" s="48">
        <v>0.75951515332896991</v>
      </c>
      <c r="CR78" s="58">
        <v>2255742</v>
      </c>
      <c r="CS78" s="48">
        <v>0.73380276925118837</v>
      </c>
      <c r="CT78" s="259">
        <v>2275077</v>
      </c>
      <c r="CU78" s="244">
        <v>0.74009252957992799</v>
      </c>
    </row>
    <row r="79" spans="1:99" x14ac:dyDescent="0.4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263"/>
      <c r="CU79" s="263"/>
    </row>
    <row r="80" spans="1:99" ht="15.5" thickBot="1" x14ac:dyDescent="0.45">
      <c r="A80" s="94" t="s">
        <v>107</v>
      </c>
      <c r="B80" s="95">
        <v>241786.48539867246</v>
      </c>
      <c r="C80" s="96">
        <v>1</v>
      </c>
      <c r="D80" s="95">
        <v>245507.07648792205</v>
      </c>
      <c r="E80" s="96">
        <v>1</v>
      </c>
      <c r="F80" s="95">
        <v>263050.97108150681</v>
      </c>
      <c r="G80" s="96">
        <v>1</v>
      </c>
      <c r="H80" s="95">
        <v>256094</v>
      </c>
      <c r="I80" s="96">
        <v>1</v>
      </c>
      <c r="J80" s="95">
        <v>276664.27833889122</v>
      </c>
      <c r="K80" s="96">
        <v>1</v>
      </c>
      <c r="L80" s="95">
        <v>287849.62319135328</v>
      </c>
      <c r="M80" s="96">
        <v>1</v>
      </c>
      <c r="N80" s="95">
        <v>291327.93013868527</v>
      </c>
      <c r="O80" s="96">
        <v>1</v>
      </c>
      <c r="P80" s="95">
        <v>298105</v>
      </c>
      <c r="Q80" s="96">
        <v>1</v>
      </c>
      <c r="R80" s="95">
        <v>310553</v>
      </c>
      <c r="S80" s="96">
        <v>1</v>
      </c>
      <c r="T80" s="95">
        <v>311907</v>
      </c>
      <c r="U80" s="96">
        <v>1</v>
      </c>
      <c r="V80" s="95">
        <v>336932</v>
      </c>
      <c r="W80" s="96">
        <v>1</v>
      </c>
      <c r="X80" s="95">
        <v>315724</v>
      </c>
      <c r="Y80" s="96">
        <v>1</v>
      </c>
      <c r="Z80" s="95">
        <v>377221</v>
      </c>
      <c r="AA80" s="96">
        <v>1</v>
      </c>
      <c r="AB80" s="95">
        <v>423049</v>
      </c>
      <c r="AC80" s="96">
        <v>1</v>
      </c>
      <c r="AD80" s="95">
        <v>353840</v>
      </c>
      <c r="AE80" s="96">
        <v>1</v>
      </c>
      <c r="AF80" s="95">
        <v>365970</v>
      </c>
      <c r="AG80" s="96">
        <v>1</v>
      </c>
      <c r="AH80" s="95">
        <v>391259</v>
      </c>
      <c r="AI80" s="96">
        <v>1</v>
      </c>
      <c r="AJ80" s="95">
        <v>587343</v>
      </c>
      <c r="AK80" s="96">
        <v>1</v>
      </c>
      <c r="AL80" s="95">
        <v>638616</v>
      </c>
      <c r="AM80" s="96">
        <v>1</v>
      </c>
      <c r="AN80" s="95">
        <v>594155</v>
      </c>
      <c r="AO80" s="96">
        <v>1</v>
      </c>
      <c r="AP80" s="95">
        <v>631526</v>
      </c>
      <c r="AQ80" s="96">
        <v>1</v>
      </c>
      <c r="AR80" s="95">
        <v>718195</v>
      </c>
      <c r="AS80" s="96">
        <v>1</v>
      </c>
      <c r="AT80" s="95">
        <v>746331</v>
      </c>
      <c r="AU80" s="96">
        <v>1</v>
      </c>
      <c r="AV80" s="95">
        <v>738444</v>
      </c>
      <c r="AW80" s="96">
        <v>1</v>
      </c>
      <c r="AX80" s="95">
        <v>800081</v>
      </c>
      <c r="AY80" s="96">
        <v>1</v>
      </c>
      <c r="AZ80" s="95">
        <v>1206541</v>
      </c>
      <c r="BA80" s="96">
        <v>1</v>
      </c>
      <c r="BB80" s="95">
        <v>1259259</v>
      </c>
      <c r="BC80" s="96">
        <v>1</v>
      </c>
      <c r="BD80" s="95">
        <v>1273162</v>
      </c>
      <c r="BE80" s="96">
        <v>1</v>
      </c>
      <c r="BF80" s="97">
        <v>1428402</v>
      </c>
      <c r="BG80" s="98">
        <v>1</v>
      </c>
      <c r="BH80" s="97">
        <v>2314718</v>
      </c>
      <c r="BI80" s="98">
        <v>1</v>
      </c>
      <c r="BJ80" s="97">
        <v>2372649</v>
      </c>
      <c r="BK80" s="98">
        <v>1</v>
      </c>
      <c r="BL80" s="97">
        <v>2328047</v>
      </c>
      <c r="BM80" s="98">
        <v>1</v>
      </c>
      <c r="BN80" s="97">
        <v>2297176</v>
      </c>
      <c r="BO80" s="98">
        <v>1</v>
      </c>
      <c r="BP80" s="97">
        <v>2383926</v>
      </c>
      <c r="BQ80" s="98">
        <v>1</v>
      </c>
      <c r="BR80" s="97">
        <v>2440588</v>
      </c>
      <c r="BS80" s="96">
        <v>1</v>
      </c>
      <c r="BT80" s="97">
        <v>2499048</v>
      </c>
      <c r="BU80" s="96">
        <v>1</v>
      </c>
      <c r="BV80" s="97">
        <v>2505597</v>
      </c>
      <c r="BW80" s="96">
        <v>1</v>
      </c>
      <c r="BX80" s="97">
        <v>2499083</v>
      </c>
      <c r="BY80" s="96">
        <v>1</v>
      </c>
      <c r="BZ80" s="97">
        <v>3074044</v>
      </c>
      <c r="CA80" s="96">
        <v>1</v>
      </c>
      <c r="CB80" s="97">
        <v>3053528</v>
      </c>
      <c r="CC80" s="96">
        <v>1</v>
      </c>
      <c r="CD80" s="97">
        <v>3160960</v>
      </c>
      <c r="CE80" s="96">
        <v>0.9999898765957016</v>
      </c>
      <c r="CF80" s="97">
        <v>3098088</v>
      </c>
      <c r="CG80" s="96">
        <v>1</v>
      </c>
      <c r="CH80" s="97">
        <v>3241494</v>
      </c>
      <c r="CI80" s="96">
        <v>1</v>
      </c>
      <c r="CJ80" s="97">
        <v>3411729</v>
      </c>
      <c r="CK80" s="96">
        <v>1</v>
      </c>
      <c r="CL80" s="97">
        <v>3431925</v>
      </c>
      <c r="CM80" s="96">
        <v>1</v>
      </c>
      <c r="CN80" s="97">
        <v>3470558</v>
      </c>
      <c r="CO80" s="96">
        <v>1</v>
      </c>
      <c r="CP80" s="97">
        <v>3621064</v>
      </c>
      <c r="CQ80" s="96">
        <v>1</v>
      </c>
      <c r="CR80" s="97">
        <v>3635027</v>
      </c>
      <c r="CS80" s="96">
        <v>1</v>
      </c>
      <c r="CT80" s="264">
        <v>3573705</v>
      </c>
      <c r="CU80" s="265">
        <v>0.99999272469024669</v>
      </c>
    </row>
    <row r="81" spans="78:82" ht="15.5" thickTop="1" x14ac:dyDescent="0.4"/>
    <row r="82" spans="78:82" x14ac:dyDescent="0.4">
      <c r="BZ82" s="99"/>
      <c r="CB82" s="99"/>
      <c r="CD82" s="10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ignoredErrors>
    <ignoredError sqref="BF81:BF89 BH8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EP56"/>
  <sheetViews>
    <sheetView showGridLines="0" zoomScale="112" zoomScaleNormal="112" workbookViewId="0">
      <pane xSplit="1" ySplit="6" topLeftCell="EA7" activePane="bottomRight" state="frozenSplit"/>
      <selection pane="topRight"/>
      <selection pane="bottomLeft"/>
      <selection pane="bottomRight" activeCell="EO6" sqref="EO6"/>
    </sheetView>
  </sheetViews>
  <sheetFormatPr defaultColWidth="9.1796875" defaultRowHeight="15" outlineLevelCol="1" x14ac:dyDescent="0.4"/>
  <cols>
    <col min="1" max="1" width="42.453125" style="104" bestFit="1" customWidth="1"/>
    <col min="2" max="2" width="9" style="106" hidden="1" customWidth="1" outlineLevel="1"/>
    <col min="3" max="3" width="8.1796875" style="138" hidden="1" customWidth="1" outlineLevel="1"/>
    <col min="4" max="4" width="9" style="106" hidden="1" customWidth="1" outlineLevel="1"/>
    <col min="5" max="5" width="8.1796875" style="138" hidden="1" customWidth="1" outlineLevel="1"/>
    <col min="6" max="6" width="9" style="106" hidden="1" customWidth="1" outlineLevel="1"/>
    <col min="7" max="7" width="8.1796875" style="138" hidden="1" customWidth="1" outlineLevel="1"/>
    <col min="8" max="8" width="9" style="106" hidden="1" customWidth="1" outlineLevel="1"/>
    <col min="9" max="9" width="8.1796875" style="138" hidden="1" customWidth="1" outlineLevel="1"/>
    <col min="10" max="10" width="10.1796875" style="106" hidden="1" customWidth="1" outlineLevel="1"/>
    <col min="11" max="11" width="8.1796875" style="138" hidden="1" customWidth="1" outlineLevel="1"/>
    <col min="12" max="12" width="2.453125" style="139" hidden="1" customWidth="1" outlineLevel="1"/>
    <col min="13" max="13" width="9" style="106" hidden="1" customWidth="1" outlineLevel="1"/>
    <col min="14" max="14" width="8.1796875" style="138" hidden="1" customWidth="1" outlineLevel="1"/>
    <col min="15" max="15" width="9.453125" style="106" hidden="1" customWidth="1" outlineLevel="1"/>
    <col min="16" max="16" width="8.1796875" style="138" hidden="1" customWidth="1" outlineLevel="1"/>
    <col min="17" max="17" width="9.453125" style="106" hidden="1" customWidth="1" outlineLevel="1"/>
    <col min="18" max="18" width="8.1796875" style="138" hidden="1" customWidth="1" outlineLevel="1"/>
    <col min="19" max="19" width="9" style="106" hidden="1" customWidth="1" outlineLevel="1"/>
    <col min="20" max="20" width="8.1796875" style="138" hidden="1" customWidth="1" outlineLevel="1"/>
    <col min="21" max="21" width="10.1796875" style="106" hidden="1" customWidth="1" outlineLevel="1"/>
    <col min="22" max="22" width="8.1796875" style="138" hidden="1" customWidth="1" outlineLevel="1"/>
    <col min="23" max="23" width="8.453125" style="138" hidden="1" customWidth="1" outlineLevel="1"/>
    <col min="24" max="24" width="2.453125" style="139" hidden="1" customWidth="1" outlineLevel="1"/>
    <col min="25" max="25" width="9" style="106" hidden="1" customWidth="1" outlineLevel="1"/>
    <col min="26" max="26" width="8.1796875" style="138" hidden="1" customWidth="1" outlineLevel="1"/>
    <col min="27" max="27" width="9.453125" style="106" hidden="1" customWidth="1" outlineLevel="1"/>
    <col min="28" max="28" width="8.1796875" style="138" hidden="1" customWidth="1" outlineLevel="1"/>
    <col min="29" max="29" width="9.453125" style="106" hidden="1" customWidth="1" outlineLevel="1"/>
    <col min="30" max="30" width="8.1796875" style="138" hidden="1" customWidth="1" outlineLevel="1"/>
    <col min="31" max="31" width="9.453125" style="106" hidden="1" customWidth="1" outlineLevel="1"/>
    <col min="32" max="32" width="8.1796875" style="138" hidden="1" customWidth="1" outlineLevel="1"/>
    <col min="33" max="33" width="10.1796875" style="106" hidden="1" customWidth="1" outlineLevel="1"/>
    <col min="34" max="35" width="8.1796875" style="138" hidden="1" customWidth="1" outlineLevel="1"/>
    <col min="36" max="36" width="2.453125" style="139" hidden="1" customWidth="1" outlineLevel="1"/>
    <col min="37" max="37" width="9.453125" style="106" hidden="1" customWidth="1" outlineLevel="1"/>
    <col min="38" max="38" width="8.1796875" style="138" hidden="1" customWidth="1" outlineLevel="1"/>
    <col min="39" max="39" width="9.453125" style="106" hidden="1" customWidth="1" outlineLevel="1"/>
    <col min="40" max="40" width="8.1796875" style="138" hidden="1" customWidth="1" outlineLevel="1"/>
    <col min="41" max="41" width="9.453125" style="106" hidden="1" customWidth="1" outlineLevel="1"/>
    <col min="42" max="42" width="8.1796875" style="138" hidden="1" customWidth="1" outlineLevel="1"/>
    <col min="43" max="43" width="9.453125" style="106" hidden="1" customWidth="1" outlineLevel="1"/>
    <col min="44" max="44" width="8.1796875" style="138" hidden="1" customWidth="1" outlineLevel="1"/>
    <col min="45" max="45" width="10.1796875" style="106" hidden="1" customWidth="1" outlineLevel="1"/>
    <col min="46" max="46" width="8.1796875" style="138" hidden="1" customWidth="1" outlineLevel="1"/>
    <col min="47" max="47" width="9.453125" style="138" hidden="1" customWidth="1" outlineLevel="1"/>
    <col min="48" max="48" width="2.453125" style="139" hidden="1" customWidth="1" outlineLevel="1"/>
    <col min="49" max="49" width="9.453125" style="106" hidden="1" customWidth="1" outlineLevel="1"/>
    <col min="50" max="50" width="8.1796875" style="138" hidden="1" customWidth="1" outlineLevel="1"/>
    <col min="51" max="51" width="9.453125" style="106" hidden="1" customWidth="1" outlineLevel="1"/>
    <col min="52" max="52" width="8.1796875" style="138" hidden="1" customWidth="1" outlineLevel="1"/>
    <col min="53" max="53" width="9.453125" style="106" hidden="1" customWidth="1" outlineLevel="1"/>
    <col min="54" max="54" width="8.1796875" style="138" hidden="1" customWidth="1" outlineLevel="1"/>
    <col min="55" max="55" width="9.453125" style="106" hidden="1" customWidth="1" outlineLevel="1"/>
    <col min="56" max="56" width="8.1796875" style="138" hidden="1" customWidth="1" outlineLevel="1"/>
    <col min="57" max="57" width="10.1796875" style="106" hidden="1" customWidth="1" outlineLevel="1"/>
    <col min="58" max="58" width="8.1796875" style="138" hidden="1" customWidth="1" outlineLevel="1"/>
    <col min="59" max="59" width="8.453125" style="138" hidden="1" customWidth="1" outlineLevel="1"/>
    <col min="60" max="60" width="2.453125" style="139" hidden="1" customWidth="1" outlineLevel="1"/>
    <col min="61" max="61" width="9.453125" style="106" hidden="1" customWidth="1" outlineLevel="1"/>
    <col min="62" max="62" width="8.1796875" style="138" hidden="1" customWidth="1" outlineLevel="1"/>
    <col min="63" max="63" width="9.453125" style="106" hidden="1" customWidth="1" outlineLevel="1"/>
    <col min="64" max="64" width="8.1796875" style="138" hidden="1" customWidth="1" outlineLevel="1"/>
    <col min="65" max="65" width="9.453125" style="106" hidden="1" customWidth="1" outlineLevel="1"/>
    <col min="66" max="66" width="8.1796875" style="138" hidden="1" customWidth="1" outlineLevel="1"/>
    <col min="67" max="67" width="9.54296875" style="106" hidden="1" customWidth="1" outlineLevel="1"/>
    <col min="68" max="68" width="7.54296875" style="138" hidden="1" customWidth="1" outlineLevel="1"/>
    <col min="69" max="69" width="10.54296875" style="106" hidden="1" customWidth="1" outlineLevel="1"/>
    <col min="70" max="70" width="7.54296875" style="138" hidden="1" customWidth="1" outlineLevel="1"/>
    <col min="71" max="71" width="8.453125" style="138" hidden="1" customWidth="1" outlineLevel="1"/>
    <col min="72" max="72" width="2.453125" style="139" hidden="1" customWidth="1" outlineLevel="1"/>
    <col min="73" max="73" width="9.453125" style="106" hidden="1" customWidth="1" outlineLevel="1" collapsed="1"/>
    <col min="74" max="74" width="8.1796875" style="138" hidden="1" customWidth="1" outlineLevel="1"/>
    <col min="75" max="75" width="9.453125" style="106" hidden="1" customWidth="1" outlineLevel="1"/>
    <col min="76" max="76" width="8.1796875" style="138" hidden="1" customWidth="1" outlineLevel="1"/>
    <col min="77" max="77" width="9.453125" style="106" hidden="1" customWidth="1" outlineLevel="1"/>
    <col min="78" max="78" width="8.1796875" style="138" hidden="1" customWidth="1" outlineLevel="1"/>
    <col min="79" max="79" width="9.54296875" style="106" hidden="1" customWidth="1" outlineLevel="1"/>
    <col min="80" max="80" width="7.54296875" style="138" hidden="1" customWidth="1" outlineLevel="1"/>
    <col min="81" max="81" width="10.54296875" style="106" hidden="1" customWidth="1" outlineLevel="1"/>
    <col min="82" max="82" width="7.54296875" style="138" hidden="1" customWidth="1" outlineLevel="1"/>
    <col min="83" max="83" width="8.453125" style="138" hidden="1" customWidth="1" outlineLevel="1"/>
    <col min="84" max="84" width="2.453125" style="106" hidden="1" customWidth="1" outlineLevel="1"/>
    <col min="85" max="85" width="9.453125" style="106" customWidth="1" collapsed="1"/>
    <col min="86" max="86" width="8.1796875" style="138" customWidth="1"/>
    <col min="87" max="87" width="9.453125" style="106" customWidth="1"/>
    <col min="88" max="88" width="8.1796875" style="138" customWidth="1"/>
    <col min="89" max="89" width="9.453125" style="106" customWidth="1"/>
    <col min="90" max="90" width="8.1796875" style="138" customWidth="1"/>
    <col min="91" max="91" width="9.54296875" style="106" customWidth="1"/>
    <col min="92" max="92" width="7.54296875" style="138" customWidth="1"/>
    <col min="93" max="93" width="10.54296875" style="106" customWidth="1"/>
    <col min="94" max="94" width="7.54296875" style="138" customWidth="1"/>
    <col min="95" max="95" width="8.453125" style="138" customWidth="1"/>
    <col min="96" max="96" width="0.81640625" style="106" customWidth="1" collapsed="1"/>
    <col min="97" max="97" width="9.453125" style="106" customWidth="1"/>
    <col min="98" max="98" width="8.1796875" style="138" customWidth="1"/>
    <col min="99" max="99" width="9.453125" style="106" customWidth="1"/>
    <col min="100" max="100" width="8.1796875" style="138" customWidth="1"/>
    <col min="101" max="104" width="9.1796875" style="104"/>
    <col min="105" max="105" width="10.54296875" style="106" customWidth="1"/>
    <col min="106" max="106" width="7.54296875" style="138" customWidth="1"/>
    <col min="107" max="107" width="8.453125" style="138" customWidth="1"/>
    <col min="108" max="108" width="0.81640625" style="104" customWidth="1"/>
    <col min="109" max="109" width="9.453125" style="106" customWidth="1"/>
    <col min="110" max="110" width="8.1796875" style="138" customWidth="1"/>
    <col min="111" max="111" width="9.453125" style="106" customWidth="1"/>
    <col min="112" max="112" width="8.1796875" style="138" customWidth="1"/>
    <col min="113" max="113" width="9.453125" style="175" customWidth="1"/>
    <col min="114" max="114" width="8.1796875" style="176" customWidth="1"/>
    <col min="115" max="115" width="9.453125" style="175" customWidth="1"/>
    <col min="116" max="116" width="8.1796875" style="176" customWidth="1"/>
    <col min="117" max="117" width="9.453125" style="175" customWidth="1"/>
    <col min="118" max="118" width="8.1796875" style="176" customWidth="1"/>
    <col min="119" max="119" width="8.453125" style="138" customWidth="1"/>
    <col min="120" max="120" width="0.81640625" style="104" customWidth="1"/>
    <col min="121" max="121" width="9.453125" style="106" customWidth="1"/>
    <col min="122" max="122" width="8.1796875" style="138" customWidth="1"/>
    <col min="123" max="126" width="9.1796875" style="104"/>
    <col min="127" max="127" width="9.453125" style="175" customWidth="1"/>
    <col min="128" max="128" width="8.1796875" style="176" customWidth="1"/>
    <col min="129" max="129" width="9.453125" style="175" customWidth="1"/>
    <col min="130" max="130" width="8.1796875" style="176" customWidth="1"/>
    <col min="131" max="131" width="8.453125" style="138" customWidth="1"/>
    <col min="132" max="132" width="0.81640625" style="104" customWidth="1"/>
    <col min="133" max="133" width="9.453125" style="106" customWidth="1"/>
    <col min="134" max="134" width="8.1796875" style="138" customWidth="1"/>
    <col min="135" max="135" width="9.453125" style="106" customWidth="1"/>
    <col min="136" max="136" width="8.1796875" style="138" customWidth="1"/>
    <col min="137" max="138" width="9.1796875" style="104"/>
    <col min="139" max="139" width="9.453125" style="106" customWidth="1"/>
    <col min="140" max="140" width="8.1796875" style="138" customWidth="1"/>
    <col min="141" max="143" width="9.1796875" style="104"/>
    <col min="144" max="144" width="3.26953125" style="104" customWidth="1"/>
    <col min="145" max="16384" width="9.1796875" style="104"/>
  </cols>
  <sheetData>
    <row r="1" spans="1:146" ht="15" customHeight="1" x14ac:dyDescent="0.4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3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3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3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3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3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DA1" s="102"/>
      <c r="DB1" s="102"/>
      <c r="DC1" s="102"/>
      <c r="DE1" s="102"/>
      <c r="DF1" s="102"/>
      <c r="DG1" s="102"/>
      <c r="DH1" s="102"/>
      <c r="DI1" s="105"/>
      <c r="DJ1" s="105"/>
      <c r="DK1" s="105"/>
      <c r="DL1" s="105"/>
      <c r="DM1" s="105"/>
      <c r="DN1" s="105"/>
      <c r="DO1" s="102"/>
      <c r="DQ1" s="102"/>
      <c r="DR1" s="102"/>
      <c r="DW1" s="105"/>
      <c r="DX1" s="105"/>
      <c r="DY1" s="105"/>
      <c r="DZ1" s="105"/>
      <c r="EA1" s="102"/>
      <c r="EC1" s="102"/>
      <c r="ED1" s="102"/>
      <c r="EE1" s="102"/>
      <c r="EF1" s="102"/>
      <c r="EI1" s="102"/>
      <c r="EJ1" s="102"/>
    </row>
    <row r="2" spans="1:146" ht="12" customHeight="1" x14ac:dyDescent="0.4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3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3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3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3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3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7"/>
      <c r="CS2" s="102"/>
      <c r="CT2" s="102"/>
      <c r="CU2" s="102"/>
      <c r="CV2" s="102"/>
      <c r="DA2" s="102"/>
      <c r="DB2" s="102"/>
      <c r="DC2" s="102"/>
      <c r="DE2" s="102"/>
      <c r="DF2" s="102"/>
      <c r="DG2" s="102"/>
      <c r="DH2" s="102"/>
      <c r="DI2" s="105"/>
      <c r="DJ2" s="105"/>
      <c r="DK2" s="105"/>
      <c r="DL2" s="105"/>
      <c r="DM2" s="105"/>
      <c r="DN2" s="105"/>
      <c r="DO2" s="102"/>
      <c r="DQ2" s="102"/>
      <c r="DR2" s="102"/>
      <c r="DW2" s="105"/>
      <c r="DX2" s="105"/>
      <c r="DY2" s="105"/>
      <c r="DZ2" s="105"/>
      <c r="EA2" s="102"/>
      <c r="EC2" s="102"/>
      <c r="ED2" s="102"/>
      <c r="EE2" s="102"/>
      <c r="EF2" s="102"/>
      <c r="EI2" s="102"/>
      <c r="EJ2" s="102"/>
    </row>
    <row r="3" spans="1:146" x14ac:dyDescent="0.4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10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10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10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10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11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11"/>
      <c r="CS3" s="109"/>
      <c r="CT3" s="109"/>
      <c r="CU3" s="109"/>
      <c r="CV3" s="109"/>
      <c r="DA3" s="109"/>
      <c r="DB3" s="109"/>
      <c r="DC3" s="109"/>
      <c r="DE3" s="109"/>
      <c r="DF3" s="109"/>
      <c r="DG3" s="109"/>
      <c r="DH3" s="109"/>
      <c r="DI3" s="112"/>
      <c r="DJ3" s="112"/>
      <c r="DK3" s="112"/>
      <c r="DL3" s="112"/>
      <c r="DM3" s="112"/>
      <c r="DN3" s="112"/>
      <c r="DO3" s="109"/>
      <c r="DQ3" s="109"/>
      <c r="DR3" s="109"/>
      <c r="DW3" s="112"/>
      <c r="DX3" s="112"/>
      <c r="DY3" s="112"/>
      <c r="DZ3" s="112"/>
      <c r="EA3" s="109"/>
      <c r="EC3" s="109"/>
      <c r="ED3" s="109"/>
      <c r="EE3" s="109"/>
      <c r="EF3" s="109"/>
      <c r="EI3" s="109"/>
      <c r="EJ3" s="109"/>
    </row>
    <row r="4" spans="1:146" x14ac:dyDescent="0.4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0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10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10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10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10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10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11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11"/>
      <c r="CS4" s="109"/>
      <c r="CT4" s="109"/>
      <c r="CU4" s="109"/>
      <c r="CV4" s="109"/>
      <c r="DA4" s="109"/>
      <c r="DB4" s="109"/>
      <c r="DC4" s="109"/>
      <c r="DE4" s="109"/>
      <c r="DF4" s="109"/>
      <c r="DG4" s="109"/>
      <c r="DH4" s="109"/>
      <c r="DI4" s="112"/>
      <c r="DJ4" s="112"/>
      <c r="DK4" s="112"/>
      <c r="DL4" s="112"/>
      <c r="DM4" s="112"/>
      <c r="DN4" s="112"/>
      <c r="DO4" s="109"/>
      <c r="DQ4" s="109"/>
      <c r="DR4" s="109"/>
      <c r="DW4" s="112"/>
      <c r="DX4" s="112"/>
      <c r="DY4" s="112"/>
      <c r="DZ4" s="112"/>
      <c r="EA4" s="109"/>
      <c r="EC4" s="109"/>
      <c r="ED4" s="109"/>
      <c r="EE4" s="109"/>
      <c r="EF4" s="109"/>
      <c r="EI4" s="109"/>
      <c r="EJ4" s="109"/>
    </row>
    <row r="5" spans="1:146" x14ac:dyDescent="0.4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10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10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10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10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10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10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11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11"/>
      <c r="CS5" s="109"/>
      <c r="CT5" s="109"/>
      <c r="CU5" s="109"/>
      <c r="CV5" s="109"/>
      <c r="DA5" s="109"/>
      <c r="DB5" s="109"/>
      <c r="DC5" s="109"/>
      <c r="DE5" s="109"/>
      <c r="DF5" s="109"/>
      <c r="DG5" s="109"/>
      <c r="DH5" s="109"/>
      <c r="DI5" s="112"/>
      <c r="DJ5" s="112"/>
      <c r="DK5" s="112"/>
      <c r="DL5" s="112"/>
      <c r="DM5" s="112"/>
      <c r="DN5" s="112"/>
      <c r="DO5" s="109"/>
      <c r="DQ5" s="109"/>
      <c r="DR5" s="109"/>
      <c r="DW5" s="112"/>
      <c r="DX5" s="112"/>
      <c r="DY5" s="112"/>
      <c r="DZ5" s="112"/>
      <c r="EA5" s="109"/>
      <c r="EC5" s="109"/>
      <c r="ED5" s="109"/>
      <c r="EE5" s="109"/>
      <c r="EF5" s="109"/>
      <c r="EI5" s="109"/>
      <c r="EJ5" s="109"/>
    </row>
    <row r="6" spans="1:146" x14ac:dyDescent="0.4">
      <c r="A6" s="9" t="s">
        <v>108</v>
      </c>
      <c r="B6" s="113" t="s">
        <v>28</v>
      </c>
      <c r="C6" s="113" t="s">
        <v>109</v>
      </c>
      <c r="D6" s="113" t="s">
        <v>30</v>
      </c>
      <c r="E6" s="113" t="s">
        <v>109</v>
      </c>
      <c r="F6" s="113" t="s">
        <v>31</v>
      </c>
      <c r="G6" s="113" t="s">
        <v>109</v>
      </c>
      <c r="H6" s="113" t="s">
        <v>32</v>
      </c>
      <c r="I6" s="113" t="s">
        <v>109</v>
      </c>
      <c r="J6" s="113" t="s">
        <v>110</v>
      </c>
      <c r="K6" s="113" t="s">
        <v>109</v>
      </c>
      <c r="L6" s="114"/>
      <c r="M6" s="115" t="s">
        <v>33</v>
      </c>
      <c r="N6" s="113" t="s">
        <v>109</v>
      </c>
      <c r="O6" s="113" t="s">
        <v>34</v>
      </c>
      <c r="P6" s="113" t="s">
        <v>109</v>
      </c>
      <c r="Q6" s="113" t="s">
        <v>35</v>
      </c>
      <c r="R6" s="113" t="s">
        <v>109</v>
      </c>
      <c r="S6" s="113" t="s">
        <v>36</v>
      </c>
      <c r="T6" s="113" t="s">
        <v>109</v>
      </c>
      <c r="U6" s="113" t="s">
        <v>111</v>
      </c>
      <c r="V6" s="113" t="s">
        <v>109</v>
      </c>
      <c r="W6" s="113" t="s">
        <v>112</v>
      </c>
      <c r="X6" s="114"/>
      <c r="Y6" s="113" t="s">
        <v>37</v>
      </c>
      <c r="Z6" s="113" t="s">
        <v>109</v>
      </c>
      <c r="AA6" s="113" t="s">
        <v>38</v>
      </c>
      <c r="AB6" s="113" t="s">
        <v>109</v>
      </c>
      <c r="AC6" s="113" t="s">
        <v>39</v>
      </c>
      <c r="AD6" s="113" t="s">
        <v>109</v>
      </c>
      <c r="AE6" s="113" t="s">
        <v>40</v>
      </c>
      <c r="AF6" s="113" t="s">
        <v>109</v>
      </c>
      <c r="AG6" s="113" t="s">
        <v>113</v>
      </c>
      <c r="AH6" s="113" t="s">
        <v>109</v>
      </c>
      <c r="AI6" s="113" t="s">
        <v>112</v>
      </c>
      <c r="AJ6" s="114"/>
      <c r="AK6" s="113" t="s">
        <v>41</v>
      </c>
      <c r="AL6" s="113" t="s">
        <v>109</v>
      </c>
      <c r="AM6" s="113" t="s">
        <v>42</v>
      </c>
      <c r="AN6" s="113" t="s">
        <v>109</v>
      </c>
      <c r="AO6" s="113" t="s">
        <v>43</v>
      </c>
      <c r="AP6" s="113" t="s">
        <v>109</v>
      </c>
      <c r="AQ6" s="113" t="s">
        <v>44</v>
      </c>
      <c r="AR6" s="113" t="s">
        <v>109</v>
      </c>
      <c r="AS6" s="113">
        <v>2017</v>
      </c>
      <c r="AT6" s="113" t="s">
        <v>109</v>
      </c>
      <c r="AU6" s="113" t="s">
        <v>112</v>
      </c>
      <c r="AV6" s="114"/>
      <c r="AW6" s="113" t="s">
        <v>45</v>
      </c>
      <c r="AX6" s="113" t="s">
        <v>109</v>
      </c>
      <c r="AY6" s="113" t="s">
        <v>46</v>
      </c>
      <c r="AZ6" s="113" t="s">
        <v>109</v>
      </c>
      <c r="BA6" s="113" t="s">
        <v>47</v>
      </c>
      <c r="BB6" s="113" t="s">
        <v>109</v>
      </c>
      <c r="BC6" s="113" t="s">
        <v>48</v>
      </c>
      <c r="BD6" s="113" t="s">
        <v>109</v>
      </c>
      <c r="BE6" s="113">
        <v>2018</v>
      </c>
      <c r="BF6" s="113" t="s">
        <v>109</v>
      </c>
      <c r="BG6" s="113" t="s">
        <v>112</v>
      </c>
      <c r="BH6" s="114"/>
      <c r="BI6" s="113" t="s">
        <v>49</v>
      </c>
      <c r="BJ6" s="113" t="s">
        <v>109</v>
      </c>
      <c r="BK6" s="113" t="s">
        <v>50</v>
      </c>
      <c r="BL6" s="113" t="s">
        <v>109</v>
      </c>
      <c r="BM6" s="113" t="s">
        <v>51</v>
      </c>
      <c r="BN6" s="113" t="s">
        <v>109</v>
      </c>
      <c r="BO6" s="113" t="s">
        <v>52</v>
      </c>
      <c r="BP6" s="113" t="s">
        <v>109</v>
      </c>
      <c r="BQ6" s="113">
        <v>2019</v>
      </c>
      <c r="BR6" s="113" t="s">
        <v>109</v>
      </c>
      <c r="BS6" s="113" t="s">
        <v>112</v>
      </c>
      <c r="BT6" s="114"/>
      <c r="BU6" s="113" t="s">
        <v>53</v>
      </c>
      <c r="BV6" s="113" t="s">
        <v>109</v>
      </c>
      <c r="BW6" s="113" t="s">
        <v>54</v>
      </c>
      <c r="BX6" s="113" t="s">
        <v>109</v>
      </c>
      <c r="BY6" s="113" t="s">
        <v>55</v>
      </c>
      <c r="BZ6" s="113" t="s">
        <v>109</v>
      </c>
      <c r="CA6" s="113" t="s">
        <v>56</v>
      </c>
      <c r="CB6" s="113" t="s">
        <v>109</v>
      </c>
      <c r="CC6" s="113">
        <v>2020</v>
      </c>
      <c r="CD6" s="113" t="s">
        <v>109</v>
      </c>
      <c r="CE6" s="113" t="s">
        <v>112</v>
      </c>
      <c r="CF6" s="23"/>
      <c r="CG6" s="221" t="s">
        <v>10</v>
      </c>
      <c r="CH6" s="221" t="s">
        <v>109</v>
      </c>
      <c r="CI6" s="221" t="s">
        <v>11</v>
      </c>
      <c r="CJ6" s="221" t="s">
        <v>109</v>
      </c>
      <c r="CK6" s="221" t="s">
        <v>12</v>
      </c>
      <c r="CL6" s="221" t="s">
        <v>109</v>
      </c>
      <c r="CM6" s="221" t="s">
        <v>13</v>
      </c>
      <c r="CN6" s="221" t="s">
        <v>109</v>
      </c>
      <c r="CO6" s="222">
        <v>2021</v>
      </c>
      <c r="CP6" s="221" t="s">
        <v>109</v>
      </c>
      <c r="CQ6" s="221" t="s">
        <v>112</v>
      </c>
      <c r="CR6" s="116"/>
      <c r="CS6" s="221" t="s">
        <v>14</v>
      </c>
      <c r="CT6" s="221" t="s">
        <v>114</v>
      </c>
      <c r="CU6" s="221" t="s">
        <v>15</v>
      </c>
      <c r="CV6" s="221" t="s">
        <v>114</v>
      </c>
      <c r="CW6" s="221" t="s">
        <v>16</v>
      </c>
      <c r="CX6" s="221" t="s">
        <v>114</v>
      </c>
      <c r="CY6" s="221" t="s">
        <v>17</v>
      </c>
      <c r="CZ6" s="221" t="s">
        <v>109</v>
      </c>
      <c r="DA6" s="222">
        <v>2022</v>
      </c>
      <c r="DB6" s="221" t="s">
        <v>109</v>
      </c>
      <c r="DC6" s="221" t="s">
        <v>112</v>
      </c>
      <c r="DE6" s="221" t="s">
        <v>18</v>
      </c>
      <c r="DF6" s="221" t="s">
        <v>109</v>
      </c>
      <c r="DG6" s="221" t="s">
        <v>19</v>
      </c>
      <c r="DH6" s="221" t="s">
        <v>109</v>
      </c>
      <c r="DI6" s="221" t="s">
        <v>20</v>
      </c>
      <c r="DJ6" s="221" t="s">
        <v>109</v>
      </c>
      <c r="DK6" s="221" t="s">
        <v>21</v>
      </c>
      <c r="DL6" s="221" t="s">
        <v>109</v>
      </c>
      <c r="DM6" s="222">
        <v>2023</v>
      </c>
      <c r="DN6" s="221" t="s">
        <v>109</v>
      </c>
      <c r="DO6" s="221" t="s">
        <v>112</v>
      </c>
      <c r="DQ6" s="221" t="s">
        <v>22</v>
      </c>
      <c r="DR6" s="221" t="s">
        <v>109</v>
      </c>
      <c r="DS6" s="221" t="s">
        <v>23</v>
      </c>
      <c r="DT6" s="221" t="s">
        <v>109</v>
      </c>
      <c r="DU6" s="221" t="s">
        <v>169</v>
      </c>
      <c r="DV6" s="221" t="s">
        <v>109</v>
      </c>
      <c r="DW6" s="221" t="s">
        <v>170</v>
      </c>
      <c r="DX6" s="221" t="s">
        <v>109</v>
      </c>
      <c r="DY6" s="222">
        <v>2024</v>
      </c>
      <c r="DZ6" s="221" t="s">
        <v>109</v>
      </c>
      <c r="EA6" s="221" t="s">
        <v>112</v>
      </c>
      <c r="EC6" s="221" t="s">
        <v>171</v>
      </c>
      <c r="ED6" s="221" t="s">
        <v>109</v>
      </c>
      <c r="EE6" s="221" t="s">
        <v>172</v>
      </c>
      <c r="EF6" s="221" t="s">
        <v>109</v>
      </c>
      <c r="EG6" s="221" t="s">
        <v>174</v>
      </c>
      <c r="EH6" s="221" t="s">
        <v>109</v>
      </c>
      <c r="EI6" s="221" t="s">
        <v>175</v>
      </c>
      <c r="EJ6" s="221" t="s">
        <v>109</v>
      </c>
      <c r="EK6" s="221">
        <v>2025</v>
      </c>
      <c r="EL6" s="221" t="s">
        <v>109</v>
      </c>
      <c r="EM6" s="221" t="s">
        <v>112</v>
      </c>
      <c r="EO6" s="221" t="s">
        <v>176</v>
      </c>
      <c r="EP6" s="221" t="s">
        <v>109</v>
      </c>
    </row>
    <row r="7" spans="1:146" x14ac:dyDescent="0.4">
      <c r="A7" s="66"/>
      <c r="B7" s="23"/>
      <c r="C7" s="23"/>
      <c r="D7" s="23"/>
      <c r="E7" s="23"/>
      <c r="F7" s="23"/>
      <c r="G7" s="23"/>
      <c r="H7" s="23"/>
      <c r="I7" s="23"/>
      <c r="J7" s="23"/>
      <c r="K7" s="23"/>
      <c r="L7" s="11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114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114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114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114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114"/>
      <c r="BU7" s="23"/>
      <c r="BV7" s="23"/>
      <c r="BW7" s="23"/>
      <c r="BX7" s="23"/>
      <c r="BY7" s="23"/>
      <c r="BZ7" s="23"/>
      <c r="CA7" s="117"/>
      <c r="CB7" s="118"/>
      <c r="CC7" s="119"/>
      <c r="CD7" s="118"/>
      <c r="CE7" s="23"/>
      <c r="CF7" s="23"/>
      <c r="CG7" s="23"/>
      <c r="CH7" s="23"/>
      <c r="CI7" s="23"/>
      <c r="CJ7" s="23"/>
      <c r="CK7" s="23"/>
      <c r="CL7" s="23"/>
      <c r="CM7" s="117"/>
      <c r="CN7" s="118"/>
      <c r="CO7" s="117"/>
      <c r="CP7" s="118"/>
      <c r="CQ7" s="23"/>
      <c r="CR7" s="116"/>
      <c r="CS7" s="117"/>
      <c r="CT7" s="118"/>
      <c r="CU7" s="117"/>
      <c r="CV7" s="118"/>
      <c r="CW7" s="117"/>
      <c r="CX7" s="118"/>
      <c r="CY7" s="117"/>
      <c r="CZ7" s="118"/>
      <c r="DA7" s="117"/>
      <c r="DB7" s="118"/>
      <c r="DC7" s="23"/>
      <c r="DE7" s="117"/>
      <c r="DF7" s="118"/>
      <c r="DG7" s="117"/>
      <c r="DH7" s="118"/>
      <c r="DI7" s="120"/>
      <c r="DJ7" s="121"/>
      <c r="DK7" s="120"/>
      <c r="DL7" s="121"/>
      <c r="DM7" s="120"/>
      <c r="DN7" s="121"/>
      <c r="DO7" s="23"/>
      <c r="DQ7" s="117"/>
      <c r="DR7" s="118"/>
      <c r="DW7" s="120"/>
      <c r="DX7" s="121"/>
      <c r="DY7" s="120"/>
      <c r="DZ7" s="121"/>
      <c r="EA7" s="23"/>
      <c r="EC7" s="117"/>
      <c r="ED7" s="118"/>
      <c r="EE7" s="117"/>
      <c r="EF7" s="118"/>
      <c r="EI7" s="117"/>
      <c r="EJ7" s="118"/>
    </row>
    <row r="8" spans="1:146" x14ac:dyDescent="0.4">
      <c r="A8" s="66" t="s">
        <v>115</v>
      </c>
      <c r="B8" s="19">
        <v>68536.78</v>
      </c>
      <c r="C8" s="122">
        <v>1</v>
      </c>
      <c r="D8" s="19">
        <v>70330</v>
      </c>
      <c r="E8" s="122">
        <v>1</v>
      </c>
      <c r="F8" s="19">
        <v>80822</v>
      </c>
      <c r="G8" s="122">
        <v>1</v>
      </c>
      <c r="H8" s="19">
        <v>70356</v>
      </c>
      <c r="I8" s="122">
        <v>1</v>
      </c>
      <c r="J8" s="19">
        <f>SUM(B8,D8,F8,H8)</f>
        <v>290044.78000000003</v>
      </c>
      <c r="K8" s="122">
        <f>J8/J$8</f>
        <v>1</v>
      </c>
      <c r="L8" s="123"/>
      <c r="M8" s="19">
        <v>90734</v>
      </c>
      <c r="N8" s="122">
        <v>1</v>
      </c>
      <c r="O8" s="19">
        <v>102269</v>
      </c>
      <c r="P8" s="122">
        <v>1</v>
      </c>
      <c r="Q8" s="19">
        <v>102161</v>
      </c>
      <c r="R8" s="122">
        <v>1</v>
      </c>
      <c r="S8" s="19">
        <v>88287</v>
      </c>
      <c r="T8" s="122">
        <v>1</v>
      </c>
      <c r="U8" s="19">
        <f>SUM(M8,O8,Q8,S8)</f>
        <v>383451</v>
      </c>
      <c r="V8" s="122">
        <f>U8/U$8</f>
        <v>1</v>
      </c>
      <c r="W8" s="122">
        <f>U8/J8-1</f>
        <v>0.3220406862692029</v>
      </c>
      <c r="X8" s="123"/>
      <c r="Y8" s="19">
        <v>79000</v>
      </c>
      <c r="Z8" s="122">
        <v>1</v>
      </c>
      <c r="AA8" s="19">
        <v>107458</v>
      </c>
      <c r="AB8" s="122">
        <v>1</v>
      </c>
      <c r="AC8" s="19">
        <v>120854</v>
      </c>
      <c r="AD8" s="122">
        <v>1</v>
      </c>
      <c r="AE8" s="19">
        <v>123621</v>
      </c>
      <c r="AF8" s="122">
        <v>1</v>
      </c>
      <c r="AG8" s="19">
        <f>SUM(Y8,AA8,AC8,AE8)</f>
        <v>430933</v>
      </c>
      <c r="AH8" s="122">
        <f>AG8/AG$8</f>
        <v>1</v>
      </c>
      <c r="AI8" s="122">
        <f>AG8/U8-1</f>
        <v>0.12382807712067523</v>
      </c>
      <c r="AJ8" s="123"/>
      <c r="AK8" s="19">
        <v>135750</v>
      </c>
      <c r="AL8" s="122">
        <v>1</v>
      </c>
      <c r="AM8" s="19">
        <v>200195</v>
      </c>
      <c r="AN8" s="122">
        <v>1</v>
      </c>
      <c r="AO8" s="19">
        <v>156024</v>
      </c>
      <c r="AP8" s="122">
        <v>1</v>
      </c>
      <c r="AQ8" s="19">
        <v>125689</v>
      </c>
      <c r="AR8" s="122">
        <v>1</v>
      </c>
      <c r="AS8" s="19">
        <f>SUM(AK8,AM8,AO8,AQ8)</f>
        <v>617658</v>
      </c>
      <c r="AT8" s="122">
        <f>AS8/AS$8</f>
        <v>1</v>
      </c>
      <c r="AU8" s="122">
        <f>AS8/AG8-1</f>
        <v>0.43330401709778554</v>
      </c>
      <c r="AV8" s="123"/>
      <c r="AW8" s="19">
        <v>151927</v>
      </c>
      <c r="AX8" s="122">
        <v>1</v>
      </c>
      <c r="AY8" s="19">
        <v>182245</v>
      </c>
      <c r="AZ8" s="122">
        <v>1</v>
      </c>
      <c r="BA8" s="19">
        <v>216663</v>
      </c>
      <c r="BB8" s="122">
        <v>1</v>
      </c>
      <c r="BC8" s="19">
        <v>231330</v>
      </c>
      <c r="BD8" s="122">
        <v>1</v>
      </c>
      <c r="BE8" s="19">
        <v>782165</v>
      </c>
      <c r="BF8" s="122">
        <f>BE8/BE$8</f>
        <v>1</v>
      </c>
      <c r="BG8" s="122">
        <f>BE8/AS8-1</f>
        <v>0.26633994864471933</v>
      </c>
      <c r="BH8" s="123"/>
      <c r="BI8" s="19">
        <v>188304</v>
      </c>
      <c r="BJ8" s="122">
        <v>1</v>
      </c>
      <c r="BK8" s="19">
        <v>301691</v>
      </c>
      <c r="BL8" s="122">
        <v>1</v>
      </c>
      <c r="BM8" s="19">
        <v>265266</v>
      </c>
      <c r="BN8" s="122">
        <v>1</v>
      </c>
      <c r="BO8" s="19">
        <v>222239</v>
      </c>
      <c r="BP8" s="122">
        <v>1</v>
      </c>
      <c r="BQ8" s="19">
        <v>977500</v>
      </c>
      <c r="BR8" s="122">
        <f>BQ8/BQ$8</f>
        <v>1</v>
      </c>
      <c r="BS8" s="122">
        <f>BQ8/BE8-1</f>
        <v>0.24973630883509235</v>
      </c>
      <c r="BT8" s="123"/>
      <c r="BU8" s="19">
        <v>219032</v>
      </c>
      <c r="BV8" s="122">
        <v>1</v>
      </c>
      <c r="BW8" s="19">
        <v>322121</v>
      </c>
      <c r="BX8" s="122">
        <v>1</v>
      </c>
      <c r="BY8" s="19">
        <v>302820.18578000006</v>
      </c>
      <c r="BZ8" s="122">
        <v>1</v>
      </c>
      <c r="CA8" s="19">
        <f>CC8-SUM(BY8,BW8,BU8)</f>
        <v>337830.81421999994</v>
      </c>
      <c r="CB8" s="122">
        <v>1</v>
      </c>
      <c r="CC8" s="19">
        <v>1181804</v>
      </c>
      <c r="CD8" s="122">
        <f>CC8/CC$8</f>
        <v>1</v>
      </c>
      <c r="CE8" s="122">
        <f>CC8/BQ8-1</f>
        <v>0.20900664961636828</v>
      </c>
      <c r="CF8" s="124"/>
      <c r="CG8" s="19">
        <v>326128</v>
      </c>
      <c r="CH8" s="122">
        <v>1</v>
      </c>
      <c r="CI8" s="19">
        <v>370764</v>
      </c>
      <c r="CJ8" s="122">
        <v>1</v>
      </c>
      <c r="CK8" s="19">
        <v>319622</v>
      </c>
      <c r="CL8" s="122">
        <v>1</v>
      </c>
      <c r="CM8" s="19">
        <v>349893</v>
      </c>
      <c r="CN8" s="122">
        <v>1</v>
      </c>
      <c r="CO8" s="19">
        <v>1366407</v>
      </c>
      <c r="CP8" s="122">
        <v>1</v>
      </c>
      <c r="CQ8" s="122">
        <v>0.1562044129144935</v>
      </c>
      <c r="CR8" s="125"/>
      <c r="CS8" s="19">
        <v>313342</v>
      </c>
      <c r="CT8" s="122">
        <v>1</v>
      </c>
      <c r="CU8" s="19">
        <v>365239</v>
      </c>
      <c r="CV8" s="122">
        <v>1</v>
      </c>
      <c r="CW8" s="19">
        <v>361633</v>
      </c>
      <c r="CX8" s="122">
        <v>1</v>
      </c>
      <c r="CY8" s="19">
        <v>366695</v>
      </c>
      <c r="CZ8" s="122">
        <v>1</v>
      </c>
      <c r="DA8" s="19">
        <v>1406909</v>
      </c>
      <c r="DB8" s="122">
        <v>1</v>
      </c>
      <c r="DC8" s="122">
        <v>2.9641241591999989E-2</v>
      </c>
      <c r="DE8" s="19">
        <v>258201</v>
      </c>
      <c r="DF8" s="122">
        <v>1</v>
      </c>
      <c r="DG8" s="19">
        <v>364309</v>
      </c>
      <c r="DH8" s="122">
        <v>1</v>
      </c>
      <c r="DI8" s="19">
        <v>362648</v>
      </c>
      <c r="DJ8" s="122">
        <v>1</v>
      </c>
      <c r="DK8" s="19">
        <v>387475</v>
      </c>
      <c r="DL8" s="122">
        <v>1.0684603251637952</v>
      </c>
      <c r="DM8" s="19">
        <v>1372633</v>
      </c>
      <c r="DN8" s="122">
        <v>1</v>
      </c>
      <c r="DO8" s="122">
        <v>-2.4362627575770679E-2</v>
      </c>
      <c r="DQ8" s="19">
        <v>359681</v>
      </c>
      <c r="DR8" s="122">
        <v>1</v>
      </c>
      <c r="DS8" s="19">
        <v>465099.6075214108</v>
      </c>
      <c r="DT8" s="122">
        <v>1</v>
      </c>
      <c r="DU8" s="19">
        <v>473569.55811157124</v>
      </c>
      <c r="DV8" s="122">
        <v>1</v>
      </c>
      <c r="DW8" s="19">
        <v>456025.83436701796</v>
      </c>
      <c r="DX8" s="122">
        <v>1</v>
      </c>
      <c r="DY8" s="19">
        <v>1754376</v>
      </c>
      <c r="DZ8" s="122">
        <v>1</v>
      </c>
      <c r="EA8" s="122">
        <v>0.27811002649652172</v>
      </c>
      <c r="EC8" s="19">
        <v>372997</v>
      </c>
      <c r="ED8" s="122">
        <v>1</v>
      </c>
      <c r="EE8" s="19">
        <v>464826.2944547506</v>
      </c>
      <c r="EF8" s="122">
        <v>1</v>
      </c>
      <c r="EG8" s="19">
        <v>475195.38996370276</v>
      </c>
      <c r="EH8" s="122">
        <v>1</v>
      </c>
      <c r="EI8" s="19">
        <v>389363.2033809619</v>
      </c>
      <c r="EJ8" s="122">
        <v>1</v>
      </c>
      <c r="EK8" s="19">
        <v>1702381.887799412</v>
      </c>
      <c r="EL8" s="122">
        <v>1</v>
      </c>
      <c r="EM8" s="122">
        <v>-2.9636812291429004E-2</v>
      </c>
      <c r="EO8" s="20">
        <v>434970.18200689612</v>
      </c>
      <c r="EP8" s="266">
        <v>1</v>
      </c>
    </row>
    <row r="9" spans="1:146" s="132" customFormat="1" x14ac:dyDescent="0.4">
      <c r="A9" s="126" t="s">
        <v>116</v>
      </c>
      <c r="B9" s="127">
        <v>-38339</v>
      </c>
      <c r="C9" s="128">
        <f>B9/B8</f>
        <v>-0.55939307332500887</v>
      </c>
      <c r="D9" s="127">
        <v>-38609</v>
      </c>
      <c r="E9" s="128">
        <f>D9/D8</f>
        <v>-0.54896914545713071</v>
      </c>
      <c r="F9" s="127">
        <v>-43266</v>
      </c>
      <c r="G9" s="128">
        <f>F9/F8</f>
        <v>-0.53532454034792509</v>
      </c>
      <c r="H9" s="127">
        <v>-51229</v>
      </c>
      <c r="I9" s="128">
        <f>H9/H8</f>
        <v>-0.7281397464324294</v>
      </c>
      <c r="J9" s="127">
        <f>SUM(B9,D9,F9,H9)</f>
        <v>-171443</v>
      </c>
      <c r="K9" s="128">
        <f>J9/J$8</f>
        <v>-0.59109148594227412</v>
      </c>
      <c r="L9" s="129"/>
      <c r="M9" s="127">
        <v>-54752.897539999998</v>
      </c>
      <c r="N9" s="128">
        <f>M9/M8</f>
        <v>-0.60344410628871203</v>
      </c>
      <c r="O9" s="127">
        <v>-59238.784370000001</v>
      </c>
      <c r="P9" s="128">
        <f>O9/O8</f>
        <v>-0.5792447796497473</v>
      </c>
      <c r="Q9" s="127">
        <v>-57776.042260000002</v>
      </c>
      <c r="R9" s="128">
        <f>Q9/Q8</f>
        <v>-0.56553912216990831</v>
      </c>
      <c r="S9" s="127">
        <v>-48833.275829999984</v>
      </c>
      <c r="T9" s="128">
        <f>S9/S8</f>
        <v>-0.5531196646165345</v>
      </c>
      <c r="U9" s="127">
        <f>SUM(M9,O9,Q9,S9)</f>
        <v>-220601</v>
      </c>
      <c r="V9" s="128">
        <f>U9/U$8</f>
        <v>-0.57530427616566393</v>
      </c>
      <c r="W9" s="128">
        <f>U9/J9-1</f>
        <v>0.28673086681870941</v>
      </c>
      <c r="X9" s="129"/>
      <c r="Y9" s="127">
        <v>-49519</v>
      </c>
      <c r="Z9" s="128">
        <f>Y9/Y8</f>
        <v>-0.62682278481012654</v>
      </c>
      <c r="AA9" s="127">
        <v>-58326</v>
      </c>
      <c r="AB9" s="128">
        <f>AA9/AA8</f>
        <v>-0.54277950455061508</v>
      </c>
      <c r="AC9" s="127">
        <v>-66629</v>
      </c>
      <c r="AD9" s="128">
        <f>AC9/AC8</f>
        <v>-0.55131811938371922</v>
      </c>
      <c r="AE9" s="127">
        <f>-251798-Y9-AA9-AC9</f>
        <v>-77324</v>
      </c>
      <c r="AF9" s="128">
        <f>AE9/AE8</f>
        <v>-0.62549243251551112</v>
      </c>
      <c r="AG9" s="127">
        <f>SUM(Y9,AA9,AC9,AE9)</f>
        <v>-251798</v>
      </c>
      <c r="AH9" s="128">
        <f>AG9/AG$8</f>
        <v>-0.58430892969440729</v>
      </c>
      <c r="AI9" s="128">
        <f>AG9/U9-1</f>
        <v>0.14141821659919951</v>
      </c>
      <c r="AJ9" s="129"/>
      <c r="AK9" s="127">
        <v>-79821</v>
      </c>
      <c r="AL9" s="128">
        <f>AK9/AK8</f>
        <v>-0.58799999999999997</v>
      </c>
      <c r="AM9" s="127">
        <v>-92421</v>
      </c>
      <c r="AN9" s="128">
        <f>AM9/AM8</f>
        <v>-0.46165488648567649</v>
      </c>
      <c r="AO9" s="127">
        <v>-91973</v>
      </c>
      <c r="AP9" s="128">
        <f>AO9/AO8</f>
        <v>-0.58947982361687945</v>
      </c>
      <c r="AQ9" s="127">
        <v>-73009</v>
      </c>
      <c r="AR9" s="128">
        <f>AQ9/AQ8</f>
        <v>-0.58087024321937486</v>
      </c>
      <c r="AS9" s="127">
        <f>SUM(AQ9,AO9,AM9,AK9)</f>
        <v>-337224</v>
      </c>
      <c r="AT9" s="128">
        <f>AS9/AS$8</f>
        <v>-0.54597204278095646</v>
      </c>
      <c r="AU9" s="128">
        <f>AS9/AG9-1</f>
        <v>0.33926401321694377</v>
      </c>
      <c r="AV9" s="129"/>
      <c r="AW9" s="127">
        <v>-84847</v>
      </c>
      <c r="AX9" s="128">
        <f>AW9/AW8</f>
        <v>-0.55847216097204577</v>
      </c>
      <c r="AY9" s="127">
        <v>-116199</v>
      </c>
      <c r="AZ9" s="128">
        <f>AY9/AY8</f>
        <v>-0.63759773930697683</v>
      </c>
      <c r="BA9" s="127">
        <v>-115377.79999999999</v>
      </c>
      <c r="BB9" s="128">
        <f>BA9/BA8</f>
        <v>-0.53252193498659206</v>
      </c>
      <c r="BC9" s="127">
        <v>-127483.20000000001</v>
      </c>
      <c r="BD9" s="128">
        <f>BC9/BC8</f>
        <v>-0.55108805602386202</v>
      </c>
      <c r="BE9" s="127">
        <v>-443907</v>
      </c>
      <c r="BF9" s="128">
        <f>BE9/BE$8</f>
        <v>-0.56753626153049552</v>
      </c>
      <c r="BG9" s="128">
        <f>BE9/AS9-1</f>
        <v>0.31635648708276998</v>
      </c>
      <c r="BH9" s="129"/>
      <c r="BI9" s="127">
        <v>-110144</v>
      </c>
      <c r="BJ9" s="128">
        <f>BI9/BI8</f>
        <v>-0.58492650182683326</v>
      </c>
      <c r="BK9" s="127">
        <v>-173327</v>
      </c>
      <c r="BL9" s="128">
        <f>BK9/BK8</f>
        <v>-0.5745182985239865</v>
      </c>
      <c r="BM9" s="127">
        <v>-145834</v>
      </c>
      <c r="BN9" s="128">
        <f>BM9/BM8</f>
        <v>-0.54976514140523103</v>
      </c>
      <c r="BO9" s="127">
        <v>-118130</v>
      </c>
      <c r="BP9" s="128">
        <f>BO9/BO8</f>
        <v>-0.53154486836243864</v>
      </c>
      <c r="BQ9" s="127">
        <v>-547435</v>
      </c>
      <c r="BR9" s="128">
        <f>BQ9/BQ$8</f>
        <v>-0.56003580562659849</v>
      </c>
      <c r="BS9" s="128">
        <f>BQ9/BE9-1</f>
        <v>0.23322002131077002</v>
      </c>
      <c r="BT9" s="129"/>
      <c r="BU9" s="127">
        <v>-118698</v>
      </c>
      <c r="BV9" s="128">
        <f>BU9/BU8</f>
        <v>-0.54192081522334634</v>
      </c>
      <c r="BW9" s="127">
        <v>-177257</v>
      </c>
      <c r="BX9" s="128">
        <f>BW9/BW8</f>
        <v>-0.55028079510494499</v>
      </c>
      <c r="BY9" s="127">
        <v>-152517</v>
      </c>
      <c r="BZ9" s="128">
        <f>BY9/BY8</f>
        <v>-0.50365532801965895</v>
      </c>
      <c r="CA9" s="127">
        <f>CC9-SUM(BY9,BW9,BU9)</f>
        <v>-177367</v>
      </c>
      <c r="CB9" s="128">
        <f>CA9/CA8</f>
        <v>-0.52501723506043541</v>
      </c>
      <c r="CC9" s="127">
        <v>-625839</v>
      </c>
      <c r="CD9" s="128">
        <f>CC9/CC$8</f>
        <v>-0.52956243167225703</v>
      </c>
      <c r="CE9" s="128">
        <f>CC9/BQ9-1</f>
        <v>0.14322065633362868</v>
      </c>
      <c r="CF9" s="130"/>
      <c r="CG9" s="127">
        <v>-155243</v>
      </c>
      <c r="CH9" s="128">
        <v>-0.47601861845655691</v>
      </c>
      <c r="CI9" s="127">
        <v>-176269.81667000003</v>
      </c>
      <c r="CJ9" s="128">
        <v>-0.47542322520525193</v>
      </c>
      <c r="CK9" s="127">
        <v>-165693.18332999997</v>
      </c>
      <c r="CL9" s="128">
        <v>-0.51840356211399707</v>
      </c>
      <c r="CM9" s="127">
        <v>-203267</v>
      </c>
      <c r="CN9" s="128">
        <v>-0.58094045894030466</v>
      </c>
      <c r="CO9" s="127">
        <v>-700473</v>
      </c>
      <c r="CP9" s="128">
        <v>-0.51263862085015666</v>
      </c>
      <c r="CQ9" s="128">
        <v>0.11925431301021505</v>
      </c>
      <c r="CR9" s="131"/>
      <c r="CS9" s="127">
        <v>-151856</v>
      </c>
      <c r="CT9" s="128">
        <v>-0.48463340375691738</v>
      </c>
      <c r="CU9" s="127">
        <v>-198607</v>
      </c>
      <c r="CV9" s="128">
        <v>-0.54377270773384001</v>
      </c>
      <c r="CW9" s="127">
        <v>-183747</v>
      </c>
      <c r="CX9" s="128">
        <v>-0.50810351931377939</v>
      </c>
      <c r="CY9" s="127">
        <v>-204821</v>
      </c>
      <c r="CZ9" s="128">
        <v>-0.55855956585172961</v>
      </c>
      <c r="DA9" s="127">
        <v>-739031</v>
      </c>
      <c r="DB9" s="128">
        <v>-0.52528699439693682</v>
      </c>
      <c r="DC9" s="128">
        <v>5.5045662002675355E-2</v>
      </c>
      <c r="DE9" s="127">
        <v>-150842</v>
      </c>
      <c r="DF9" s="128">
        <v>-0.58420377922626177</v>
      </c>
      <c r="DG9" s="127">
        <v>-212690</v>
      </c>
      <c r="DH9" s="128">
        <v>-0.58381758342505952</v>
      </c>
      <c r="DI9" s="127">
        <v>-251420</v>
      </c>
      <c r="DJ9" s="128">
        <v>-0.69328936048178946</v>
      </c>
      <c r="DK9" s="127">
        <v>-267428</v>
      </c>
      <c r="DL9" s="128">
        <v>-0.73743133837771058</v>
      </c>
      <c r="DM9" s="127">
        <v>-882380</v>
      </c>
      <c r="DN9" s="128">
        <v>-0.64283752466974053</v>
      </c>
      <c r="DO9" s="128">
        <v>0.19396885922241425</v>
      </c>
      <c r="DQ9" s="127">
        <v>-240019</v>
      </c>
      <c r="DR9" s="128">
        <v>-0.66731075591982891</v>
      </c>
      <c r="DS9" s="127">
        <v>-295468.46799554536</v>
      </c>
      <c r="DT9" s="128">
        <v>-0.63527997705726624</v>
      </c>
      <c r="DU9" s="127">
        <v>-286435.66475087346</v>
      </c>
      <c r="DV9" s="128">
        <v>-0.60484391330616372</v>
      </c>
      <c r="DW9" s="127">
        <v>-273702.86725358118</v>
      </c>
      <c r="DX9" s="128">
        <v>-0.6001915826402503</v>
      </c>
      <c r="DY9" s="127">
        <v>-1095626</v>
      </c>
      <c r="DZ9" s="128">
        <v>-0.62451036721888575</v>
      </c>
      <c r="EA9" s="128">
        <v>0.24167138874407845</v>
      </c>
      <c r="EC9" s="127">
        <v>-223507</v>
      </c>
      <c r="ED9" s="128">
        <v>-0.59921929666994644</v>
      </c>
      <c r="EE9" s="127">
        <v>-277682.12011514913</v>
      </c>
      <c r="EF9" s="128">
        <v>-0.59738901053537674</v>
      </c>
      <c r="EG9" s="127">
        <v>-282462.14986234187</v>
      </c>
      <c r="EH9" s="128">
        <v>-0.59441264757201751</v>
      </c>
      <c r="EI9" s="127">
        <v>-235991.35770366329</v>
      </c>
      <c r="EJ9" s="128">
        <v>-0.60609568560787686</v>
      </c>
      <c r="EK9" s="127">
        <v>-1019642.6276811543</v>
      </c>
      <c r="EL9" s="128">
        <v>-0.59895058505303866</v>
      </c>
      <c r="EM9" s="128">
        <v>-6.9351560038594995E-2</v>
      </c>
      <c r="EO9" s="267">
        <v>-254716.59910142946</v>
      </c>
      <c r="EP9" s="268">
        <v>-0.58559554111548529</v>
      </c>
    </row>
    <row r="10" spans="1:146" s="137" customFormat="1" ht="15" customHeight="1" x14ac:dyDescent="0.4">
      <c r="A10" s="66" t="s">
        <v>117</v>
      </c>
      <c r="B10" s="133">
        <f>B8+B9</f>
        <v>30197.78</v>
      </c>
      <c r="C10" s="134">
        <f>B10/B8</f>
        <v>0.44060692667499113</v>
      </c>
      <c r="D10" s="133">
        <f>D8+D9</f>
        <v>31721</v>
      </c>
      <c r="E10" s="134">
        <f>D10/D8</f>
        <v>0.45103085454286934</v>
      </c>
      <c r="F10" s="133">
        <f>F8+F9</f>
        <v>37556</v>
      </c>
      <c r="G10" s="134">
        <f>F10/F8</f>
        <v>0.46467545965207491</v>
      </c>
      <c r="H10" s="133">
        <f>H8+H9</f>
        <v>19127</v>
      </c>
      <c r="I10" s="134">
        <f>H10/H8</f>
        <v>0.27186025356757065</v>
      </c>
      <c r="J10" s="133">
        <f>J8+J9</f>
        <v>118601.78000000003</v>
      </c>
      <c r="K10" s="134">
        <f>J10/J$8</f>
        <v>0.40890851405772588</v>
      </c>
      <c r="L10" s="123"/>
      <c r="M10" s="133">
        <f>M8+M9</f>
        <v>35981.102460000002</v>
      </c>
      <c r="N10" s="134">
        <f>IF(M10=0,0,M10/M$8)</f>
        <v>0.39655589371128797</v>
      </c>
      <c r="O10" s="133">
        <f>O8+O9</f>
        <v>43030.215629999999</v>
      </c>
      <c r="P10" s="134">
        <f>IF(O10=0,0,O10/O$8)</f>
        <v>0.42075522035025276</v>
      </c>
      <c r="Q10" s="133">
        <f>Q8+Q9</f>
        <v>44384.957739999998</v>
      </c>
      <c r="R10" s="134">
        <f>IF(Q10=0,0,Q10/Q$8)</f>
        <v>0.43446087783009169</v>
      </c>
      <c r="S10" s="133">
        <f>S8+S9</f>
        <v>39453.724170000016</v>
      </c>
      <c r="T10" s="134">
        <f>IF(S10=0,0,S10/S$8)</f>
        <v>0.44688033538346544</v>
      </c>
      <c r="U10" s="133">
        <f>SUM(M10,O10,Q10,S10)</f>
        <v>162850</v>
      </c>
      <c r="V10" s="134">
        <f>U10/U$8</f>
        <v>0.42469572383433607</v>
      </c>
      <c r="W10" s="134">
        <f>U10/J10-1</f>
        <v>0.37308225896778247</v>
      </c>
      <c r="X10" s="123"/>
      <c r="Y10" s="133">
        <f>Y8+Y9</f>
        <v>29481</v>
      </c>
      <c r="Z10" s="134">
        <f>IF(Y10=0,0,Y10/Y$8)</f>
        <v>0.3731772151898734</v>
      </c>
      <c r="AA10" s="133">
        <f>AA8+AA9</f>
        <v>49132</v>
      </c>
      <c r="AB10" s="134">
        <f>IF(AA10=0,0,AA10/AA$8)</f>
        <v>0.45722049544938487</v>
      </c>
      <c r="AC10" s="133">
        <f>AC8+AC9</f>
        <v>54225</v>
      </c>
      <c r="AD10" s="134">
        <f>IF(AC10=0,0,AC10/AC$8)</f>
        <v>0.44868188061628078</v>
      </c>
      <c r="AE10" s="133">
        <f>AE8+AE9</f>
        <v>46297</v>
      </c>
      <c r="AF10" s="134">
        <f>IF(AE10=0,0,AE10/AE$8)</f>
        <v>0.37450756748448888</v>
      </c>
      <c r="AG10" s="133">
        <f>SUM(Y10,AA10,AC10,AE10)</f>
        <v>179135</v>
      </c>
      <c r="AH10" s="134">
        <f>AG10/AG$8</f>
        <v>0.41569107030559277</v>
      </c>
      <c r="AI10" s="134">
        <f>AG10/U10-1</f>
        <v>0.10000000000000009</v>
      </c>
      <c r="AJ10" s="123"/>
      <c r="AK10" s="133">
        <f>AK8+AK9</f>
        <v>55929</v>
      </c>
      <c r="AL10" s="134">
        <f>AK10/AK8</f>
        <v>0.41199999999999998</v>
      </c>
      <c r="AM10" s="133">
        <f>AM8+AM9</f>
        <v>107774</v>
      </c>
      <c r="AN10" s="134">
        <f>AM10/AM8</f>
        <v>0.53834511351432357</v>
      </c>
      <c r="AO10" s="133">
        <f>AO8+AO9</f>
        <v>64051</v>
      </c>
      <c r="AP10" s="134">
        <f>AO10/AO8</f>
        <v>0.41052017638312055</v>
      </c>
      <c r="AQ10" s="133">
        <f>AQ8+AQ9</f>
        <v>52680</v>
      </c>
      <c r="AR10" s="134">
        <f>AQ10/AQ8</f>
        <v>0.4191297567806252</v>
      </c>
      <c r="AS10" s="133">
        <f>AS8+AS9</f>
        <v>280434</v>
      </c>
      <c r="AT10" s="134">
        <f>AS10/AS$8</f>
        <v>0.45402795721904354</v>
      </c>
      <c r="AU10" s="134">
        <f>AS10/AG10-1</f>
        <v>0.56548971446116059</v>
      </c>
      <c r="AV10" s="123"/>
      <c r="AW10" s="133">
        <f>AW8+AW9</f>
        <v>67080</v>
      </c>
      <c r="AX10" s="134">
        <f>AW10/AW8</f>
        <v>0.44152783902795423</v>
      </c>
      <c r="AY10" s="133">
        <f>AY8+AY9</f>
        <v>66046</v>
      </c>
      <c r="AZ10" s="134">
        <f>AY10/AY8</f>
        <v>0.36240226069302311</v>
      </c>
      <c r="BA10" s="133">
        <f>BA8+BA9</f>
        <v>101285.20000000001</v>
      </c>
      <c r="BB10" s="134">
        <f>BA10/BA8</f>
        <v>0.467478065013408</v>
      </c>
      <c r="BC10" s="133">
        <f>BC8+BC9</f>
        <v>103846.79999999999</v>
      </c>
      <c r="BD10" s="134">
        <f>BC10/BC8</f>
        <v>0.44891194397613793</v>
      </c>
      <c r="BE10" s="133">
        <f>BE8+BE9</f>
        <v>338258</v>
      </c>
      <c r="BF10" s="134">
        <f>BE10/BE$8</f>
        <v>0.43246373846950453</v>
      </c>
      <c r="BG10" s="134">
        <f>BE10/AS10-1</f>
        <v>0.20619468395415685</v>
      </c>
      <c r="BH10" s="123"/>
      <c r="BI10" s="133">
        <f>BI8+BI9</f>
        <v>78160</v>
      </c>
      <c r="BJ10" s="134">
        <f>BI10/BI8</f>
        <v>0.4150734981731668</v>
      </c>
      <c r="BK10" s="133">
        <f>BK8+BK9</f>
        <v>128364</v>
      </c>
      <c r="BL10" s="134">
        <f>BK10/BK8</f>
        <v>0.42548170147601355</v>
      </c>
      <c r="BM10" s="133">
        <f>BM8+BM9</f>
        <v>119432</v>
      </c>
      <c r="BN10" s="134">
        <f>BM10/BM8</f>
        <v>0.45023485859476903</v>
      </c>
      <c r="BO10" s="133">
        <f>BO8+BO9</f>
        <v>104109</v>
      </c>
      <c r="BP10" s="134">
        <f>BO10/BO8</f>
        <v>0.46845513163756136</v>
      </c>
      <c r="BQ10" s="133">
        <f>BQ8+BQ9</f>
        <v>430065</v>
      </c>
      <c r="BR10" s="134">
        <f>BQ10/BQ$8</f>
        <v>0.43996419437340151</v>
      </c>
      <c r="BS10" s="134">
        <f>BQ10/BE10-1</f>
        <v>0.27141117135440984</v>
      </c>
      <c r="BT10" s="123"/>
      <c r="BU10" s="133">
        <f>BU8+BU9</f>
        <v>100334</v>
      </c>
      <c r="BV10" s="134">
        <f>BU10/BU8</f>
        <v>0.45807918477665366</v>
      </c>
      <c r="BW10" s="133">
        <f>BW8+BW9</f>
        <v>144864</v>
      </c>
      <c r="BX10" s="134">
        <f>BW10/BW8</f>
        <v>0.44971920489505496</v>
      </c>
      <c r="BY10" s="133">
        <f>BY8+BY9</f>
        <v>150303.18578000006</v>
      </c>
      <c r="BZ10" s="134">
        <f>BY10/BY8</f>
        <v>0.49634467198034105</v>
      </c>
      <c r="CA10" s="133">
        <f>CA8+CA9</f>
        <v>160463.81421999994</v>
      </c>
      <c r="CB10" s="134">
        <f>CA10/CA8</f>
        <v>0.47498276493956459</v>
      </c>
      <c r="CC10" s="133">
        <f>CC8+CC9</f>
        <v>555965</v>
      </c>
      <c r="CD10" s="134">
        <f>CC10/CC$8</f>
        <v>0.47043756832774303</v>
      </c>
      <c r="CE10" s="134">
        <f>CC10/BQ10-1</f>
        <v>0.29274644530477945</v>
      </c>
      <c r="CF10" s="135"/>
      <c r="CG10" s="133">
        <v>170885</v>
      </c>
      <c r="CH10" s="134">
        <v>0.52398138154344309</v>
      </c>
      <c r="CI10" s="133">
        <v>194494.18332999997</v>
      </c>
      <c r="CJ10" s="134">
        <v>0.52457677479474807</v>
      </c>
      <c r="CK10" s="133">
        <v>153928.81667000003</v>
      </c>
      <c r="CL10" s="134">
        <v>0.48159643788600293</v>
      </c>
      <c r="CM10" s="133">
        <v>146626</v>
      </c>
      <c r="CN10" s="134">
        <v>0.4190595410596954</v>
      </c>
      <c r="CO10" s="133">
        <v>665934</v>
      </c>
      <c r="CP10" s="134">
        <v>0.48736137914984334</v>
      </c>
      <c r="CQ10" s="134">
        <v>0.1977984225625713</v>
      </c>
      <c r="CR10" s="136"/>
      <c r="CS10" s="133">
        <v>161486</v>
      </c>
      <c r="CT10" s="134">
        <v>0.51536659624308268</v>
      </c>
      <c r="CU10" s="133">
        <v>166632</v>
      </c>
      <c r="CV10" s="134">
        <v>0.45622729226615999</v>
      </c>
      <c r="CW10" s="133">
        <v>177886</v>
      </c>
      <c r="CX10" s="134">
        <v>0.49189648068622055</v>
      </c>
      <c r="CY10" s="133">
        <v>161874</v>
      </c>
      <c r="CZ10" s="134">
        <v>0.44144043414827039</v>
      </c>
      <c r="DA10" s="133">
        <v>667878</v>
      </c>
      <c r="DB10" s="134">
        <v>0.47471300560306318</v>
      </c>
      <c r="DC10" s="134">
        <v>2.9192082098226102E-3</v>
      </c>
      <c r="DE10" s="133">
        <v>107359</v>
      </c>
      <c r="DF10" s="134">
        <v>0.41579622077373829</v>
      </c>
      <c r="DG10" s="133">
        <v>151619</v>
      </c>
      <c r="DH10" s="134">
        <v>0.41618241657494048</v>
      </c>
      <c r="DI10" s="133">
        <v>111228</v>
      </c>
      <c r="DJ10" s="134">
        <v>0.30671063951821048</v>
      </c>
      <c r="DK10" s="133">
        <v>120047</v>
      </c>
      <c r="DL10" s="134">
        <v>0.33102898678608456</v>
      </c>
      <c r="DM10" s="133">
        <v>490253</v>
      </c>
      <c r="DN10" s="134">
        <v>0.35716247533025941</v>
      </c>
      <c r="DO10" s="134">
        <v>-0.26595426110756759</v>
      </c>
      <c r="DQ10" s="133">
        <v>119662</v>
      </c>
      <c r="DR10" s="134">
        <v>0.33268924408017103</v>
      </c>
      <c r="DS10" s="133">
        <v>169631.13952586544</v>
      </c>
      <c r="DT10" s="134">
        <v>0.36472002294273381</v>
      </c>
      <c r="DU10" s="133">
        <v>187133.89336069778</v>
      </c>
      <c r="DV10" s="134">
        <v>0.39515608669383628</v>
      </c>
      <c r="DW10" s="133">
        <v>182322.96711343678</v>
      </c>
      <c r="DX10" s="134">
        <v>0.39980841735974965</v>
      </c>
      <c r="DY10" s="133">
        <v>658750</v>
      </c>
      <c r="DZ10" s="134">
        <v>0.37548963278111419</v>
      </c>
      <c r="EA10" s="134">
        <v>0.34369397025617388</v>
      </c>
      <c r="EC10" s="133">
        <v>149490</v>
      </c>
      <c r="ED10" s="134">
        <v>0.40078070333005361</v>
      </c>
      <c r="EE10" s="133">
        <v>187144.17433960148</v>
      </c>
      <c r="EF10" s="134">
        <v>0.40261098946462331</v>
      </c>
      <c r="EG10" s="133">
        <v>192733.24010136089</v>
      </c>
      <c r="EH10" s="134">
        <v>0.40558735242798249</v>
      </c>
      <c r="EI10" s="133">
        <v>153371.84567729861</v>
      </c>
      <c r="EJ10" s="134">
        <v>0.39390431439212314</v>
      </c>
      <c r="EK10" s="133">
        <v>682739.26011825772</v>
      </c>
      <c r="EL10" s="134">
        <v>0.40104941494696134</v>
      </c>
      <c r="EM10" s="134">
        <v>3.6416334145362717E-2</v>
      </c>
      <c r="EO10" s="269">
        <v>180253.58290546667</v>
      </c>
      <c r="EP10" s="270">
        <v>0.41440445888451471</v>
      </c>
    </row>
    <row r="11" spans="1:146" x14ac:dyDescent="0.4">
      <c r="A11" s="79"/>
      <c r="CG11" s="140"/>
      <c r="CH11" s="141"/>
      <c r="CI11" s="140"/>
      <c r="CJ11" s="141"/>
      <c r="CK11" s="140"/>
      <c r="CL11" s="141"/>
      <c r="CM11" s="140"/>
      <c r="CN11" s="141"/>
      <c r="CO11" s="140"/>
      <c r="CP11" s="141"/>
      <c r="CQ11" s="141"/>
      <c r="CR11" s="125"/>
      <c r="CS11" s="140"/>
      <c r="CT11" s="141"/>
      <c r="CU11" s="140"/>
      <c r="CV11" s="141"/>
      <c r="CW11" s="142"/>
      <c r="CX11" s="141"/>
      <c r="CY11" s="142"/>
      <c r="CZ11" s="141"/>
      <c r="DA11" s="140"/>
      <c r="DB11" s="141"/>
      <c r="DC11" s="141"/>
      <c r="DE11" s="142"/>
      <c r="DF11" s="141"/>
      <c r="DG11" s="142"/>
      <c r="DH11" s="141"/>
      <c r="DI11" s="142"/>
      <c r="DJ11" s="141"/>
      <c r="DK11" s="142"/>
      <c r="DL11" s="141"/>
      <c r="DM11" s="140"/>
      <c r="DN11" s="141"/>
      <c r="DO11" s="141"/>
      <c r="DQ11" s="142"/>
      <c r="DR11" s="141"/>
      <c r="DS11" s="142"/>
      <c r="DT11" s="141"/>
      <c r="DU11" s="142"/>
      <c r="DV11" s="141"/>
      <c r="DW11" s="142"/>
      <c r="DX11" s="141"/>
      <c r="DY11" s="140"/>
      <c r="DZ11" s="141"/>
      <c r="EA11" s="141"/>
      <c r="EC11" s="140"/>
      <c r="ED11" s="143"/>
      <c r="EE11" s="140"/>
      <c r="EF11" s="143"/>
      <c r="EG11" s="140"/>
      <c r="EH11" s="143"/>
      <c r="EI11" s="140"/>
      <c r="EJ11" s="143"/>
      <c r="EK11" s="140"/>
      <c r="EL11" s="143"/>
      <c r="EM11" s="143"/>
      <c r="EO11" s="271"/>
      <c r="EP11" s="272"/>
    </row>
    <row r="12" spans="1:146" ht="15" customHeight="1" x14ac:dyDescent="0.4">
      <c r="A12" s="144" t="s">
        <v>118</v>
      </c>
      <c r="B12" s="142">
        <v>-18952</v>
      </c>
      <c r="C12" s="145">
        <f>B12/B8</f>
        <v>-0.27652305813024775</v>
      </c>
      <c r="D12" s="142">
        <v>-22774</v>
      </c>
      <c r="E12" s="145">
        <f>D12/D8</f>
        <v>-0.32381629461111899</v>
      </c>
      <c r="F12" s="142">
        <v>-21358</v>
      </c>
      <c r="G12" s="145">
        <f>F12/F8</f>
        <v>-0.26425973126129026</v>
      </c>
      <c r="H12" s="142">
        <v>-15210</v>
      </c>
      <c r="I12" s="145">
        <f>H12/H8</f>
        <v>-0.21618625277161863</v>
      </c>
      <c r="J12" s="142">
        <f>SUM(B12,D12,F12,H12)</f>
        <v>-78294</v>
      </c>
      <c r="K12" s="145">
        <f>J12/J$8</f>
        <v>-0.26993762825174789</v>
      </c>
      <c r="L12" s="123"/>
      <c r="M12" s="142">
        <v>-23955</v>
      </c>
      <c r="N12" s="145">
        <f>M12/M8</f>
        <v>-0.26401348998170476</v>
      </c>
      <c r="O12" s="142">
        <v>-27462</v>
      </c>
      <c r="P12" s="145">
        <f>O12/O8</f>
        <v>-0.2685271196550274</v>
      </c>
      <c r="Q12" s="142">
        <v>-27323</v>
      </c>
      <c r="R12" s="145">
        <f>Q12/Q8</f>
        <v>-0.26745039692250466</v>
      </c>
      <c r="S12" s="142">
        <v>-29173</v>
      </c>
      <c r="T12" s="145">
        <f>S12/S8</f>
        <v>-0.33043369918561055</v>
      </c>
      <c r="U12" s="142">
        <f>SUM(M12,O12,Q12,S12)</f>
        <v>-107913</v>
      </c>
      <c r="V12" s="145">
        <f>U12/U$8</f>
        <v>-0.28142578843189875</v>
      </c>
      <c r="W12" s="145">
        <f>IFERROR(U12/J12-1,"-")</f>
        <v>0.37830485094643262</v>
      </c>
      <c r="X12" s="123"/>
      <c r="Y12" s="142">
        <f>SUM(Y13:Y15)</f>
        <v>-26131</v>
      </c>
      <c r="Z12" s="145">
        <f>Y12/Y8</f>
        <v>-0.33077215189873416</v>
      </c>
      <c r="AA12" s="142">
        <f>SUM(AA13:AA15)</f>
        <v>-30084</v>
      </c>
      <c r="AB12" s="145">
        <f>AA12/AA8</f>
        <v>-0.27996054272366877</v>
      </c>
      <c r="AC12" s="142">
        <f>SUM(AC13:AC15)</f>
        <v>-29900</v>
      </c>
      <c r="AD12" s="145">
        <f>AC12/AC8</f>
        <v>-0.24740596091151307</v>
      </c>
      <c r="AE12" s="142">
        <f>SUM(AE13:AE15)</f>
        <v>-38929</v>
      </c>
      <c r="AF12" s="145">
        <f>AE12/AE8</f>
        <v>-0.31490604347157847</v>
      </c>
      <c r="AG12" s="142">
        <f>SUM(Y12,AA12,AC12,AE12)</f>
        <v>-125044</v>
      </c>
      <c r="AH12" s="145">
        <f>AG12/AG$8</f>
        <v>-0.29017039771843883</v>
      </c>
      <c r="AI12" s="145">
        <f t="shared" ref="AI12:AI17" si="0">IFERROR(AG12/U12-1,"-")</f>
        <v>0.15874825090582223</v>
      </c>
      <c r="AJ12" s="123"/>
      <c r="AK12" s="142">
        <f>SUM(AK13:AK15)</f>
        <v>-29389</v>
      </c>
      <c r="AL12" s="145">
        <f>AK12/AK8</f>
        <v>-0.21649355432780848</v>
      </c>
      <c r="AM12" s="142">
        <f>SUM(AM13:AM15)</f>
        <v>-34286</v>
      </c>
      <c r="AN12" s="145">
        <f>AM12/AM8</f>
        <v>-0.17126301855690701</v>
      </c>
      <c r="AO12" s="142">
        <f>SUM(AO13:AO15)</f>
        <v>-25668</v>
      </c>
      <c r="AP12" s="145">
        <f>AO12/AO8</f>
        <v>-0.16451315182279649</v>
      </c>
      <c r="AQ12" s="142">
        <f>SUM(AQ13:AQ15)</f>
        <v>-37231</v>
      </c>
      <c r="AR12" s="145">
        <f>AQ12/AQ8</f>
        <v>-0.29621526147872923</v>
      </c>
      <c r="AS12" s="142">
        <f>SUM(AJ12,AL12,AN12,AQ12)</f>
        <v>-37231.387756572884</v>
      </c>
      <c r="AT12" s="145">
        <f>AS12/AS$8</f>
        <v>-6.0278321913701242E-2</v>
      </c>
      <c r="AU12" s="145">
        <f t="shared" ref="AU12:AU17" si="1">IFERROR(AS12/AG12-1,"-")</f>
        <v>-0.70225370464338244</v>
      </c>
      <c r="AV12" s="123"/>
      <c r="AW12" s="142">
        <f>SUM(AW13:AW15)</f>
        <v>-28993</v>
      </c>
      <c r="AX12" s="145">
        <f>AW12/AW8</f>
        <v>-0.19083507210699877</v>
      </c>
      <c r="AY12" s="142">
        <f>SUM(AY13:AY15)</f>
        <v>-30971</v>
      </c>
      <c r="AZ12" s="145">
        <f>AY12/AY8</f>
        <v>-0.16994156218277592</v>
      </c>
      <c r="BA12" s="142">
        <f>SUM(BA13:BA15)</f>
        <v>-34914</v>
      </c>
      <c r="BB12" s="145">
        <f>BA12/BA8</f>
        <v>-0.16114426551833955</v>
      </c>
      <c r="BC12" s="142">
        <f>SUM(BC13:BC15)</f>
        <v>-44729</v>
      </c>
      <c r="BD12" s="145">
        <f>BC12/BC8</f>
        <v>-0.19335581204340122</v>
      </c>
      <c r="BE12" s="142">
        <f>SUM(BE13:BE15)</f>
        <v>-139607</v>
      </c>
      <c r="BF12" s="145">
        <f>BE12/BE$8</f>
        <v>-0.17848791495400587</v>
      </c>
      <c r="BG12" s="145">
        <f t="shared" ref="BG12:BG17" si="2">IFERROR(BE12/AS12-1,"-")</f>
        <v>2.7497124983033592</v>
      </c>
      <c r="BH12" s="123"/>
      <c r="BI12" s="142">
        <f>SUM(BI13:BI15)</f>
        <v>-30397</v>
      </c>
      <c r="BJ12" s="145">
        <f>BI12/BI8</f>
        <v>-0.16142514232305208</v>
      </c>
      <c r="BK12" s="142">
        <f>SUM(BK13:BK15)</f>
        <v>-34720</v>
      </c>
      <c r="BL12" s="145">
        <f>BK12/BK8</f>
        <v>-0.11508463958155861</v>
      </c>
      <c r="BM12" s="142">
        <f>SUM(BM13:BM15)</f>
        <v>-35031</v>
      </c>
      <c r="BN12" s="145">
        <f>BM12/BM8</f>
        <v>-0.13205989459636741</v>
      </c>
      <c r="BO12" s="142">
        <f>SUM(BO13:BO15)</f>
        <v>-27041</v>
      </c>
      <c r="BP12" s="145">
        <f>BO12/BO8</f>
        <v>-0.12167531351382971</v>
      </c>
      <c r="BQ12" s="142">
        <f>SUM(BQ13:BQ15)</f>
        <v>-127189</v>
      </c>
      <c r="BR12" s="145">
        <f>BQ12/BQ$8</f>
        <v>-0.13011662404092073</v>
      </c>
      <c r="BS12" s="145">
        <f t="shared" ref="BS12:BS17" si="3">IFERROR(BQ12/BE12-1,"-")</f>
        <v>-8.8949694499559473E-2</v>
      </c>
      <c r="BT12" s="123"/>
      <c r="BU12" s="142">
        <f>SUM(BU13:BU15)</f>
        <v>-34467</v>
      </c>
      <c r="BV12" s="145">
        <f>BU12/BU8</f>
        <v>-0.15736056831878448</v>
      </c>
      <c r="BW12" s="142">
        <f>SUM(BW13:BW15)</f>
        <v>-36540</v>
      </c>
      <c r="BX12" s="145">
        <f>BW12/BW8</f>
        <v>-0.11343563443550715</v>
      </c>
      <c r="BY12" s="142">
        <f>SUM(BY13:BY15)</f>
        <v>-39250.207532166896</v>
      </c>
      <c r="BZ12" s="145">
        <f>BY12/BY8</f>
        <v>-0.12961555858988313</v>
      </c>
      <c r="CA12" s="142">
        <f>CC12-SUM(BY12,BW12,BU12)</f>
        <v>-51643.792467833075</v>
      </c>
      <c r="CB12" s="145">
        <f>CA12/CA8</f>
        <v>-0.15286880383327597</v>
      </c>
      <c r="CC12" s="142">
        <f>SUM(CC13:CC16)</f>
        <v>-161900.99999999997</v>
      </c>
      <c r="CD12" s="145">
        <f>CC12/CC$8</f>
        <v>-0.13699479778372722</v>
      </c>
      <c r="CE12" s="145">
        <f t="shared" ref="CE12:CE17" si="4">IFERROR(CC12/BQ12-1,"-")</f>
        <v>0.27291668304648975</v>
      </c>
      <c r="CF12" s="140"/>
      <c r="CG12" s="142">
        <v>-47039</v>
      </c>
      <c r="CH12" s="145">
        <v>-0.14423477898248541</v>
      </c>
      <c r="CI12" s="142">
        <v>-48288</v>
      </c>
      <c r="CJ12" s="145">
        <v>-0.13023918179758553</v>
      </c>
      <c r="CK12" s="142">
        <v>-46186</v>
      </c>
      <c r="CL12" s="145">
        <v>-0.14450194292007434</v>
      </c>
      <c r="CM12" s="142">
        <v>-62383</v>
      </c>
      <c r="CN12" s="145">
        <v>-0.17829164916131504</v>
      </c>
      <c r="CO12" s="142">
        <v>-203896</v>
      </c>
      <c r="CP12" s="145">
        <v>-0.14922054702588614</v>
      </c>
      <c r="CQ12" s="145">
        <v>0.2593869092840686</v>
      </c>
      <c r="CR12" s="125"/>
      <c r="CS12" s="142">
        <v>-52713</v>
      </c>
      <c r="CT12" s="145">
        <v>-0.16822832559950471</v>
      </c>
      <c r="CU12" s="142">
        <v>-51468</v>
      </c>
      <c r="CV12" s="145">
        <v>-0.14091594818735129</v>
      </c>
      <c r="CW12" s="142">
        <v>-64445</v>
      </c>
      <c r="CX12" s="145">
        <v>-0.17820552880959425</v>
      </c>
      <c r="CY12" s="142">
        <v>-45222</v>
      </c>
      <c r="CZ12" s="145">
        <v>-0.12332319775290092</v>
      </c>
      <c r="DA12" s="142">
        <v>-213848</v>
      </c>
      <c r="DB12" s="145">
        <v>-0.15199845903324238</v>
      </c>
      <c r="DC12" s="145">
        <v>4.8809196845450709E-2</v>
      </c>
      <c r="DE12" s="142">
        <v>-55875</v>
      </c>
      <c r="DF12" s="145">
        <v>-0.2164011758281339</v>
      </c>
      <c r="DG12" s="142">
        <v>-65136</v>
      </c>
      <c r="DH12" s="145">
        <v>-0.17879327713561838</v>
      </c>
      <c r="DI12" s="142">
        <v>-79776</v>
      </c>
      <c r="DJ12" s="145">
        <v>-0.21998191083364585</v>
      </c>
      <c r="DK12" s="142">
        <v>-77928.231</v>
      </c>
      <c r="DL12" s="145">
        <v>-0.21488669729324303</v>
      </c>
      <c r="DM12" s="142">
        <v>-278715.23100000003</v>
      </c>
      <c r="DN12" s="145">
        <v>-0.203051530161376</v>
      </c>
      <c r="DO12" s="145">
        <v>0.30333335359694757</v>
      </c>
      <c r="DQ12" s="142">
        <v>-72742.298920000001</v>
      </c>
      <c r="DR12" s="145">
        <v>-0.20224114957420603</v>
      </c>
      <c r="DS12" s="142">
        <v>-93029.701079999999</v>
      </c>
      <c r="DT12" s="145">
        <v>-0.20002102684147585</v>
      </c>
      <c r="DU12" s="142">
        <v>-77074.628784453118</v>
      </c>
      <c r="DV12" s="145">
        <v>-0.16275249847519679</v>
      </c>
      <c r="DW12" s="142">
        <v>-79896</v>
      </c>
      <c r="DX12" s="145">
        <v>-0.17520060044602262</v>
      </c>
      <c r="DY12" s="142">
        <v>-328456</v>
      </c>
      <c r="DZ12" s="145">
        <v>-0.18722098341518581</v>
      </c>
      <c r="EA12" s="145">
        <v>0.17846448083061506</v>
      </c>
      <c r="EC12" s="142">
        <v>-79463.940912034435</v>
      </c>
      <c r="ED12" s="145">
        <v>-0.21304176953711274</v>
      </c>
      <c r="EE12" s="142">
        <v>-86677.897139087334</v>
      </c>
      <c r="EF12" s="145">
        <v>-0.18647373905721498</v>
      </c>
      <c r="EG12" s="142">
        <v>-89076.315072464218</v>
      </c>
      <c r="EH12" s="145">
        <v>-0.18745197650016809</v>
      </c>
      <c r="EI12" s="142">
        <v>-102951.62784554622</v>
      </c>
      <c r="EJ12" s="145">
        <v>-0.26441026514982718</v>
      </c>
      <c r="EK12" s="142">
        <v>-358169.7809691322</v>
      </c>
      <c r="EL12" s="145">
        <v>-0.21039332216587503</v>
      </c>
      <c r="EM12" s="145">
        <v>9.0465027185169911E-2</v>
      </c>
      <c r="EO12" s="273">
        <v>-97999.99147864616</v>
      </c>
      <c r="EP12" s="274">
        <v>-0.2253027805871356</v>
      </c>
    </row>
    <row r="13" spans="1:146" ht="15" customHeight="1" x14ac:dyDescent="0.4">
      <c r="A13" s="146" t="s">
        <v>119</v>
      </c>
      <c r="B13" s="147"/>
      <c r="C13" s="148">
        <f>B13/B8</f>
        <v>0</v>
      </c>
      <c r="D13" s="147"/>
      <c r="E13" s="148">
        <f>D13/D8</f>
        <v>0</v>
      </c>
      <c r="F13" s="147"/>
      <c r="G13" s="148">
        <f>F13/F8</f>
        <v>0</v>
      </c>
      <c r="H13" s="147"/>
      <c r="I13" s="148">
        <f>H13/H8</f>
        <v>0</v>
      </c>
      <c r="J13" s="147">
        <f>SUM(B13,D13,F13,H13)</f>
        <v>0</v>
      </c>
      <c r="K13" s="148">
        <f>J13/J$8</f>
        <v>0</v>
      </c>
      <c r="L13" s="123"/>
      <c r="M13" s="147"/>
      <c r="N13" s="148">
        <f>M13/M8</f>
        <v>0</v>
      </c>
      <c r="O13" s="147"/>
      <c r="P13" s="148">
        <f>O13/O8</f>
        <v>0</v>
      </c>
      <c r="Q13" s="147"/>
      <c r="R13" s="148">
        <f>Q13/Q8</f>
        <v>0</v>
      </c>
      <c r="S13" s="147"/>
      <c r="T13" s="148">
        <f>S13/S8</f>
        <v>0</v>
      </c>
      <c r="U13" s="147">
        <f>SUM(M13,O13,Q13,S13)</f>
        <v>0</v>
      </c>
      <c r="V13" s="148">
        <f>U13/U$8</f>
        <v>0</v>
      </c>
      <c r="W13" s="148" t="str">
        <f t="shared" ref="W13:W17" si="5">IFERROR(U13/J13-1,"-")</f>
        <v>-</v>
      </c>
      <c r="X13" s="123"/>
      <c r="Y13" s="147">
        <v>-7737</v>
      </c>
      <c r="Z13" s="148">
        <f>Y13/Y8</f>
        <v>-9.7936708860759489E-2</v>
      </c>
      <c r="AA13" s="147">
        <v>-10016</v>
      </c>
      <c r="AB13" s="148">
        <f>AA13/AA8</f>
        <v>-9.3208509371103129E-2</v>
      </c>
      <c r="AC13" s="147">
        <v>-6591</v>
      </c>
      <c r="AD13" s="148">
        <f>AC13/AC8</f>
        <v>-5.4536879209624835E-2</v>
      </c>
      <c r="AE13" s="147">
        <v>2063</v>
      </c>
      <c r="AF13" s="148">
        <f>AE13/AE8</f>
        <v>1.6688103153994872E-2</v>
      </c>
      <c r="AG13" s="147">
        <f>SUM(Y13,AA13,AC13,AE13)</f>
        <v>-22281</v>
      </c>
      <c r="AH13" s="148">
        <f>AG13/AG$8</f>
        <v>-5.1704093211705764E-2</v>
      </c>
      <c r="AI13" s="148" t="str">
        <f t="shared" si="0"/>
        <v>-</v>
      </c>
      <c r="AJ13" s="123"/>
      <c r="AK13" s="147">
        <v>-5669</v>
      </c>
      <c r="AL13" s="148">
        <f>AK13/AK8</f>
        <v>-4.1760589318600369E-2</v>
      </c>
      <c r="AM13" s="147">
        <v>-8597</v>
      </c>
      <c r="AN13" s="148">
        <f>AM13/AM8</f>
        <v>-4.294313044781338E-2</v>
      </c>
      <c r="AO13" s="147">
        <v>-8250</v>
      </c>
      <c r="AP13" s="148">
        <f>AO13/AO8</f>
        <v>-5.2876480541455162E-2</v>
      </c>
      <c r="AQ13" s="147">
        <v>-12789</v>
      </c>
      <c r="AR13" s="148">
        <f>AQ13/AQ8</f>
        <v>-0.1017511476740208</v>
      </c>
      <c r="AS13" s="147">
        <f t="shared" ref="AS13:AS17" si="6">SUM(AJ13,AL13,AN13,AQ13)</f>
        <v>-12789.084703719767</v>
      </c>
      <c r="AT13" s="148">
        <f>AS13/AS$8</f>
        <v>-2.0705770351423874E-2</v>
      </c>
      <c r="AU13" s="148">
        <f t="shared" si="1"/>
        <v>-0.42600939348683775</v>
      </c>
      <c r="AV13" s="123"/>
      <c r="AW13" s="147">
        <v>-10037</v>
      </c>
      <c r="AX13" s="148">
        <f>AW13/AW8</f>
        <v>-6.6064623141377107E-2</v>
      </c>
      <c r="AY13" s="147">
        <v>-11368</v>
      </c>
      <c r="AZ13" s="148">
        <f>AY13/AY8</f>
        <v>-6.2377568657576342E-2</v>
      </c>
      <c r="BA13" s="147">
        <v>-12164</v>
      </c>
      <c r="BB13" s="148">
        <f>BA13/BA8</f>
        <v>-5.6142488565191107E-2</v>
      </c>
      <c r="BC13" s="147">
        <v>-14885</v>
      </c>
      <c r="BD13" s="148">
        <f>BC13/BC8</f>
        <v>-6.4345307569273327E-2</v>
      </c>
      <c r="BE13" s="147">
        <v>-48454</v>
      </c>
      <c r="BF13" s="148">
        <f>BE13/BE$8</f>
        <v>-6.1948565839688559E-2</v>
      </c>
      <c r="BG13" s="148">
        <f t="shared" si="2"/>
        <v>2.7886995920753357</v>
      </c>
      <c r="BH13" s="123"/>
      <c r="BI13" s="147">
        <v>-10132</v>
      </c>
      <c r="BJ13" s="148">
        <f>BI13/BI8</f>
        <v>-5.3806610587135692E-2</v>
      </c>
      <c r="BK13" s="147">
        <v>-14700</v>
      </c>
      <c r="BL13" s="148">
        <f>BK13/BK8</f>
        <v>-4.8725351435740541E-2</v>
      </c>
      <c r="BM13" s="147">
        <v>-14237.5</v>
      </c>
      <c r="BN13" s="148">
        <f>BM13/BM8</f>
        <v>-5.3672540016436329E-2</v>
      </c>
      <c r="BO13" s="147">
        <v>-13650.5</v>
      </c>
      <c r="BP13" s="148">
        <f>BO13/BO8</f>
        <v>-6.1422612592749247E-2</v>
      </c>
      <c r="BQ13" s="147">
        <v>-52720</v>
      </c>
      <c r="BR13" s="148">
        <f>BQ13/BQ$8</f>
        <v>-5.3933503836317134E-2</v>
      </c>
      <c r="BS13" s="148">
        <f t="shared" si="3"/>
        <v>8.8042266892310206E-2</v>
      </c>
      <c r="BT13" s="123"/>
      <c r="BU13" s="147">
        <v>-12921</v>
      </c>
      <c r="BV13" s="148">
        <f>BU13/BU8</f>
        <v>-5.8991380254939919E-2</v>
      </c>
      <c r="BW13" s="147">
        <v>-13078</v>
      </c>
      <c r="BX13" s="148">
        <f>BW13/BW8</f>
        <v>-4.0599650441914686E-2</v>
      </c>
      <c r="BY13" s="147">
        <v>-13520.658372166901</v>
      </c>
      <c r="BZ13" s="148">
        <f>BY13/BY8</f>
        <v>-4.4649131752365109E-2</v>
      </c>
      <c r="CA13" s="147">
        <f t="shared" ref="CA13:CA17" si="7">CC13-SUM(BY13,BW13,BU13)</f>
        <v>-14449.508148316905</v>
      </c>
      <c r="CB13" s="148">
        <f>CA13/CA8</f>
        <v>-4.2771433333216292E-2</v>
      </c>
      <c r="CC13" s="147">
        <v>-53969.166520483806</v>
      </c>
      <c r="CD13" s="148">
        <f>CC13/CC$8</f>
        <v>-4.5666765826214671E-2</v>
      </c>
      <c r="CE13" s="148">
        <f t="shared" si="4"/>
        <v>2.3694357368812646E-2</v>
      </c>
      <c r="CF13" s="130"/>
      <c r="CG13" s="149">
        <v>-13812</v>
      </c>
      <c r="CH13" s="148">
        <v>-4.2351469361723001E-2</v>
      </c>
      <c r="CI13" s="149">
        <v>-15654</v>
      </c>
      <c r="CJ13" s="148">
        <v>-4.2220927598148689E-2</v>
      </c>
      <c r="CK13" s="149">
        <v>-9000</v>
      </c>
      <c r="CL13" s="148">
        <v>-2.8158261946924806E-2</v>
      </c>
      <c r="CM13" s="149">
        <v>-12849</v>
      </c>
      <c r="CN13" s="148">
        <v>-3.6722655211736156E-2</v>
      </c>
      <c r="CO13" s="149">
        <v>-51315</v>
      </c>
      <c r="CP13" s="148">
        <v>-3.7554696367919659E-2</v>
      </c>
      <c r="CQ13" s="148">
        <v>-4.9176379032407458E-2</v>
      </c>
      <c r="CR13" s="131"/>
      <c r="CS13" s="149">
        <v>-15158</v>
      </c>
      <c r="CT13" s="148">
        <v>-4.8375257705637928E-2</v>
      </c>
      <c r="CU13" s="149">
        <v>-14832</v>
      </c>
      <c r="CV13" s="148">
        <v>-4.0609025870731223E-2</v>
      </c>
      <c r="CW13" s="149">
        <v>-20506</v>
      </c>
      <c r="CX13" s="148">
        <v>-5.6703895938700281E-2</v>
      </c>
      <c r="CY13" s="149">
        <v>-14722</v>
      </c>
      <c r="CZ13" s="148">
        <v>-4.0147806760386699E-2</v>
      </c>
      <c r="DA13" s="149">
        <v>-65218</v>
      </c>
      <c r="DB13" s="148">
        <v>-4.6355521217079428E-2</v>
      </c>
      <c r="DC13" s="148">
        <v>0.27093442463217388</v>
      </c>
      <c r="DE13" s="149">
        <v>-15597</v>
      </c>
      <c r="DF13" s="148">
        <v>-6.0406427550629159E-2</v>
      </c>
      <c r="DG13" s="149">
        <v>-20645</v>
      </c>
      <c r="DH13" s="148">
        <v>-5.6668926652923751E-2</v>
      </c>
      <c r="DI13" s="149">
        <v>-23743</v>
      </c>
      <c r="DJ13" s="148">
        <v>-6.5471200723566658E-2</v>
      </c>
      <c r="DK13" s="149">
        <v>-26530</v>
      </c>
      <c r="DL13" s="148">
        <v>-7.3156338929209586E-2</v>
      </c>
      <c r="DM13" s="149">
        <v>-86515</v>
      </c>
      <c r="DN13" s="148">
        <v>-6.3028500699021522E-2</v>
      </c>
      <c r="DO13" s="148">
        <v>0.32655095219111296</v>
      </c>
      <c r="DQ13" s="147">
        <v>-22285.868579999998</v>
      </c>
      <c r="DR13" s="150">
        <v>-6.1960094027763486E-2</v>
      </c>
      <c r="DS13" s="147">
        <v>-28952.594449999997</v>
      </c>
      <c r="DT13" s="150">
        <v>-6.2250309356941716E-2</v>
      </c>
      <c r="DU13" s="147">
        <v>-33931.255205976588</v>
      </c>
      <c r="DV13" s="150">
        <v>-7.1649992329073042E-2</v>
      </c>
      <c r="DW13" s="149">
        <v>-31584</v>
      </c>
      <c r="DX13" s="148">
        <v>-6.9259234060368199E-2</v>
      </c>
      <c r="DY13" s="149">
        <v>-116754</v>
      </c>
      <c r="DZ13" s="148">
        <v>-6.6550158004897469E-2</v>
      </c>
      <c r="EA13" s="148">
        <v>0.34952320406865867</v>
      </c>
      <c r="EC13" s="149">
        <v>-28678.42297</v>
      </c>
      <c r="ED13" s="148">
        <v>-7.688647085633396E-2</v>
      </c>
      <c r="EE13" s="149">
        <v>-32665.57703</v>
      </c>
      <c r="EF13" s="148">
        <v>-7.0274804630657342E-2</v>
      </c>
      <c r="EG13" s="149">
        <v>-32725.394570000004</v>
      </c>
      <c r="EH13" s="148">
        <v>-6.886723916345168E-2</v>
      </c>
      <c r="EI13" s="149">
        <v>-33092.951002936228</v>
      </c>
      <c r="EJ13" s="148">
        <v>-8.4992497276526982E-2</v>
      </c>
      <c r="EK13" s="149">
        <v>-127162.34557293623</v>
      </c>
      <c r="EL13" s="148">
        <v>-7.4696721390353216E-2</v>
      </c>
      <c r="EM13" s="148">
        <v>8.9147657236036792E-2</v>
      </c>
      <c r="EO13" s="275">
        <v>-33579.632567676163</v>
      </c>
      <c r="EP13" s="276">
        <v>-7.7199849453459285E-2</v>
      </c>
    </row>
    <row r="14" spans="1:146" ht="15" customHeight="1" x14ac:dyDescent="0.4">
      <c r="A14" s="146" t="s">
        <v>120</v>
      </c>
      <c r="B14" s="147"/>
      <c r="C14" s="148">
        <f>B14/B8</f>
        <v>0</v>
      </c>
      <c r="D14" s="147"/>
      <c r="E14" s="148">
        <f>D14/D8</f>
        <v>0</v>
      </c>
      <c r="F14" s="147"/>
      <c r="G14" s="148">
        <f>F14/F8</f>
        <v>0</v>
      </c>
      <c r="H14" s="147"/>
      <c r="I14" s="148">
        <f>H14/H8</f>
        <v>0</v>
      </c>
      <c r="J14" s="147">
        <f>SUM(B14,D14,F14,H14)</f>
        <v>0</v>
      </c>
      <c r="K14" s="148">
        <f>J14/J$8</f>
        <v>0</v>
      </c>
      <c r="L14" s="123"/>
      <c r="M14" s="147"/>
      <c r="N14" s="148">
        <f>M14/M8</f>
        <v>0</v>
      </c>
      <c r="O14" s="147"/>
      <c r="P14" s="148">
        <f>O14/O8</f>
        <v>0</v>
      </c>
      <c r="Q14" s="147"/>
      <c r="R14" s="148">
        <f>Q14/Q8</f>
        <v>0</v>
      </c>
      <c r="S14" s="147"/>
      <c r="T14" s="148">
        <f>S14/S8</f>
        <v>0</v>
      </c>
      <c r="U14" s="147">
        <f>SUM(M14,O14,Q14,S14)</f>
        <v>0</v>
      </c>
      <c r="V14" s="148">
        <f>U14/U$8</f>
        <v>0</v>
      </c>
      <c r="W14" s="148" t="str">
        <f>IFERROR(U14/J14-1,"-")</f>
        <v>-</v>
      </c>
      <c r="X14" s="123"/>
      <c r="Y14" s="147">
        <v>-18394</v>
      </c>
      <c r="Z14" s="148">
        <f>Y14/Y8</f>
        <v>-0.23283544303797468</v>
      </c>
      <c r="AA14" s="147">
        <v>-20068</v>
      </c>
      <c r="AB14" s="148">
        <f>AA14/AA8</f>
        <v>-0.18675203335256566</v>
      </c>
      <c r="AC14" s="147">
        <v>-23309</v>
      </c>
      <c r="AD14" s="148">
        <f>AC14/AC8</f>
        <v>-0.19286908170188824</v>
      </c>
      <c r="AE14" s="147">
        <v>-27400</v>
      </c>
      <c r="AF14" s="148">
        <f>AE14/AE8</f>
        <v>-0.22164518973313596</v>
      </c>
      <c r="AG14" s="147">
        <f>SUM(Y14,AA14,AC14,AE14)</f>
        <v>-89171</v>
      </c>
      <c r="AH14" s="148">
        <f>AG14/AG$8</f>
        <v>-0.20692543852524639</v>
      </c>
      <c r="AI14" s="148" t="str">
        <f>IFERROR(AG14/U14-1,"-")</f>
        <v>-</v>
      </c>
      <c r="AJ14" s="123"/>
      <c r="AK14" s="147">
        <v>-20657</v>
      </c>
      <c r="AL14" s="148">
        <f>AK14/AK8</f>
        <v>-0.15216942909760589</v>
      </c>
      <c r="AM14" s="147">
        <v>-21936</v>
      </c>
      <c r="AN14" s="148">
        <f>AM14/AM8</f>
        <v>-0.10957316616299108</v>
      </c>
      <c r="AO14" s="147">
        <v>-14749</v>
      </c>
      <c r="AP14" s="148">
        <f>AO14/AO8</f>
        <v>-9.4530328667384506E-2</v>
      </c>
      <c r="AQ14" s="147">
        <v>-21682</v>
      </c>
      <c r="AR14" s="148">
        <f>AQ14/AQ8</f>
        <v>-0.17250515160435678</v>
      </c>
      <c r="AS14" s="147">
        <f>SUM(AJ14,AL14,AN14,AQ14)</f>
        <v>-21682.261742595259</v>
      </c>
      <c r="AT14" s="148">
        <f>AS14/AS$8</f>
        <v>-3.5103992407764913E-2</v>
      </c>
      <c r="AU14" s="148">
        <f>IFERROR(AS14/AG14-1,"-")</f>
        <v>-0.75684626456364446</v>
      </c>
      <c r="AV14" s="123"/>
      <c r="AW14" s="147">
        <v>-15816</v>
      </c>
      <c r="AX14" s="148">
        <f>AW14/AW8</f>
        <v>-0.1041026282359291</v>
      </c>
      <c r="AY14" s="147">
        <v>-16942</v>
      </c>
      <c r="AZ14" s="148">
        <f>AY14/AY8</f>
        <v>-9.2962769897665234E-2</v>
      </c>
      <c r="BA14" s="147">
        <v>-18976</v>
      </c>
      <c r="BB14" s="148">
        <f>BA14/BA8</f>
        <v>-8.7583020635733838E-2</v>
      </c>
      <c r="BC14" s="147">
        <v>-24138</v>
      </c>
      <c r="BD14" s="148">
        <f>BC14/BC8</f>
        <v>-0.10434444300350149</v>
      </c>
      <c r="BE14" s="147">
        <v>-75872</v>
      </c>
      <c r="BF14" s="148">
        <f>BE14/BE$8</f>
        <v>-9.700255061272238E-2</v>
      </c>
      <c r="BG14" s="148">
        <f>IFERROR(BE14/AS14-1,"-")</f>
        <v>2.4992659391685077</v>
      </c>
      <c r="BH14" s="123"/>
      <c r="BI14" s="147">
        <v>-15154</v>
      </c>
      <c r="BJ14" s="148">
        <f>BI14/BI8</f>
        <v>-8.0476251168323562E-2</v>
      </c>
      <c r="BK14" s="147">
        <v>-15876</v>
      </c>
      <c r="BL14" s="148">
        <f>BK14/BK8</f>
        <v>-5.2623379550599786E-2</v>
      </c>
      <c r="BM14" s="147">
        <v>-16361</v>
      </c>
      <c r="BN14" s="148">
        <f>BM14/BM8</f>
        <v>-6.1677712183242479E-2</v>
      </c>
      <c r="BO14" s="147">
        <v>-15121</v>
      </c>
      <c r="BP14" s="148">
        <f>BO14/BO8</f>
        <v>-6.8039363028091382E-2</v>
      </c>
      <c r="BQ14" s="147">
        <v>-62512</v>
      </c>
      <c r="BR14" s="148">
        <f>BQ14/BQ$8</f>
        <v>-6.395089514066496E-2</v>
      </c>
      <c r="BS14" s="148">
        <f>IFERROR(BQ14/BE14-1,"-")</f>
        <v>-0.17608603964571912</v>
      </c>
      <c r="BT14" s="123"/>
      <c r="BU14" s="147">
        <v>-17122</v>
      </c>
      <c r="BV14" s="148">
        <f>BU14/BU8</f>
        <v>-7.8171226122210447E-2</v>
      </c>
      <c r="BW14" s="147">
        <v>-19090</v>
      </c>
      <c r="BX14" s="148">
        <f>BW14/BW8</f>
        <v>-5.926344448204246E-2</v>
      </c>
      <c r="BY14" s="147">
        <v>-18479</v>
      </c>
      <c r="BZ14" s="148">
        <f>BY14/BY8</f>
        <v>-6.1023012559093599E-2</v>
      </c>
      <c r="CA14" s="147">
        <f>CC14-SUM(BY14,BW14,BU14)</f>
        <v>-24159</v>
      </c>
      <c r="CB14" s="148">
        <f>CA14/CA8</f>
        <v>-7.1512126730592832E-2</v>
      </c>
      <c r="CC14" s="147">
        <v>-78850</v>
      </c>
      <c r="CD14" s="148">
        <f>CC14/CC$8</f>
        <v>-6.672003140960768E-2</v>
      </c>
      <c r="CE14" s="148">
        <f>IFERROR(CC14/BQ14-1,"-")</f>
        <v>0.26135781929869473</v>
      </c>
      <c r="CF14" s="130"/>
      <c r="CG14" s="147">
        <v>-23761</v>
      </c>
      <c r="CH14" s="150">
        <v>-7.2857896286120785E-2</v>
      </c>
      <c r="CI14" s="147">
        <v>-22363</v>
      </c>
      <c r="CJ14" s="150">
        <v>-6.0315996159281918E-2</v>
      </c>
      <c r="CK14" s="147">
        <v>-21426</v>
      </c>
      <c r="CL14" s="150">
        <v>-6.7035435608312322E-2</v>
      </c>
      <c r="CM14" s="147">
        <v>-30785</v>
      </c>
      <c r="CN14" s="150">
        <v>-8.7984040835341087E-2</v>
      </c>
      <c r="CO14" s="147">
        <v>-98335</v>
      </c>
      <c r="CP14" s="150">
        <v>-7.1966112585781547E-2</v>
      </c>
      <c r="CQ14" s="150">
        <v>0.24711477488902989</v>
      </c>
      <c r="CR14" s="151"/>
      <c r="CS14" s="147">
        <v>-26382</v>
      </c>
      <c r="CT14" s="150">
        <v>-8.4195543527519456E-2</v>
      </c>
      <c r="CU14" s="147">
        <v>-25307</v>
      </c>
      <c r="CV14" s="150">
        <v>-6.9288876598610771E-2</v>
      </c>
      <c r="CW14" s="147">
        <v>-36215</v>
      </c>
      <c r="CX14" s="150">
        <v>-0.10014296261679659</v>
      </c>
      <c r="CY14" s="147">
        <v>-21813</v>
      </c>
      <c r="CZ14" s="150">
        <v>-5.9485403400646314E-2</v>
      </c>
      <c r="DA14" s="147">
        <v>-109717</v>
      </c>
      <c r="DB14" s="150">
        <v>-7.7984432539702289E-2</v>
      </c>
      <c r="DC14" s="150">
        <v>0.11574719072558093</v>
      </c>
      <c r="DE14" s="147">
        <v>-30013</v>
      </c>
      <c r="DF14" s="150">
        <v>-0.11623889915221088</v>
      </c>
      <c r="DG14" s="147">
        <v>-33031</v>
      </c>
      <c r="DH14" s="150">
        <v>-9.0667537722098554E-2</v>
      </c>
      <c r="DI14" s="147">
        <v>-39675</v>
      </c>
      <c r="DJ14" s="150">
        <v>-0.10940360900928724</v>
      </c>
      <c r="DK14" s="147">
        <v>-37650</v>
      </c>
      <c r="DL14" s="150">
        <v>-0.10381968189539167</v>
      </c>
      <c r="DM14" s="147">
        <v>-140369</v>
      </c>
      <c r="DN14" s="150">
        <v>-0.10226258584778306</v>
      </c>
      <c r="DO14" s="150">
        <v>0.27937329675437717</v>
      </c>
      <c r="DQ14" s="147">
        <v>-41814.600119999996</v>
      </c>
      <c r="DR14" s="150">
        <v>-0.11625468156505346</v>
      </c>
      <c r="DS14" s="147">
        <v>-42541.399880000004</v>
      </c>
      <c r="DT14" s="150">
        <v>-9.1467288279837161E-2</v>
      </c>
      <c r="DU14" s="147">
        <v>-35665</v>
      </c>
      <c r="DV14" s="150">
        <v>-7.5311006353996804E-2</v>
      </c>
      <c r="DW14" s="147">
        <v>-40705</v>
      </c>
      <c r="DX14" s="150">
        <v>-8.9260293896507345E-2</v>
      </c>
      <c r="DY14" s="147">
        <v>-166764</v>
      </c>
      <c r="DZ14" s="150">
        <v>-9.5056019918193138E-2</v>
      </c>
      <c r="EA14" s="150">
        <v>0.18804009432282065</v>
      </c>
      <c r="EC14" s="147">
        <v>-42903</v>
      </c>
      <c r="ED14" s="148">
        <v>-0.11502237283409786</v>
      </c>
      <c r="EE14" s="147">
        <v>-42812</v>
      </c>
      <c r="EF14" s="148">
        <v>-9.2103223313171695E-2</v>
      </c>
      <c r="EG14" s="147">
        <v>-47526.951820000017</v>
      </c>
      <c r="EH14" s="148">
        <v>-0.1000155995276602</v>
      </c>
      <c r="EI14" s="147">
        <v>-53678.048179999983</v>
      </c>
      <c r="EJ14" s="148">
        <v>-0.13786112224754876</v>
      </c>
      <c r="EK14" s="147">
        <v>-186920</v>
      </c>
      <c r="EL14" s="148">
        <v>-0.10979910050712686</v>
      </c>
      <c r="EM14" s="148">
        <v>0.12086541459787492</v>
      </c>
      <c r="EO14" s="277">
        <v>-50582</v>
      </c>
      <c r="EP14" s="276">
        <v>-0.11628843100605471</v>
      </c>
    </row>
    <row r="15" spans="1:146" ht="15" customHeight="1" x14ac:dyDescent="0.4">
      <c r="A15" s="146" t="s">
        <v>121</v>
      </c>
      <c r="B15" s="147"/>
      <c r="C15" s="148">
        <f>B15/B8</f>
        <v>0</v>
      </c>
      <c r="D15" s="147"/>
      <c r="E15" s="148">
        <f>D15/D8</f>
        <v>0</v>
      </c>
      <c r="F15" s="147"/>
      <c r="G15" s="148">
        <f>F15/F8</f>
        <v>0</v>
      </c>
      <c r="H15" s="147"/>
      <c r="I15" s="148">
        <f>H15/H8</f>
        <v>0</v>
      </c>
      <c r="J15" s="147">
        <f>SUM(B15,D15,F15,H15)</f>
        <v>0</v>
      </c>
      <c r="K15" s="148">
        <f>J15/J$8</f>
        <v>0</v>
      </c>
      <c r="L15" s="123"/>
      <c r="M15" s="147"/>
      <c r="N15" s="148">
        <f>M15/M8</f>
        <v>0</v>
      </c>
      <c r="O15" s="147"/>
      <c r="P15" s="148">
        <f>O15/O8</f>
        <v>0</v>
      </c>
      <c r="Q15" s="147"/>
      <c r="R15" s="148">
        <f>Q15/Q8</f>
        <v>0</v>
      </c>
      <c r="S15" s="147"/>
      <c r="T15" s="148">
        <f>S15/S8</f>
        <v>0</v>
      </c>
      <c r="U15" s="147">
        <f>SUM(M15,O15,Q15,S15)</f>
        <v>0</v>
      </c>
      <c r="V15" s="148">
        <f>U15/U$8</f>
        <v>0</v>
      </c>
      <c r="W15" s="148" t="str">
        <f t="shared" si="5"/>
        <v>-</v>
      </c>
      <c r="X15" s="123"/>
      <c r="Y15" s="147">
        <v>0</v>
      </c>
      <c r="Z15" s="148">
        <f>Y15/Y8</f>
        <v>0</v>
      </c>
      <c r="AA15" s="147">
        <v>0</v>
      </c>
      <c r="AB15" s="148">
        <f>AA15/AA8</f>
        <v>0</v>
      </c>
      <c r="AC15" s="147">
        <v>0</v>
      </c>
      <c r="AD15" s="148">
        <f>AC15/AC8</f>
        <v>0</v>
      </c>
      <c r="AE15" s="147">
        <v>-13592</v>
      </c>
      <c r="AF15" s="148">
        <f>AE15/AE8</f>
        <v>-0.10994895689243737</v>
      </c>
      <c r="AG15" s="147">
        <f>SUM(Y15,AA15,AC15,AE15)</f>
        <v>-13592</v>
      </c>
      <c r="AH15" s="148">
        <f>AG15/AG$8</f>
        <v>-3.1540865981486678E-2</v>
      </c>
      <c r="AI15" s="148" t="str">
        <f t="shared" si="0"/>
        <v>-</v>
      </c>
      <c r="AJ15" s="123"/>
      <c r="AK15" s="147">
        <v>-3063</v>
      </c>
      <c r="AL15" s="148">
        <f>AK15/AK8</f>
        <v>-2.256353591160221E-2</v>
      </c>
      <c r="AM15" s="147">
        <v>-3753</v>
      </c>
      <c r="AN15" s="148">
        <f>AM15/AM8</f>
        <v>-1.8746721946102551E-2</v>
      </c>
      <c r="AO15" s="147">
        <v>-2669</v>
      </c>
      <c r="AP15" s="148">
        <f>AO15/AO8</f>
        <v>-1.7106342613956826E-2</v>
      </c>
      <c r="AQ15" s="147">
        <v>-2760</v>
      </c>
      <c r="AR15" s="148">
        <f>AQ15/AQ8</f>
        <v>-2.1958962200351661E-2</v>
      </c>
      <c r="AS15" s="147">
        <f t="shared" si="6"/>
        <v>-2760.0413102578577</v>
      </c>
      <c r="AT15" s="148">
        <f>AS15/AS$8</f>
        <v>-4.4685591545124614E-3</v>
      </c>
      <c r="AU15" s="148">
        <f t="shared" si="1"/>
        <v>-0.79693633679680276</v>
      </c>
      <c r="AV15" s="123"/>
      <c r="AW15" s="147">
        <v>-3140</v>
      </c>
      <c r="AX15" s="148">
        <f>AW15/AW8</f>
        <v>-2.0667820729692549E-2</v>
      </c>
      <c r="AY15" s="147">
        <v>-2661</v>
      </c>
      <c r="AZ15" s="148">
        <f>AY15/AY8</f>
        <v>-1.4601223627534363E-2</v>
      </c>
      <c r="BA15" s="147">
        <v>-3774</v>
      </c>
      <c r="BB15" s="148">
        <f>BA15/BA8</f>
        <v>-1.7418756317414602E-2</v>
      </c>
      <c r="BC15" s="147">
        <v>-5706</v>
      </c>
      <c r="BD15" s="148">
        <f>BC15/BC8</f>
        <v>-2.4666061470626378E-2</v>
      </c>
      <c r="BE15" s="147">
        <v>-15281</v>
      </c>
      <c r="BF15" s="148">
        <f>BE15/BE$8</f>
        <v>-1.9536798501594933E-2</v>
      </c>
      <c r="BG15" s="148">
        <f t="shared" si="2"/>
        <v>4.5365113352496769</v>
      </c>
      <c r="BH15" s="123"/>
      <c r="BI15" s="147">
        <v>-5111</v>
      </c>
      <c r="BJ15" s="148">
        <f>BI15/BI8</f>
        <v>-2.7142280567592828E-2</v>
      </c>
      <c r="BK15" s="147">
        <v>-4144</v>
      </c>
      <c r="BL15" s="148">
        <f>BK15/BK8</f>
        <v>-1.3735908595218286E-2</v>
      </c>
      <c r="BM15" s="147">
        <v>-4432.5</v>
      </c>
      <c r="BN15" s="148">
        <f>BM15/BM8</f>
        <v>-1.6709642396688606E-2</v>
      </c>
      <c r="BO15" s="147">
        <v>1730.5</v>
      </c>
      <c r="BP15" s="148">
        <f>BO15/BO8</f>
        <v>7.7866621070109207E-3</v>
      </c>
      <c r="BQ15" s="147">
        <v>-11957</v>
      </c>
      <c r="BR15" s="148">
        <f>BQ15/BQ$8</f>
        <v>-1.2232225063938619E-2</v>
      </c>
      <c r="BS15" s="148">
        <f t="shared" si="3"/>
        <v>-0.21752503108435317</v>
      </c>
      <c r="BT15" s="123"/>
      <c r="BU15" s="147">
        <v>-4424</v>
      </c>
      <c r="BV15" s="148">
        <f>BU15/BU8</f>
        <v>-2.0197961941634097E-2</v>
      </c>
      <c r="BW15" s="147">
        <v>-4372</v>
      </c>
      <c r="BX15" s="148">
        <f>BW15/BW8</f>
        <v>-1.3572539511550007E-2</v>
      </c>
      <c r="BY15" s="147">
        <v>-7250.5491599999968</v>
      </c>
      <c r="BZ15" s="148">
        <f>BY15/BY8</f>
        <v>-2.3943414278424446E-2</v>
      </c>
      <c r="CA15" s="147">
        <f t="shared" si="7"/>
        <v>-12490.450840000003</v>
      </c>
      <c r="CB15" s="148">
        <f>CA15/CA8</f>
        <v>-3.6972503141368435E-2</v>
      </c>
      <c r="CC15" s="147">
        <v>-28537</v>
      </c>
      <c r="CD15" s="148">
        <f>CC15/CC$8</f>
        <v>-2.4146982071477165E-2</v>
      </c>
      <c r="CE15" s="148">
        <f t="shared" si="4"/>
        <v>1.3866354436731623</v>
      </c>
      <c r="CF15" s="130"/>
      <c r="CG15" s="149">
        <v>-9250</v>
      </c>
      <c r="CH15" s="148">
        <v>-2.8363096698228916E-2</v>
      </c>
      <c r="CI15" s="149">
        <v>-11502</v>
      </c>
      <c r="CJ15" s="148">
        <v>-3.1022429362073986E-2</v>
      </c>
      <c r="CK15" s="149">
        <v>-13275</v>
      </c>
      <c r="CL15" s="148">
        <v>-4.153343637171409E-2</v>
      </c>
      <c r="CM15" s="149">
        <v>-18091</v>
      </c>
      <c r="CN15" s="148">
        <v>-5.17043781956198E-2</v>
      </c>
      <c r="CO15" s="149">
        <v>-52118</v>
      </c>
      <c r="CP15" s="148">
        <v>-3.8142369001329765E-2</v>
      </c>
      <c r="CQ15" s="148">
        <v>0.82633072852787604</v>
      </c>
      <c r="CR15" s="131"/>
      <c r="CS15" s="149">
        <v>-11173</v>
      </c>
      <c r="CT15" s="148">
        <v>-3.5657524366347317E-2</v>
      </c>
      <c r="CU15" s="149">
        <v>-11329</v>
      </c>
      <c r="CV15" s="148">
        <v>-3.1018045718009302E-2</v>
      </c>
      <c r="CW15" s="149">
        <v>-7724</v>
      </c>
      <c r="CX15" s="148">
        <v>-2.1358670254097385E-2</v>
      </c>
      <c r="CY15" s="149">
        <v>-8687</v>
      </c>
      <c r="CZ15" s="148">
        <v>-2.3689987591867901E-2</v>
      </c>
      <c r="DA15" s="149">
        <v>-38913</v>
      </c>
      <c r="DB15" s="148">
        <v>-2.7658505276460667E-2</v>
      </c>
      <c r="DC15" s="148">
        <v>-0.25336735868605853</v>
      </c>
      <c r="DE15" s="149">
        <v>-9243</v>
      </c>
      <c r="DF15" s="148">
        <v>-3.5797692495381506E-2</v>
      </c>
      <c r="DG15" s="149">
        <v>-10910</v>
      </c>
      <c r="DH15" s="148">
        <v>-2.9947105341893831E-2</v>
      </c>
      <c r="DI15" s="149">
        <v>-8941</v>
      </c>
      <c r="DJ15" s="148">
        <v>-2.4654761642143346E-2</v>
      </c>
      <c r="DK15" s="149">
        <v>-13304.231</v>
      </c>
      <c r="DL15" s="148">
        <v>-3.6686348745891335E-2</v>
      </c>
      <c r="DM15" s="149">
        <v>-42398.231</v>
      </c>
      <c r="DN15" s="148">
        <v>-3.0888249808943832E-2</v>
      </c>
      <c r="DO15" s="148">
        <v>8.9564695603011835E-2</v>
      </c>
      <c r="DQ15" s="147">
        <v>-7046.8302199999998</v>
      </c>
      <c r="DR15" s="150">
        <v>-1.959188897940119E-2</v>
      </c>
      <c r="DS15" s="147">
        <v>-6094.7067500000048</v>
      </c>
      <c r="DT15" s="150">
        <v>-1.3104089213232535E-2</v>
      </c>
      <c r="DU15" s="147">
        <v>-8449.4630299999953</v>
      </c>
      <c r="DV15" s="150">
        <v>-1.7842073852241434E-2</v>
      </c>
      <c r="DW15" s="149">
        <v>-8659</v>
      </c>
      <c r="DX15" s="148">
        <v>-1.8987959337915663E-2</v>
      </c>
      <c r="DY15" s="149">
        <v>-30250</v>
      </c>
      <c r="DZ15" s="148">
        <v>-1.7242597937956287E-2</v>
      </c>
      <c r="EA15" s="148">
        <v>-0.2865268364616439</v>
      </c>
      <c r="EC15" s="149">
        <v>-6637.5770300000022</v>
      </c>
      <c r="ED15" s="148">
        <v>-1.7795255806346975E-2</v>
      </c>
      <c r="EE15" s="149">
        <v>-9058.4229699999978</v>
      </c>
      <c r="EF15" s="148">
        <v>-1.9487759358849711E-2</v>
      </c>
      <c r="EG15" s="149">
        <v>-9914.7539399999987</v>
      </c>
      <c r="EH15" s="148">
        <v>-2.0864583599511193E-2</v>
      </c>
      <c r="EI15" s="149">
        <v>-13301.246060000001</v>
      </c>
      <c r="EJ15" s="148">
        <v>-3.4161538492854852E-2</v>
      </c>
      <c r="EK15" s="149">
        <v>-38912</v>
      </c>
      <c r="EL15" s="148">
        <v>-2.2857386041800345E-2</v>
      </c>
      <c r="EM15" s="148">
        <v>0.28634710743801661</v>
      </c>
      <c r="EO15" s="275">
        <v>-10391</v>
      </c>
      <c r="EP15" s="276">
        <v>-2.3888993843341793E-2</v>
      </c>
    </row>
    <row r="16" spans="1:146" ht="15" customHeight="1" x14ac:dyDescent="0.4">
      <c r="A16" s="146" t="s">
        <v>122</v>
      </c>
      <c r="B16" s="147"/>
      <c r="C16" s="148">
        <f>IF(B16=0,0,B16/B$8)</f>
        <v>0</v>
      </c>
      <c r="D16" s="147"/>
      <c r="E16" s="148">
        <f>IF(D16=0,0,D16/D$8)</f>
        <v>0</v>
      </c>
      <c r="F16" s="147"/>
      <c r="G16" s="148">
        <f>IF(F16=0,0,F16/F$8)</f>
        <v>0</v>
      </c>
      <c r="H16" s="147"/>
      <c r="I16" s="148">
        <f>IF(H16=0,0,H16/H$8)</f>
        <v>0</v>
      </c>
      <c r="J16" s="147">
        <f t="shared" ref="J16" si="8">SUM(B16,D16,F16,H16)</f>
        <v>0</v>
      </c>
      <c r="K16" s="148">
        <f>IF(J16=0,0,J16/J$8)</f>
        <v>0</v>
      </c>
      <c r="L16" s="123"/>
      <c r="M16" s="147"/>
      <c r="N16" s="148">
        <f>IF(M16=0,0,M16/M$8)</f>
        <v>0</v>
      </c>
      <c r="O16" s="147"/>
      <c r="P16" s="148">
        <f>IF(O16=0,0,O16/O$8)</f>
        <v>0</v>
      </c>
      <c r="Q16" s="147"/>
      <c r="R16" s="148">
        <f>IF(Q16=0,0,Q16/Q$8)</f>
        <v>0</v>
      </c>
      <c r="S16" s="147"/>
      <c r="T16" s="148">
        <f>IF(S16=0,0,S16/S$8)</f>
        <v>0</v>
      </c>
      <c r="U16" s="147">
        <f t="shared" ref="U16" si="9">SUM(M16,O16,Q16,S16)</f>
        <v>0</v>
      </c>
      <c r="V16" s="148">
        <f>IF(U16=0,0,U16/U$8)</f>
        <v>0</v>
      </c>
      <c r="W16" s="148" t="str">
        <f t="shared" ref="W16" si="10">IFERROR(U16/J16-1,"-")</f>
        <v>-</v>
      </c>
      <c r="X16" s="123"/>
      <c r="Y16" s="147">
        <v>0</v>
      </c>
      <c r="Z16" s="148">
        <f>IF(Y16=0,0,Y16/Y$8)</f>
        <v>0</v>
      </c>
      <c r="AA16" s="147">
        <v>0</v>
      </c>
      <c r="AB16" s="148">
        <f>IF(AA16=0,0,AA16/AA$8)</f>
        <v>0</v>
      </c>
      <c r="AC16" s="147">
        <v>0</v>
      </c>
      <c r="AD16" s="148">
        <f>IF(AC16=0,0,AC16/AC$8)</f>
        <v>0</v>
      </c>
      <c r="AE16" s="147">
        <v>0</v>
      </c>
      <c r="AF16" s="148">
        <f>IF(AE16=0,0,AE16/AE$8)</f>
        <v>0</v>
      </c>
      <c r="AG16" s="147">
        <f t="shared" ref="AG16" si="11">SUM(Y16,AA16,AC16,AE16)</f>
        <v>0</v>
      </c>
      <c r="AH16" s="148">
        <f>IF(AG16=0,0,AG16/AG$8)</f>
        <v>0</v>
      </c>
      <c r="AI16" s="148" t="str">
        <f t="shared" ref="AI16" si="12">IFERROR(AG16/U16-1,"-")</f>
        <v>-</v>
      </c>
      <c r="AJ16" s="123"/>
      <c r="AK16" s="147">
        <v>0</v>
      </c>
      <c r="AL16" s="148">
        <f>IF(AK16=0,0,AK16/AK$8)</f>
        <v>0</v>
      </c>
      <c r="AM16" s="147">
        <v>0</v>
      </c>
      <c r="AN16" s="148">
        <f>IF(AM16=0,0,AM16/AM$8)</f>
        <v>0</v>
      </c>
      <c r="AO16" s="147">
        <v>0</v>
      </c>
      <c r="AP16" s="148">
        <f>IF(AO16=0,0,AO16/AO$8)</f>
        <v>0</v>
      </c>
      <c r="AQ16" s="147">
        <v>0</v>
      </c>
      <c r="AR16" s="148">
        <f>IF(AQ16=0,0,AQ16/AQ$8)</f>
        <v>0</v>
      </c>
      <c r="AS16" s="147">
        <f t="shared" ref="AS16" si="13">SUM(AJ16,AL16,AN16,AQ16)</f>
        <v>0</v>
      </c>
      <c r="AT16" s="148">
        <f>IF(AS16=0,0,AS16/AS$8)</f>
        <v>0</v>
      </c>
      <c r="AU16" s="148" t="str">
        <f t="shared" ref="AU16" si="14">IFERROR(AS16/AG16-1,"-")</f>
        <v>-</v>
      </c>
      <c r="AV16" s="123"/>
      <c r="AW16" s="147">
        <v>-583</v>
      </c>
      <c r="AX16" s="148">
        <f>IF(AW16=0,0,AW16/AW$8)</f>
        <v>-3.8373692628696676E-3</v>
      </c>
      <c r="AY16" s="147">
        <v>-652</v>
      </c>
      <c r="AZ16" s="148">
        <f>IF(AY16=0,0,AY16/AY$8)</f>
        <v>-3.5776015802902687E-3</v>
      </c>
      <c r="BA16" s="147">
        <v>-1046</v>
      </c>
      <c r="BB16" s="148">
        <f>IF(BA16=0,0,BA16/BA$8)</f>
        <v>-4.8277740084832202E-3</v>
      </c>
      <c r="BC16" s="147">
        <v>-531</v>
      </c>
      <c r="BD16" s="148">
        <f>IF(BC16=0,0,BC16/BC$8)</f>
        <v>-2.2954221242381012E-3</v>
      </c>
      <c r="BE16" s="147">
        <v>-2812</v>
      </c>
      <c r="BF16" s="148">
        <f>IF(BE16=0,0,BE16/BE$8)</f>
        <v>-3.5951493610683169E-3</v>
      </c>
      <c r="BG16" s="148" t="str">
        <f t="shared" ref="BG16" si="15">IFERROR(BE16/AS16-1,"-")</f>
        <v>-</v>
      </c>
      <c r="BH16" s="123"/>
      <c r="BI16" s="147">
        <v>-1941</v>
      </c>
      <c r="BJ16" s="148">
        <f>IF(BI16=0,0,BI16/BI$8)</f>
        <v>-1.0307800152944175E-2</v>
      </c>
      <c r="BK16" s="147">
        <v>543</v>
      </c>
      <c r="BL16" s="148">
        <f>IF(BK16=0,0,BK16/BK$8)</f>
        <v>1.7998548183406201E-3</v>
      </c>
      <c r="BM16" s="147">
        <v>478</v>
      </c>
      <c r="BN16" s="148">
        <f>IF(BM16=0,0,BM16/BM$8)</f>
        <v>1.8019648202181962E-3</v>
      </c>
      <c r="BO16" s="147">
        <v>1109</v>
      </c>
      <c r="BP16" s="148">
        <f>IF(BO16=0,0,BO16/BO$8)</f>
        <v>4.9901232456949505E-3</v>
      </c>
      <c r="BQ16" s="147">
        <v>189</v>
      </c>
      <c r="BR16" s="148">
        <f>IF(BQ16=0,0,BQ16/BQ$8)</f>
        <v>1.9335038363171357E-4</v>
      </c>
      <c r="BS16" s="148">
        <f t="shared" ref="BS16" si="16">IFERROR(BQ16/BE16-1,"-")</f>
        <v>-1.0672119487908962</v>
      </c>
      <c r="BT16" s="123"/>
      <c r="BU16" s="147">
        <v>653</v>
      </c>
      <c r="BV16" s="148" t="e">
        <f>BU16/#REF!</f>
        <v>#REF!</v>
      </c>
      <c r="BW16" s="147">
        <v>-468</v>
      </c>
      <c r="BX16" s="148" t="e">
        <f>BW16/#REF!</f>
        <v>#REF!</v>
      </c>
      <c r="BY16" s="147">
        <v>-300</v>
      </c>
      <c r="BZ16" s="148" t="e">
        <f>BY16/#REF!</f>
        <v>#REF!</v>
      </c>
      <c r="CA16" s="147">
        <f t="shared" ref="CA16" si="17">CC16-SUM(BY16,BW16,BU16)</f>
        <v>-429.83347951618271</v>
      </c>
      <c r="CB16" s="148" t="e">
        <f>CA16/#REF!</f>
        <v>#REF!</v>
      </c>
      <c r="CC16" s="147">
        <v>-544.83347951618271</v>
      </c>
      <c r="CD16" s="148">
        <f>IF(CC16=0,0,CC16/CC$8)</f>
        <v>-4.6101847642771786E-4</v>
      </c>
      <c r="CE16" s="148">
        <f t="shared" ref="CE16" si="18">IFERROR(CC16/BQ16-1,"-")</f>
        <v>-3.8827168228369455</v>
      </c>
      <c r="CF16" s="130"/>
      <c r="CG16" s="149">
        <v>-216</v>
      </c>
      <c r="CH16" s="148">
        <v>-6.6231663641269688E-4</v>
      </c>
      <c r="CI16" s="149">
        <v>1231</v>
      </c>
      <c r="CJ16" s="148">
        <v>3.3201713219190646E-3</v>
      </c>
      <c r="CK16" s="149">
        <v>-2485</v>
      </c>
      <c r="CL16" s="148">
        <v>-7.7748089931231265E-3</v>
      </c>
      <c r="CM16" s="149">
        <v>-658</v>
      </c>
      <c r="CN16" s="148">
        <v>-1.8805749186179776E-3</v>
      </c>
      <c r="CO16" s="149">
        <v>-2128</v>
      </c>
      <c r="CP16" s="148">
        <v>-1.5573690708551699E-3</v>
      </c>
      <c r="CQ16" s="148" t="s">
        <v>103</v>
      </c>
      <c r="CR16" s="131"/>
      <c r="CS16" s="149">
        <v>0</v>
      </c>
      <c r="CT16" s="148">
        <v>0</v>
      </c>
      <c r="CU16" s="149">
        <v>0</v>
      </c>
      <c r="CV16" s="148">
        <v>0</v>
      </c>
      <c r="CW16" s="147">
        <v>0</v>
      </c>
      <c r="CX16" s="148">
        <v>0</v>
      </c>
      <c r="CY16" s="147">
        <v>0</v>
      </c>
      <c r="CZ16" s="148">
        <v>0</v>
      </c>
      <c r="DA16" s="149">
        <v>0</v>
      </c>
      <c r="DB16" s="148">
        <v>0</v>
      </c>
      <c r="DC16" s="148" t="s">
        <v>103</v>
      </c>
      <c r="DE16" s="149">
        <v>-1022</v>
      </c>
      <c r="DF16" s="148">
        <v>-3.9581566299123549E-3</v>
      </c>
      <c r="DG16" s="149">
        <v>-550</v>
      </c>
      <c r="DH16" s="148">
        <v>-1.5097074187022555E-3</v>
      </c>
      <c r="DI16" s="149">
        <v>-7417</v>
      </c>
      <c r="DJ16" s="148">
        <v>-2.0452339458648609E-2</v>
      </c>
      <c r="DK16" s="149">
        <v>-444</v>
      </c>
      <c r="DL16" s="148">
        <v>-1.2243277227504358E-3</v>
      </c>
      <c r="DM16" s="149">
        <v>-9433</v>
      </c>
      <c r="DN16" s="148">
        <v>-6.8721938056275789E-3</v>
      </c>
      <c r="DO16" s="148" t="s">
        <v>103</v>
      </c>
      <c r="DQ16" s="149">
        <v>-1595</v>
      </c>
      <c r="DR16" s="148">
        <v>-4.4344850019878727E-3</v>
      </c>
      <c r="DS16" s="147">
        <v>-15441</v>
      </c>
      <c r="DT16" s="148">
        <v>-3.3199339991464467E-2</v>
      </c>
      <c r="DU16" s="147">
        <v>971.0894515234686</v>
      </c>
      <c r="DV16" s="148">
        <v>2.0505740601144879E-3</v>
      </c>
      <c r="DW16" s="149">
        <v>1052</v>
      </c>
      <c r="DX16" s="148">
        <v>2.3068868487685964E-3</v>
      </c>
      <c r="DY16" s="149">
        <v>-14688</v>
      </c>
      <c r="DZ16" s="148">
        <v>-8.3722075541389079E-3</v>
      </c>
      <c r="EA16" s="148" t="s">
        <v>103</v>
      </c>
      <c r="EC16" s="149">
        <v>-1244.9409120344296</v>
      </c>
      <c r="ED16" s="148">
        <v>-3.3376700403339159E-3</v>
      </c>
      <c r="EE16" s="149">
        <v>-2141.8971390873285</v>
      </c>
      <c r="EF16" s="148">
        <v>-4.6079517545361999E-3</v>
      </c>
      <c r="EG16" s="149">
        <v>1090.7852575357911</v>
      </c>
      <c r="EH16" s="148">
        <v>2.2954457904549733E-3</v>
      </c>
      <c r="EI16" s="149">
        <v>-2879.3826026099996</v>
      </c>
      <c r="EJ16" s="148">
        <v>-7.3951071328965451E-3</v>
      </c>
      <c r="EK16" s="149">
        <v>-5175.4353961959696</v>
      </c>
      <c r="EL16" s="148">
        <v>-3.0401142265946029E-3</v>
      </c>
      <c r="EM16" s="148">
        <v>-0.64764192564025258</v>
      </c>
      <c r="EO16" s="275">
        <v>-3447.3589109699997</v>
      </c>
      <c r="EP16" s="276">
        <v>-7.9255062842798363E-3</v>
      </c>
    </row>
    <row r="17" spans="1:146" ht="15" customHeight="1" x14ac:dyDescent="0.4">
      <c r="A17" s="152" t="s">
        <v>123</v>
      </c>
      <c r="B17" s="147">
        <v>801</v>
      </c>
      <c r="C17" s="148">
        <f>B17/B8</f>
        <v>1.1687155422241897E-2</v>
      </c>
      <c r="D17" s="147">
        <v>262</v>
      </c>
      <c r="E17" s="148">
        <f>D17/D8</f>
        <v>3.725295037679511E-3</v>
      </c>
      <c r="F17" s="147">
        <v>1918</v>
      </c>
      <c r="G17" s="148">
        <f>F17/F8</f>
        <v>2.373116230729257E-2</v>
      </c>
      <c r="H17" s="147">
        <v>315</v>
      </c>
      <c r="I17" s="148">
        <f>H17/H8</f>
        <v>4.4772300869861843E-3</v>
      </c>
      <c r="J17" s="147">
        <f>SUM(B17,D17,F17,H17)</f>
        <v>3296</v>
      </c>
      <c r="K17" s="148">
        <f>J17/J$8</f>
        <v>1.1363762519704715E-2</v>
      </c>
      <c r="L17" s="129"/>
      <c r="M17" s="147">
        <v>656</v>
      </c>
      <c r="N17" s="148">
        <f>M17/M8</f>
        <v>7.2299248352326578E-3</v>
      </c>
      <c r="O17" s="147">
        <v>804</v>
      </c>
      <c r="P17" s="148">
        <f>O17/O8</f>
        <v>7.8616198457010442E-3</v>
      </c>
      <c r="Q17" s="147">
        <v>72</v>
      </c>
      <c r="R17" s="148">
        <f>Q17/Q8</f>
        <v>7.0476992198588505E-4</v>
      </c>
      <c r="S17" s="147">
        <v>576</v>
      </c>
      <c r="T17" s="148">
        <f>S17/S8</f>
        <v>6.5241768323762274E-3</v>
      </c>
      <c r="U17" s="147">
        <f>SUM(M17,O17,Q17,S17)</f>
        <v>2108</v>
      </c>
      <c r="V17" s="148">
        <f>U17/U$8</f>
        <v>5.497442958813512E-3</v>
      </c>
      <c r="W17" s="148">
        <f t="shared" si="5"/>
        <v>-0.3604368932038835</v>
      </c>
      <c r="X17" s="129"/>
      <c r="Y17" s="147">
        <v>5814</v>
      </c>
      <c r="Z17" s="148">
        <f>Y17/Y8</f>
        <v>7.3594936708860761E-2</v>
      </c>
      <c r="AA17" s="147">
        <v>1839</v>
      </c>
      <c r="AB17" s="148">
        <f>AA17/AA8</f>
        <v>1.7113663012525825E-2</v>
      </c>
      <c r="AC17" s="147">
        <v>202</v>
      </c>
      <c r="AD17" s="148">
        <f>AC17/AC8</f>
        <v>1.671438264352028E-3</v>
      </c>
      <c r="AE17" s="147">
        <f>13855-Y17-AA17-AC17</f>
        <v>6000</v>
      </c>
      <c r="AF17" s="148">
        <f>AE17/AE8</f>
        <v>4.8535443007256047E-2</v>
      </c>
      <c r="AG17" s="147">
        <f>SUM(Y17,AA17,AC17,AE17)</f>
        <v>13855</v>
      </c>
      <c r="AH17" s="148">
        <f>AG17/AG$8</f>
        <v>3.2151169671387432E-2</v>
      </c>
      <c r="AI17" s="148">
        <f t="shared" si="0"/>
        <v>5.57258064516129</v>
      </c>
      <c r="AJ17" s="129"/>
      <c r="AK17" s="147">
        <v>1162</v>
      </c>
      <c r="AL17" s="148">
        <f>AK17/AK8</f>
        <v>8.5598526703499073E-3</v>
      </c>
      <c r="AM17" s="147">
        <v>812</v>
      </c>
      <c r="AN17" s="148">
        <f>AM17/AM8</f>
        <v>4.0560453557781165E-3</v>
      </c>
      <c r="AO17" s="147">
        <v>4401</v>
      </c>
      <c r="AP17" s="148">
        <f>AO17/AO8</f>
        <v>2.820719889247808E-2</v>
      </c>
      <c r="AQ17" s="147">
        <v>4098</v>
      </c>
      <c r="AR17" s="148">
        <f>AQ17/AQ8</f>
        <v>3.2604285180087358E-2</v>
      </c>
      <c r="AS17" s="147">
        <f t="shared" si="6"/>
        <v>4098.0126158980265</v>
      </c>
      <c r="AT17" s="148">
        <f>AS17/AS$8</f>
        <v>6.634760038561836E-3</v>
      </c>
      <c r="AU17" s="148">
        <f t="shared" si="1"/>
        <v>-0.70422139185145971</v>
      </c>
      <c r="AV17" s="129"/>
      <c r="AW17" s="147">
        <v>456</v>
      </c>
      <c r="AX17" s="148">
        <f>AW17/AW8</f>
        <v>3.0014414817642683E-3</v>
      </c>
      <c r="AY17" s="147">
        <v>2212</v>
      </c>
      <c r="AZ17" s="148">
        <f>AY17/AY8</f>
        <v>1.2137507201843672E-2</v>
      </c>
      <c r="BA17" s="147">
        <v>2610</v>
      </c>
      <c r="BB17" s="148">
        <f>BA17/BA8</f>
        <v>1.2046357707591975E-2</v>
      </c>
      <c r="BC17" s="147">
        <v>1901</v>
      </c>
      <c r="BD17" s="148">
        <f>BC17/BC8</f>
        <v>8.2176976613495874E-3</v>
      </c>
      <c r="BE17" s="147">
        <v>7179</v>
      </c>
      <c r="BF17" s="148">
        <f>BE17/BE$8</f>
        <v>9.1783702927131748E-3</v>
      </c>
      <c r="BG17" s="148">
        <f t="shared" si="2"/>
        <v>0.75182476797397912</v>
      </c>
      <c r="BH17" s="129"/>
      <c r="BI17" s="147">
        <v>-1039</v>
      </c>
      <c r="BJ17" s="148">
        <f>BI17/BI8</f>
        <v>-5.5176735491545585E-3</v>
      </c>
      <c r="BK17" s="147">
        <v>-2641</v>
      </c>
      <c r="BL17" s="148">
        <f>BK17/BK8</f>
        <v>-8.7539900096456312E-3</v>
      </c>
      <c r="BM17" s="147">
        <v>-250</v>
      </c>
      <c r="BN17" s="148">
        <f>BM17/BM8</f>
        <v>-9.4245021977939125E-4</v>
      </c>
      <c r="BO17" s="147">
        <v>2340</v>
      </c>
      <c r="BP17" s="148">
        <f>BO17/BO8</f>
        <v>1.0529205045019101E-2</v>
      </c>
      <c r="BQ17" s="147">
        <v>-1590</v>
      </c>
      <c r="BR17" s="148">
        <f>BQ17/BQ$8</f>
        <v>-1.6265984654731459E-3</v>
      </c>
      <c r="BS17" s="148">
        <f t="shared" si="3"/>
        <v>-1.2214793146677811</v>
      </c>
      <c r="BT17" s="129"/>
      <c r="BU17" s="147">
        <v>1205</v>
      </c>
      <c r="BV17" s="148">
        <f>BU17/BU8</f>
        <v>5.5014792359107346E-3</v>
      </c>
      <c r="BW17" s="147">
        <v>-741</v>
      </c>
      <c r="BX17" s="148">
        <f>BW17/BW8</f>
        <v>-2.3003778083391024E-3</v>
      </c>
      <c r="BY17" s="147">
        <v>-2803</v>
      </c>
      <c r="BZ17" s="148">
        <f>BY17/BY8</f>
        <v>-9.2563182100297292E-3</v>
      </c>
      <c r="CA17" s="147">
        <f t="shared" si="7"/>
        <v>-2594</v>
      </c>
      <c r="CB17" s="148">
        <f>CA17/CA8</f>
        <v>-7.678399633228106E-3</v>
      </c>
      <c r="CC17" s="147">
        <v>-4933</v>
      </c>
      <c r="CD17" s="148">
        <f>CC17/CC$8</f>
        <v>-4.1741270126010744E-3</v>
      </c>
      <c r="CE17" s="148">
        <f t="shared" si="4"/>
        <v>2.1025157232704403</v>
      </c>
      <c r="CF17" s="130"/>
      <c r="CG17" s="147">
        <v>-311</v>
      </c>
      <c r="CH17" s="148">
        <v>-9.5361330520531812E-4</v>
      </c>
      <c r="CI17" s="147">
        <v>-1011</v>
      </c>
      <c r="CJ17" s="148">
        <v>-2.7268019548823512E-3</v>
      </c>
      <c r="CK17" s="147">
        <v>-4268</v>
      </c>
      <c r="CL17" s="148">
        <v>-1.3353273554386119E-2</v>
      </c>
      <c r="CM17" s="147">
        <v>177</v>
      </c>
      <c r="CN17" s="148">
        <v>5.0586893707504866E-4</v>
      </c>
      <c r="CO17" s="147">
        <v>-5413</v>
      </c>
      <c r="CP17" s="148">
        <v>-3.96148438935105E-3</v>
      </c>
      <c r="CQ17" s="148" t="s">
        <v>103</v>
      </c>
      <c r="CR17" s="131"/>
      <c r="CS17" s="147">
        <v>1400</v>
      </c>
      <c r="CT17" s="148">
        <v>4.4679615244684725E-3</v>
      </c>
      <c r="CU17" s="147">
        <v>80</v>
      </c>
      <c r="CV17" s="148">
        <v>2.1903465949693214E-4</v>
      </c>
      <c r="CW17" s="147">
        <v>-348</v>
      </c>
      <c r="CX17" s="148">
        <v>-9.6230155986870667E-4</v>
      </c>
      <c r="CY17" s="147">
        <v>-2983</v>
      </c>
      <c r="CZ17" s="148">
        <v>-8.1348259452678658E-3</v>
      </c>
      <c r="DA17" s="149">
        <v>-1851</v>
      </c>
      <c r="DB17" s="148">
        <v>-1.3156501237819929E-3</v>
      </c>
      <c r="DC17" s="148" t="s">
        <v>103</v>
      </c>
      <c r="DE17" s="149">
        <v>-206</v>
      </c>
      <c r="DF17" s="148">
        <v>-7.9782804869074869E-4</v>
      </c>
      <c r="DG17" s="149">
        <v>-237</v>
      </c>
      <c r="DH17" s="148">
        <v>-6.5054665133169919E-4</v>
      </c>
      <c r="DI17" s="149">
        <v>120802</v>
      </c>
      <c r="DJ17" s="148">
        <v>0.33311089541373451</v>
      </c>
      <c r="DK17" s="149">
        <v>-2614</v>
      </c>
      <c r="DL17" s="148">
        <v>-7.2080915929496371E-3</v>
      </c>
      <c r="DM17" s="149">
        <v>117745</v>
      </c>
      <c r="DN17" s="148">
        <v>8.5780394322444525E-2</v>
      </c>
      <c r="DO17" s="148" t="s">
        <v>103</v>
      </c>
      <c r="DQ17" s="149">
        <v>1915.29892</v>
      </c>
      <c r="DR17" s="148">
        <v>5.3249933135194796E-3</v>
      </c>
      <c r="DS17" s="147">
        <v>-4524.2989200000002</v>
      </c>
      <c r="DT17" s="148">
        <v>-9.727591352120684E-3</v>
      </c>
      <c r="DU17" s="147">
        <v>-4600.4645571835545</v>
      </c>
      <c r="DV17" s="148">
        <v>-9.7144431654952405E-3</v>
      </c>
      <c r="DW17" s="149"/>
      <c r="DX17" s="148">
        <v>0</v>
      </c>
      <c r="DY17" s="149">
        <v>-1496</v>
      </c>
      <c r="DZ17" s="148">
        <v>-8.5272484347711098E-4</v>
      </c>
      <c r="EA17" s="148" t="s">
        <v>103</v>
      </c>
      <c r="EC17" s="149">
        <v>40491.940912034428</v>
      </c>
      <c r="ED17" s="148">
        <v>0.10855835546139628</v>
      </c>
      <c r="EE17" s="149">
        <v>3280.0404080775261</v>
      </c>
      <c r="EF17" s="148">
        <v>7.0564863632017012E-3</v>
      </c>
      <c r="EG17" s="149">
        <v>-12070.928526525986</v>
      </c>
      <c r="EH17" s="148">
        <v>-2.5402032051379978E-2</v>
      </c>
      <c r="EI17" s="149">
        <v>-1881.3211890942184</v>
      </c>
      <c r="EJ17" s="148">
        <v>-4.8317898886133075E-3</v>
      </c>
      <c r="EK17" s="149">
        <v>29819.731604491753</v>
      </c>
      <c r="EL17" s="148">
        <v>1.7516476072850083E-2</v>
      </c>
      <c r="EM17" s="148">
        <v>-20.932975671451707</v>
      </c>
      <c r="EO17" s="275">
        <v>2985.35168980352</v>
      </c>
      <c r="EP17" s="276">
        <v>6.8633479104923782E-3</v>
      </c>
    </row>
    <row r="18" spans="1:146" s="137" customFormat="1" ht="15" customHeight="1" x14ac:dyDescent="0.4">
      <c r="A18" s="66" t="s">
        <v>124</v>
      </c>
      <c r="B18" s="133">
        <f>SUM(B17,B12)</f>
        <v>-18151</v>
      </c>
      <c r="C18" s="134">
        <f>IF(B18=0,0,B18/B$8)</f>
        <v>-0.26483590270800583</v>
      </c>
      <c r="D18" s="133">
        <f>SUM(D17,D12)</f>
        <v>-22512</v>
      </c>
      <c r="E18" s="134">
        <f>IF(D18=0,0,D18/D$8)</f>
        <v>-0.32009099957343951</v>
      </c>
      <c r="F18" s="133">
        <f>SUM(F17,F12)</f>
        <v>-19440</v>
      </c>
      <c r="G18" s="134">
        <f>IF(F18=0,0,F18/F$8)</f>
        <v>-0.24052856895399768</v>
      </c>
      <c r="H18" s="133">
        <f>SUM(H17,H12)</f>
        <v>-14895</v>
      </c>
      <c r="I18" s="134">
        <f>IF(H18=0,0,H18/H$8)</f>
        <v>-0.21170902268463243</v>
      </c>
      <c r="J18" s="133">
        <f>SUM(J17,J12)</f>
        <v>-74998</v>
      </c>
      <c r="K18" s="134">
        <f>IF(J18=0,0,J18/J$8)</f>
        <v>-0.25857386573204316</v>
      </c>
      <c r="L18" s="123"/>
      <c r="M18" s="133">
        <f>SUM(M17,M12)</f>
        <v>-23299</v>
      </c>
      <c r="N18" s="134">
        <f>IF(M18=0,0,M18/M$8)</f>
        <v>-0.2567835651464721</v>
      </c>
      <c r="O18" s="133">
        <f>SUM(O17,O12)</f>
        <v>-26658</v>
      </c>
      <c r="P18" s="134">
        <f>IF(O18=0,0,O18/O$8)</f>
        <v>-0.26066549980932641</v>
      </c>
      <c r="Q18" s="133">
        <f>SUM(Q17,Q12)</f>
        <v>-27251</v>
      </c>
      <c r="R18" s="134">
        <f>IF(Q18=0,0,Q18/Q$8)</f>
        <v>-0.26674562700051879</v>
      </c>
      <c r="S18" s="133">
        <f>SUM(S17,S12)</f>
        <v>-28597</v>
      </c>
      <c r="T18" s="134">
        <f>IF(S18=0,0,S18/S$8)</f>
        <v>-0.32390952235323434</v>
      </c>
      <c r="U18" s="133">
        <f>SUM(U17,U12)</f>
        <v>-105805</v>
      </c>
      <c r="V18" s="134">
        <f>IF(U18=0,0,U18/U$8)</f>
        <v>-0.2759283454730852</v>
      </c>
      <c r="W18" s="134">
        <f>U18/J18-1</f>
        <v>0.41077095389210383</v>
      </c>
      <c r="X18" s="123"/>
      <c r="Y18" s="133">
        <f>SUM(Y17,Y12)</f>
        <v>-20317</v>
      </c>
      <c r="Z18" s="134">
        <f>IF(Y18=0,0,Y18/Y$8)</f>
        <v>-0.25717721518987341</v>
      </c>
      <c r="AA18" s="133">
        <f>SUM(AA17,AA12)</f>
        <v>-28245</v>
      </c>
      <c r="AB18" s="134">
        <f>IF(AA18=0,0,AA18/AA$8)</f>
        <v>-0.26284687971114296</v>
      </c>
      <c r="AC18" s="133">
        <f>SUM(AC17,AC12)</f>
        <v>-29698</v>
      </c>
      <c r="AD18" s="134">
        <f>IF(AC18=0,0,AC18/AC$8)</f>
        <v>-0.24573452264716103</v>
      </c>
      <c r="AE18" s="133">
        <f>SUM(AE17,AE12)</f>
        <v>-32929</v>
      </c>
      <c r="AF18" s="134">
        <f>IF(AE18=0,0,AE18/AE$8)</f>
        <v>-0.26637060046432243</v>
      </c>
      <c r="AG18" s="133">
        <f>SUM(AG17,AG12)</f>
        <v>-111189</v>
      </c>
      <c r="AH18" s="134">
        <f>IF(AG18=0,0,AG18/AG$8)</f>
        <v>-0.25801922804705141</v>
      </c>
      <c r="AI18" s="134">
        <f>AG18/U18-1</f>
        <v>5.0886063985633889E-2</v>
      </c>
      <c r="AJ18" s="123"/>
      <c r="AK18" s="133">
        <f>SUM(AK17,AK12)</f>
        <v>-28227</v>
      </c>
      <c r="AL18" s="134">
        <f>IF(AK18=0,0,AK18/AK$8)</f>
        <v>-0.20793370165745856</v>
      </c>
      <c r="AM18" s="133">
        <f>SUM(AM17,AM12)</f>
        <v>-33474</v>
      </c>
      <c r="AN18" s="134">
        <f>IF(AM18=0,0,AM18/AM$8)</f>
        <v>-0.1672069732011289</v>
      </c>
      <c r="AO18" s="133">
        <f>SUM(AO17,AO12)</f>
        <v>-21267</v>
      </c>
      <c r="AP18" s="134">
        <f>IF(AO18=0,0,AO18/AO$8)</f>
        <v>-0.13630595293031841</v>
      </c>
      <c r="AQ18" s="133">
        <f>SUM(AQ17,AQ12)</f>
        <v>-33133</v>
      </c>
      <c r="AR18" s="134">
        <f>IF(AQ18=0,0,AQ18/AQ$8)</f>
        <v>-0.26361097629864189</v>
      </c>
      <c r="AS18" s="133">
        <f>SUM(AS17,AS12)</f>
        <v>-33133.375140674856</v>
      </c>
      <c r="AT18" s="134">
        <f>IF(AS18=0,0,AS18/AS$8)</f>
        <v>-5.3643561875139405E-2</v>
      </c>
      <c r="AU18" s="134">
        <f>AS18/AG18-1</f>
        <v>-0.7020085157643754</v>
      </c>
      <c r="AV18" s="123"/>
      <c r="AW18" s="133">
        <f>SUM(AW17,AW12)</f>
        <v>-28537</v>
      </c>
      <c r="AX18" s="134">
        <f>IF(AW18=0,0,AW18/AW$8)</f>
        <v>-0.18783363062523448</v>
      </c>
      <c r="AY18" s="133">
        <f>SUM(AY17,AY12)</f>
        <v>-28759</v>
      </c>
      <c r="AZ18" s="134">
        <f>IF(AY18=0,0,AY18/AY$8)</f>
        <v>-0.15780405498093225</v>
      </c>
      <c r="BA18" s="133">
        <f>SUM(BA17,BA12)</f>
        <v>-32304</v>
      </c>
      <c r="BB18" s="134">
        <f>IF(BA18=0,0,BA18/BA$8)</f>
        <v>-0.14909790781074755</v>
      </c>
      <c r="BC18" s="133">
        <f>SUM(BC17,BC12)</f>
        <v>-42828</v>
      </c>
      <c r="BD18" s="134">
        <f>IF(BC18=0,0,BC18/BC$8)</f>
        <v>-0.18513811438205161</v>
      </c>
      <c r="BE18" s="133">
        <f>SUM(BE17,BE12)</f>
        <v>-132428</v>
      </c>
      <c r="BF18" s="134">
        <f>IF(BE18=0,0,BE18/BE$8)</f>
        <v>-0.16930954466129269</v>
      </c>
      <c r="BG18" s="134">
        <f>BE18/AS18-1</f>
        <v>2.9968158824070441</v>
      </c>
      <c r="BH18" s="123"/>
      <c r="BI18" s="133">
        <f>SUM(BI17,BI12)</f>
        <v>-31436</v>
      </c>
      <c r="BJ18" s="134">
        <f>IF(BI18=0,0,BI18/BI$8)</f>
        <v>-0.16694281587220663</v>
      </c>
      <c r="BK18" s="133">
        <f>SUM(BK17,BK12)</f>
        <v>-37361</v>
      </c>
      <c r="BL18" s="134">
        <f>IF(BK18=0,0,BK18/BK$8)</f>
        <v>-0.12383862959120424</v>
      </c>
      <c r="BM18" s="133">
        <f>SUM(BM17,BM12)</f>
        <v>-35281</v>
      </c>
      <c r="BN18" s="134">
        <f>IF(BM18=0,0,BM18/BM$8)</f>
        <v>-0.13300234481614681</v>
      </c>
      <c r="BO18" s="133">
        <f>SUM(BO17,BO12)</f>
        <v>-24701</v>
      </c>
      <c r="BP18" s="134">
        <f>IF(BO18=0,0,BO18/BO$8)</f>
        <v>-0.11114610846881061</v>
      </c>
      <c r="BQ18" s="133">
        <f>SUM(BQ17,BQ12)</f>
        <v>-128779</v>
      </c>
      <c r="BR18" s="134">
        <f>IF(BQ18=0,0,BQ18/BQ$8)</f>
        <v>-0.13174322250639386</v>
      </c>
      <c r="BS18" s="134">
        <f>BQ18/BE18-1</f>
        <v>-2.7554595704835871E-2</v>
      </c>
      <c r="BT18" s="123"/>
      <c r="BU18" s="133">
        <f>SUM(BU17,BU12)</f>
        <v>-33262</v>
      </c>
      <c r="BV18" s="134">
        <f>IF(BU18=0,0,BU18/BU$8)</f>
        <v>-0.15185908908287374</v>
      </c>
      <c r="BW18" s="133">
        <f>SUM(BW17,BW12)</f>
        <v>-37281</v>
      </c>
      <c r="BX18" s="134">
        <f>IF(BW18=0,0,BW18/BW$8)</f>
        <v>-0.11573601224384626</v>
      </c>
      <c r="BY18" s="133">
        <f>SUM(BY17,BY12)</f>
        <v>-42053.207532166896</v>
      </c>
      <c r="BZ18" s="134">
        <f>IF(BY18=0,0,BY18/BY$8)</f>
        <v>-0.13887187679991286</v>
      </c>
      <c r="CA18" s="133">
        <f>SUM(CA17,CA12)</f>
        <v>-54237.792467833075</v>
      </c>
      <c r="CB18" s="134">
        <f>IF(CA18=0,0,CA18/CA$8)</f>
        <v>-0.16054720346650408</v>
      </c>
      <c r="CC18" s="133">
        <f>SUM(CC17,CC12)</f>
        <v>-166833.99999999997</v>
      </c>
      <c r="CD18" s="134">
        <f>IF(CC18=0,0,CC18/CC$8)</f>
        <v>-0.14116892479632831</v>
      </c>
      <c r="CE18" s="134">
        <f>CC18/BQ18-1</f>
        <v>0.29550625490180837</v>
      </c>
      <c r="CF18" s="135"/>
      <c r="CG18" s="133">
        <v>-47350</v>
      </c>
      <c r="CH18" s="134">
        <v>-0.14518839228769073</v>
      </c>
      <c r="CI18" s="133">
        <v>-49299</v>
      </c>
      <c r="CJ18" s="134">
        <v>-0.13296598375246788</v>
      </c>
      <c r="CK18" s="133">
        <v>-50454</v>
      </c>
      <c r="CL18" s="134">
        <v>-0.15785521647446046</v>
      </c>
      <c r="CM18" s="133">
        <v>-62206</v>
      </c>
      <c r="CN18" s="134">
        <v>-0.17778578022423999</v>
      </c>
      <c r="CO18" s="133">
        <v>-209309</v>
      </c>
      <c r="CP18" s="134">
        <v>-0.15318203141523717</v>
      </c>
      <c r="CQ18" s="134">
        <v>0.25459438723521588</v>
      </c>
      <c r="CR18" s="136"/>
      <c r="CS18" s="133">
        <v>-51313</v>
      </c>
      <c r="CT18" s="134">
        <v>-0.16376036407503622</v>
      </c>
      <c r="CU18" s="133">
        <v>-51388</v>
      </c>
      <c r="CV18" s="134">
        <v>-0.14069691352785435</v>
      </c>
      <c r="CW18" s="133">
        <v>-64793</v>
      </c>
      <c r="CX18" s="134">
        <v>-0.17916783036946296</v>
      </c>
      <c r="CY18" s="133">
        <v>-48205</v>
      </c>
      <c r="CZ18" s="134">
        <v>-0.13145802369816878</v>
      </c>
      <c r="DA18" s="133">
        <v>-215699</v>
      </c>
      <c r="DB18" s="134">
        <v>-0.15331410915702437</v>
      </c>
      <c r="DC18" s="134">
        <v>3.0529026463267162E-2</v>
      </c>
      <c r="DE18" s="133">
        <v>-56081</v>
      </c>
      <c r="DF18" s="134">
        <v>-0.21719900387682464</v>
      </c>
      <c r="DG18" s="133">
        <v>-65373</v>
      </c>
      <c r="DH18" s="134">
        <v>-0.17944382378695009</v>
      </c>
      <c r="DI18" s="133">
        <v>41026</v>
      </c>
      <c r="DJ18" s="134">
        <v>0.11312898458008869</v>
      </c>
      <c r="DK18" s="133">
        <v>-80542.231</v>
      </c>
      <c r="DL18" s="134">
        <v>-0.22209478888619266</v>
      </c>
      <c r="DM18" s="133">
        <v>-160970.23100000003</v>
      </c>
      <c r="DN18" s="134">
        <v>-0.11727113583893148</v>
      </c>
      <c r="DO18" s="134">
        <v>-0.25372750453177795</v>
      </c>
      <c r="DQ18" s="133">
        <v>-70827</v>
      </c>
      <c r="DR18" s="134">
        <v>-0.19691615626068656</v>
      </c>
      <c r="DS18" s="133">
        <v>-97554</v>
      </c>
      <c r="DT18" s="134">
        <v>-0.20974861819359655</v>
      </c>
      <c r="DU18" s="133">
        <v>-81675.093341636675</v>
      </c>
      <c r="DV18" s="134">
        <v>-0.17246694164069204</v>
      </c>
      <c r="DW18" s="133">
        <v>-79896</v>
      </c>
      <c r="DX18" s="134">
        <v>-0.17520060044602262</v>
      </c>
      <c r="DY18" s="133">
        <v>-329952</v>
      </c>
      <c r="DZ18" s="134">
        <v>-0.1880737082586629</v>
      </c>
      <c r="EA18" s="134">
        <v>1.049770308150952</v>
      </c>
      <c r="EC18" s="133">
        <v>-38972.000000000007</v>
      </c>
      <c r="ED18" s="134">
        <v>-0.10448341407571644</v>
      </c>
      <c r="EE18" s="133">
        <v>-83397.856731009815</v>
      </c>
      <c r="EF18" s="134">
        <v>-0.17941725269401329</v>
      </c>
      <c r="EG18" s="133">
        <v>-101147.2435989902</v>
      </c>
      <c r="EH18" s="134">
        <v>-0.21285400855154804</v>
      </c>
      <c r="EI18" s="133">
        <v>-104832.94903464043</v>
      </c>
      <c r="EJ18" s="134">
        <v>-0.26924205503844045</v>
      </c>
      <c r="EK18" s="133">
        <v>-328350.04936464044</v>
      </c>
      <c r="EL18" s="134">
        <v>-0.19287684609302494</v>
      </c>
      <c r="EM18" s="134">
        <v>-4.8551020613893936E-3</v>
      </c>
      <c r="EO18" s="269">
        <v>-95014.639788842644</v>
      </c>
      <c r="EP18" s="270">
        <v>-0.21843943267664323</v>
      </c>
    </row>
    <row r="19" spans="1:146" s="137" customFormat="1" ht="15" customHeight="1" x14ac:dyDescent="0.4">
      <c r="A19" s="144"/>
      <c r="B19" s="147"/>
      <c r="C19" s="148"/>
      <c r="D19" s="147"/>
      <c r="E19" s="148"/>
      <c r="F19" s="147"/>
      <c r="G19" s="148"/>
      <c r="H19" s="147"/>
      <c r="I19" s="148"/>
      <c r="J19" s="147"/>
      <c r="K19" s="148"/>
      <c r="L19" s="123"/>
      <c r="M19" s="147"/>
      <c r="N19" s="148"/>
      <c r="O19" s="147"/>
      <c r="P19" s="148"/>
      <c r="Q19" s="147"/>
      <c r="R19" s="148"/>
      <c r="S19" s="147"/>
      <c r="T19" s="148"/>
      <c r="U19" s="147"/>
      <c r="V19" s="148"/>
      <c r="W19" s="148"/>
      <c r="X19" s="123"/>
      <c r="Y19" s="147"/>
      <c r="Z19" s="148"/>
      <c r="AA19" s="147"/>
      <c r="AB19" s="148"/>
      <c r="AC19" s="147"/>
      <c r="AD19" s="148"/>
      <c r="AE19" s="147"/>
      <c r="AF19" s="148"/>
      <c r="AG19" s="147"/>
      <c r="AH19" s="148"/>
      <c r="AI19" s="148"/>
      <c r="AJ19" s="123"/>
      <c r="AK19" s="147"/>
      <c r="AL19" s="148"/>
      <c r="AM19" s="147"/>
      <c r="AN19" s="148"/>
      <c r="AO19" s="147"/>
      <c r="AP19" s="148"/>
      <c r="AQ19" s="147"/>
      <c r="AR19" s="148"/>
      <c r="AS19" s="147"/>
      <c r="AT19" s="148"/>
      <c r="AU19" s="148"/>
      <c r="AV19" s="123"/>
      <c r="AW19" s="147"/>
      <c r="AX19" s="148"/>
      <c r="AY19" s="147"/>
      <c r="AZ19" s="148"/>
      <c r="BA19" s="147"/>
      <c r="BB19" s="148"/>
      <c r="BC19" s="147"/>
      <c r="BD19" s="148"/>
      <c r="BE19" s="147"/>
      <c r="BF19" s="148"/>
      <c r="BG19" s="148"/>
      <c r="BH19" s="123"/>
      <c r="BI19" s="147"/>
      <c r="BJ19" s="148"/>
      <c r="BK19" s="147"/>
      <c r="BL19" s="148"/>
      <c r="BM19" s="147"/>
      <c r="BN19" s="148"/>
      <c r="BO19" s="147"/>
      <c r="BP19" s="148"/>
      <c r="BQ19" s="147"/>
      <c r="BR19" s="148"/>
      <c r="BS19" s="148"/>
      <c r="BT19" s="123"/>
      <c r="BU19" s="147"/>
      <c r="BV19" s="148"/>
      <c r="BW19" s="147"/>
      <c r="BX19" s="148"/>
      <c r="BY19" s="147"/>
      <c r="BZ19" s="148"/>
      <c r="CA19" s="147"/>
      <c r="CB19" s="148"/>
      <c r="CC19" s="147"/>
      <c r="CD19" s="148"/>
      <c r="CE19" s="148"/>
      <c r="CF19" s="153"/>
      <c r="CG19" s="147"/>
      <c r="CH19" s="148"/>
      <c r="CI19" s="147"/>
      <c r="CJ19" s="148"/>
      <c r="CK19" s="147"/>
      <c r="CL19" s="148"/>
      <c r="CM19" s="147"/>
      <c r="CN19" s="148"/>
      <c r="CO19" s="147"/>
      <c r="CP19" s="148"/>
      <c r="CQ19" s="148"/>
      <c r="CR19" s="125"/>
      <c r="CS19" s="147"/>
      <c r="CT19" s="148"/>
      <c r="CU19" s="147"/>
      <c r="CV19" s="148"/>
      <c r="CW19" s="147"/>
      <c r="CX19" s="148"/>
      <c r="CY19" s="147"/>
      <c r="CZ19" s="148"/>
      <c r="DA19" s="147"/>
      <c r="DB19" s="148"/>
      <c r="DC19" s="148"/>
      <c r="DE19" s="147"/>
      <c r="DF19" s="148"/>
      <c r="DG19" s="147"/>
      <c r="DH19" s="148"/>
      <c r="DI19" s="147"/>
      <c r="DJ19" s="148"/>
      <c r="DK19" s="147"/>
      <c r="DL19" s="148"/>
      <c r="DM19" s="147"/>
      <c r="DN19" s="148"/>
      <c r="DO19" s="148"/>
      <c r="DQ19" s="147"/>
      <c r="DR19" s="148"/>
      <c r="DS19" s="147"/>
      <c r="DT19" s="148"/>
      <c r="DU19" s="147"/>
      <c r="DV19" s="148"/>
      <c r="DW19" s="147"/>
      <c r="DX19" s="148"/>
      <c r="DY19" s="147"/>
      <c r="DZ19" s="148"/>
      <c r="EA19" s="148"/>
      <c r="EC19" s="147"/>
      <c r="ED19" s="148"/>
      <c r="EE19" s="147"/>
      <c r="EF19" s="148"/>
      <c r="EG19" s="147"/>
      <c r="EH19" s="148"/>
      <c r="EI19" s="147"/>
      <c r="EJ19" s="148"/>
      <c r="EK19" s="147"/>
      <c r="EL19" s="148"/>
      <c r="EM19" s="148"/>
      <c r="EO19" s="277"/>
      <c r="EP19" s="276"/>
    </row>
    <row r="20" spans="1:146" s="137" customFormat="1" ht="15" customHeight="1" x14ac:dyDescent="0.4">
      <c r="A20" s="66" t="s">
        <v>125</v>
      </c>
      <c r="B20" s="133">
        <f>B10+B18</f>
        <v>12046.779999999999</v>
      </c>
      <c r="C20" s="134">
        <f>IF(B20=0,0,B20/B$8)</f>
        <v>0.1757710239669853</v>
      </c>
      <c r="D20" s="133">
        <f>D10+D18</f>
        <v>9209</v>
      </c>
      <c r="E20" s="134">
        <f>IF(D20=0,0,D20/D$8)</f>
        <v>0.13093985496942984</v>
      </c>
      <c r="F20" s="133">
        <f>F10+F18</f>
        <v>18116</v>
      </c>
      <c r="G20" s="134">
        <f>IF(F20=0,0,F20/F$8)</f>
        <v>0.22414689069807725</v>
      </c>
      <c r="H20" s="133">
        <f>H10+H18</f>
        <v>4232</v>
      </c>
      <c r="I20" s="134">
        <f>IF(H20=0,0,H20/H$8)</f>
        <v>6.0151230882938202E-2</v>
      </c>
      <c r="J20" s="133">
        <f>J10+J18</f>
        <v>43603.780000000028</v>
      </c>
      <c r="K20" s="134">
        <f>IF(J20=0,0,J20/J$8)</f>
        <v>0.15033464832568275</v>
      </c>
      <c r="L20" s="123"/>
      <c r="M20" s="133">
        <f>M10+M18</f>
        <v>12682.102460000002</v>
      </c>
      <c r="N20" s="134">
        <f>IF(M20=0,0,M20/M$8)</f>
        <v>0.13977232856481586</v>
      </c>
      <c r="O20" s="133">
        <f>O10+O18</f>
        <v>16372.215629999999</v>
      </c>
      <c r="P20" s="134">
        <f>IF(O20=0,0,O20/O$8)</f>
        <v>0.16008972054092638</v>
      </c>
      <c r="Q20" s="133">
        <f>Q10+Q18</f>
        <v>17133.957739999998</v>
      </c>
      <c r="R20" s="134">
        <f>IF(Q20=0,0,Q20/Q$8)</f>
        <v>0.16771525082957292</v>
      </c>
      <c r="S20" s="133">
        <f>S10+S18</f>
        <v>10856.724170000016</v>
      </c>
      <c r="T20" s="134">
        <f>IF(S20=0,0,S20/S$8)</f>
        <v>0.12297081303023114</v>
      </c>
      <c r="U20" s="133">
        <f>U10+U18</f>
        <v>57045</v>
      </c>
      <c r="V20" s="134">
        <f>IF(U20=0,0,U20/U$8)</f>
        <v>0.14876737836125084</v>
      </c>
      <c r="W20" s="134">
        <f>IFERROR(U20/J20-1,"-")</f>
        <v>0.30825813725323736</v>
      </c>
      <c r="X20" s="123"/>
      <c r="Y20" s="133">
        <f>Y10+Y18</f>
        <v>9164</v>
      </c>
      <c r="Z20" s="134">
        <f>IF(Y20=0,0,Y20/Y$8)</f>
        <v>0.11600000000000001</v>
      </c>
      <c r="AA20" s="133">
        <f>AA10+AA12+AA35+AA17</f>
        <v>20887</v>
      </c>
      <c r="AB20" s="134">
        <f>AA20/AA8</f>
        <v>0.19437361573824191</v>
      </c>
      <c r="AC20" s="133">
        <f>AC10+AC12+AC35+AC17</f>
        <v>24527</v>
      </c>
      <c r="AD20" s="134">
        <f>AC20/AC8</f>
        <v>0.20294735796911975</v>
      </c>
      <c r="AE20" s="133">
        <f>AE10+AE12+AE35+AE17</f>
        <v>13368</v>
      </c>
      <c r="AF20" s="134">
        <f>AE20/AE8</f>
        <v>0.10813696702016648</v>
      </c>
      <c r="AG20" s="133">
        <f t="shared" ref="AG20:AG23" si="19">SUM(Y20,AA20,AC20,AE20)</f>
        <v>67946</v>
      </c>
      <c r="AH20" s="134">
        <f>IF(AG20=0,0,AG20/AG$8)</f>
        <v>0.15767184225854136</v>
      </c>
      <c r="AI20" s="134">
        <f>IFERROR(AG20/U20-1,"-")</f>
        <v>0.19109474975896212</v>
      </c>
      <c r="AJ20" s="123"/>
      <c r="AK20" s="133">
        <f>AK10+AK12+AK35+AK17</f>
        <v>27702</v>
      </c>
      <c r="AL20" s="134">
        <f>AK20/AK8</f>
        <v>0.20406629834254145</v>
      </c>
      <c r="AM20" s="133">
        <f>AM10+AM12+AM35+AM17</f>
        <v>74300</v>
      </c>
      <c r="AN20" s="134">
        <f>AM20/AM8</f>
        <v>0.37113814031319464</v>
      </c>
      <c r="AO20" s="133">
        <f>AO10+AO12+AO35+AO17</f>
        <v>42784</v>
      </c>
      <c r="AP20" s="134">
        <f>AO20/AO8</f>
        <v>0.27421422345280211</v>
      </c>
      <c r="AQ20" s="133">
        <f>AQ10+AQ12+AQ35+AQ17</f>
        <v>19547</v>
      </c>
      <c r="AR20" s="134">
        <f>AQ20/AQ8</f>
        <v>0.15551878048198331</v>
      </c>
      <c r="AS20" s="133">
        <f>SUM(AK20,AM20,AO20,AQ20)</f>
        <v>164333</v>
      </c>
      <c r="AT20" s="134">
        <f>IF(AS20=0,0,AS20/AS$8)</f>
        <v>0.26605823934928391</v>
      </c>
      <c r="AU20" s="134">
        <f>IFERROR(AS20/AG20-1,"-")</f>
        <v>1.4185824036735055</v>
      </c>
      <c r="AV20" s="123"/>
      <c r="AW20" s="133">
        <f>AW10+AW12+AW35+AW17</f>
        <v>38543</v>
      </c>
      <c r="AX20" s="134">
        <f>AW20/AW8</f>
        <v>0.25369420840271972</v>
      </c>
      <c r="AY20" s="133">
        <f>AY10+AY12+AY35+AY17</f>
        <v>37287</v>
      </c>
      <c r="AZ20" s="134">
        <f>AY20/AY8</f>
        <v>0.20459820571209086</v>
      </c>
      <c r="BA20" s="133">
        <f>BA10+BA12+BA35+BA17</f>
        <v>68981.200000000012</v>
      </c>
      <c r="BB20" s="134">
        <f>BA20/BA8</f>
        <v>0.31838015720266039</v>
      </c>
      <c r="BC20" s="133">
        <f>BC10+BC12+BC35+BC17</f>
        <v>61018.799999999988</v>
      </c>
      <c r="BD20" s="134">
        <f>BC20/BC8</f>
        <v>0.2637738295940863</v>
      </c>
      <c r="BE20" s="133">
        <f>BE10+BE12+BE35+BE17</f>
        <v>205830</v>
      </c>
      <c r="BF20" s="134">
        <f>IF(BE20=0,0,BE20/BE$8)</f>
        <v>0.26315419380821181</v>
      </c>
      <c r="BG20" s="134">
        <f>IFERROR(BE20/AS20-1,"-")</f>
        <v>0.25251775358570705</v>
      </c>
      <c r="BH20" s="123"/>
      <c r="BI20" s="133">
        <f>BI10+BI12+BI35+BI17</f>
        <v>46724</v>
      </c>
      <c r="BJ20" s="134">
        <f>BI20/BI8</f>
        <v>0.24813068230096014</v>
      </c>
      <c r="BK20" s="133">
        <f>BK10+BK12+BK35+BK17</f>
        <v>91003</v>
      </c>
      <c r="BL20" s="134">
        <f>BK20/BK8</f>
        <v>0.30164307188480927</v>
      </c>
      <c r="BM20" s="133">
        <f>BM10+BM12+BM35+BM17</f>
        <v>84151</v>
      </c>
      <c r="BN20" s="134">
        <f>BM20/BM8</f>
        <v>0.31723251377862222</v>
      </c>
      <c r="BO20" s="133">
        <f>BO10+BO12+BO35+BO17</f>
        <v>79408</v>
      </c>
      <c r="BP20" s="134">
        <f>BO20/BO8</f>
        <v>0.35730902316875074</v>
      </c>
      <c r="BQ20" s="133">
        <f>BQ10+BQ12+BQ35+BQ17</f>
        <v>301286</v>
      </c>
      <c r="BR20" s="134">
        <f>IF(BQ20=0,0,BQ20/BQ$8)</f>
        <v>0.3082209718670077</v>
      </c>
      <c r="BS20" s="134">
        <f>IFERROR(BQ20/BE20-1,"-")</f>
        <v>0.46376135645921401</v>
      </c>
      <c r="BT20" s="123"/>
      <c r="BU20" s="133">
        <f>BU10+BU12+BU35+BU17</f>
        <v>67072</v>
      </c>
      <c r="BV20" s="134">
        <f>BU20/BU8</f>
        <v>0.30622009569377989</v>
      </c>
      <c r="BW20" s="133">
        <f>BW10+BW12+BW35+BW17</f>
        <v>107583</v>
      </c>
      <c r="BX20" s="134">
        <f>BW20/BW8</f>
        <v>0.33398319265120868</v>
      </c>
      <c r="BY20" s="133">
        <f>BY10+BY12+BY35+BY17</f>
        <v>108249.97824783316</v>
      </c>
      <c r="BZ20" s="134">
        <f>BY20/BY8</f>
        <v>0.35747279518042813</v>
      </c>
      <c r="CA20" s="133">
        <f>CC20-SUM(BY20,BW20,BU20)</f>
        <v>106226.02175216685</v>
      </c>
      <c r="CB20" s="134">
        <f>CA20/CA8</f>
        <v>0.31443556147306045</v>
      </c>
      <c r="CC20" s="133">
        <f>CC10+CC12+CC35+CC17</f>
        <v>389131</v>
      </c>
      <c r="CD20" s="134">
        <f>IF(CC20=0,0,CC20/CC$8)</f>
        <v>0.32926864353141466</v>
      </c>
      <c r="CE20" s="134">
        <f>IFERROR(CC20/BQ20-1,"-")</f>
        <v>0.29156681691150599</v>
      </c>
      <c r="CF20" s="135"/>
      <c r="CG20" s="133">
        <v>123535</v>
      </c>
      <c r="CH20" s="134">
        <v>0.37879298925575233</v>
      </c>
      <c r="CI20" s="133">
        <v>145195.18332999997</v>
      </c>
      <c r="CJ20" s="134">
        <v>0.39161079104228019</v>
      </c>
      <c r="CK20" s="133">
        <v>103474.81667000003</v>
      </c>
      <c r="CL20" s="134">
        <v>0.32374122141154249</v>
      </c>
      <c r="CM20" s="133">
        <v>84420</v>
      </c>
      <c r="CN20" s="134">
        <v>0.2412737608354554</v>
      </c>
      <c r="CO20" s="133">
        <v>456625</v>
      </c>
      <c r="CP20" s="134">
        <v>0.33417934773460617</v>
      </c>
      <c r="CQ20" s="134">
        <v>0.17344801622075856</v>
      </c>
      <c r="CR20" s="136"/>
      <c r="CS20" s="133">
        <v>110173</v>
      </c>
      <c r="CT20" s="134">
        <v>0.35160623216804643</v>
      </c>
      <c r="CU20" s="133">
        <v>115244</v>
      </c>
      <c r="CV20" s="134">
        <v>0.31553037873830558</v>
      </c>
      <c r="CW20" s="133">
        <v>113093</v>
      </c>
      <c r="CX20" s="134">
        <v>0.31272865031675762</v>
      </c>
      <c r="CY20" s="133">
        <v>113669</v>
      </c>
      <c r="CZ20" s="134">
        <v>0.30998241045010161</v>
      </c>
      <c r="DA20" s="133">
        <v>452179</v>
      </c>
      <c r="DB20" s="134">
        <v>0.32139889644603881</v>
      </c>
      <c r="DC20" s="134">
        <v>-9.7366548042704393E-3</v>
      </c>
      <c r="DE20" s="133">
        <v>51278</v>
      </c>
      <c r="DF20" s="134">
        <v>0.19859721689691365</v>
      </c>
      <c r="DG20" s="133">
        <v>86246</v>
      </c>
      <c r="DH20" s="134">
        <v>0.23673859278799042</v>
      </c>
      <c r="DI20" s="133">
        <v>152254</v>
      </c>
      <c r="DJ20" s="134">
        <v>0.41983962409829917</v>
      </c>
      <c r="DK20" s="133">
        <v>39504.769</v>
      </c>
      <c r="DL20" s="134">
        <v>0.10893419789989191</v>
      </c>
      <c r="DM20" s="133">
        <v>329282.76899999997</v>
      </c>
      <c r="DN20" s="134">
        <v>0.23989133949132796</v>
      </c>
      <c r="DO20" s="134">
        <v>-0.27178668403442008</v>
      </c>
      <c r="DQ20" s="133">
        <v>48835</v>
      </c>
      <c r="DR20" s="134">
        <v>0.13577308781948449</v>
      </c>
      <c r="DS20" s="133">
        <v>72077.139525865437</v>
      </c>
      <c r="DT20" s="134">
        <v>0.15497140474913726</v>
      </c>
      <c r="DU20" s="133">
        <v>105458.80001906111</v>
      </c>
      <c r="DV20" s="134">
        <v>0.22268914505314424</v>
      </c>
      <c r="DW20" s="133">
        <v>102426.96711343678</v>
      </c>
      <c r="DX20" s="134">
        <v>0.22460781691372703</v>
      </c>
      <c r="DY20" s="133">
        <v>328798</v>
      </c>
      <c r="DZ20" s="134">
        <v>0.18741592452245129</v>
      </c>
      <c r="EA20" s="134">
        <v>-1.4721966821166221E-3</v>
      </c>
      <c r="EC20" s="133">
        <v>110518</v>
      </c>
      <c r="ED20" s="134">
        <v>0.29629728925433718</v>
      </c>
      <c r="EE20" s="133">
        <v>103746.31760859166</v>
      </c>
      <c r="EF20" s="134">
        <v>0.22319373677061</v>
      </c>
      <c r="EG20" s="133">
        <v>91585.99650237069</v>
      </c>
      <c r="EH20" s="134">
        <v>0.19273334387643445</v>
      </c>
      <c r="EI20" s="133">
        <v>48538.896642658176</v>
      </c>
      <c r="EJ20" s="134">
        <v>0.12466225935368269</v>
      </c>
      <c r="EK20" s="133">
        <v>354389.21075361728</v>
      </c>
      <c r="EL20" s="134">
        <v>0.20817256885393637</v>
      </c>
      <c r="EM20" s="134">
        <v>7.7832622928415862E-2</v>
      </c>
      <c r="EO20" s="269">
        <v>85238.943116624025</v>
      </c>
      <c r="EP20" s="270">
        <v>0.19596502620787148</v>
      </c>
    </row>
    <row r="21" spans="1:146" ht="15" customHeight="1" x14ac:dyDescent="0.4">
      <c r="A21" s="144"/>
      <c r="B21" s="147"/>
      <c r="C21" s="148"/>
      <c r="D21" s="147"/>
      <c r="E21" s="148"/>
      <c r="F21" s="147"/>
      <c r="G21" s="148"/>
      <c r="H21" s="147"/>
      <c r="I21" s="148"/>
      <c r="J21" s="147"/>
      <c r="K21" s="148"/>
      <c r="L21" s="123"/>
      <c r="M21" s="147"/>
      <c r="N21" s="148"/>
      <c r="O21" s="147"/>
      <c r="P21" s="148"/>
      <c r="Q21" s="147"/>
      <c r="R21" s="148"/>
      <c r="S21" s="147"/>
      <c r="T21" s="148"/>
      <c r="U21" s="147"/>
      <c r="V21" s="148"/>
      <c r="W21" s="148"/>
      <c r="X21" s="123"/>
      <c r="Y21" s="147"/>
      <c r="Z21" s="148"/>
      <c r="AA21" s="147"/>
      <c r="AB21" s="148"/>
      <c r="AC21" s="147"/>
      <c r="AD21" s="148"/>
      <c r="AE21" s="147"/>
      <c r="AF21" s="148"/>
      <c r="AG21" s="147"/>
      <c r="AH21" s="148"/>
      <c r="AI21" s="148"/>
      <c r="AJ21" s="123"/>
      <c r="AK21" s="147"/>
      <c r="AL21" s="148"/>
      <c r="AM21" s="147"/>
      <c r="AN21" s="148"/>
      <c r="AO21" s="147"/>
      <c r="AP21" s="148"/>
      <c r="AQ21" s="147"/>
      <c r="AR21" s="148"/>
      <c r="AS21" s="147"/>
      <c r="AT21" s="148"/>
      <c r="AU21" s="148"/>
      <c r="AV21" s="123"/>
      <c r="AW21" s="147"/>
      <c r="AX21" s="148"/>
      <c r="AY21" s="147"/>
      <c r="AZ21" s="148"/>
      <c r="BA21" s="147"/>
      <c r="BB21" s="148"/>
      <c r="BC21" s="147"/>
      <c r="BD21" s="148"/>
      <c r="BE21" s="147"/>
      <c r="BF21" s="148"/>
      <c r="BG21" s="148"/>
      <c r="BH21" s="123"/>
      <c r="BI21" s="147"/>
      <c r="BJ21" s="148"/>
      <c r="BK21" s="147"/>
      <c r="BL21" s="148"/>
      <c r="BM21" s="147"/>
      <c r="BN21" s="148"/>
      <c r="BO21" s="147"/>
      <c r="BP21" s="148"/>
      <c r="BQ21" s="147"/>
      <c r="BR21" s="148"/>
      <c r="BS21" s="148"/>
      <c r="BT21" s="123"/>
      <c r="BU21" s="147"/>
      <c r="BV21" s="148"/>
      <c r="BW21" s="147"/>
      <c r="BX21" s="148"/>
      <c r="BY21" s="147"/>
      <c r="BZ21" s="148"/>
      <c r="CA21" s="147"/>
      <c r="CB21" s="148"/>
      <c r="CC21" s="147"/>
      <c r="CD21" s="148"/>
      <c r="CE21" s="148"/>
      <c r="CF21" s="140"/>
      <c r="CG21" s="147"/>
      <c r="CH21" s="148"/>
      <c r="CI21" s="147"/>
      <c r="CJ21" s="148"/>
      <c r="CK21" s="147"/>
      <c r="CL21" s="148"/>
      <c r="CM21" s="147"/>
      <c r="CN21" s="148"/>
      <c r="CO21" s="147"/>
      <c r="CP21" s="148"/>
      <c r="CQ21" s="148"/>
      <c r="CR21" s="125"/>
      <c r="CS21" s="147"/>
      <c r="CT21" s="148"/>
      <c r="CU21" s="147"/>
      <c r="CV21" s="148"/>
      <c r="CW21" s="147"/>
      <c r="CX21" s="148"/>
      <c r="CY21" s="147"/>
      <c r="CZ21" s="148"/>
      <c r="DA21" s="147"/>
      <c r="DB21" s="148"/>
      <c r="DC21" s="148"/>
      <c r="DE21" s="147"/>
      <c r="DF21" s="148"/>
      <c r="DG21" s="147"/>
      <c r="DH21" s="148"/>
      <c r="DI21" s="147"/>
      <c r="DJ21" s="148"/>
      <c r="DK21" s="147"/>
      <c r="DL21" s="148"/>
      <c r="DM21" s="147"/>
      <c r="DN21" s="148"/>
      <c r="DO21" s="148"/>
      <c r="DQ21" s="147"/>
      <c r="DR21" s="148"/>
      <c r="DS21" s="147"/>
      <c r="DT21" s="148"/>
      <c r="DU21" s="147"/>
      <c r="DV21" s="148"/>
      <c r="DW21" s="147"/>
      <c r="DX21" s="148"/>
      <c r="DY21" s="147"/>
      <c r="DZ21" s="148"/>
      <c r="EA21" s="148"/>
      <c r="EC21" s="147"/>
      <c r="ED21" s="148"/>
      <c r="EE21" s="147"/>
      <c r="EF21" s="148"/>
      <c r="EG21" s="147"/>
      <c r="EH21" s="148"/>
      <c r="EI21" s="147"/>
      <c r="EJ21" s="148"/>
      <c r="EK21" s="147"/>
      <c r="EL21" s="148"/>
      <c r="EM21" s="148"/>
      <c r="EO21" s="277"/>
      <c r="EP21" s="276"/>
    </row>
    <row r="22" spans="1:146" ht="15" customHeight="1" x14ac:dyDescent="0.4">
      <c r="A22" s="146" t="s">
        <v>126</v>
      </c>
      <c r="B22" s="147">
        <v>1878</v>
      </c>
      <c r="C22" s="148">
        <f>B22/B8</f>
        <v>2.7401345671623323E-2</v>
      </c>
      <c r="D22" s="147">
        <v>1776</v>
      </c>
      <c r="E22" s="148">
        <f>D22/D8</f>
        <v>2.5252381629461113E-2</v>
      </c>
      <c r="F22" s="147">
        <v>1803</v>
      </c>
      <c r="G22" s="148">
        <f>F22/F8</f>
        <v>2.2308282398356884E-2</v>
      </c>
      <c r="H22" s="147">
        <v>1708</v>
      </c>
      <c r="I22" s="148">
        <f>H22/H8</f>
        <v>2.4276536471658422E-2</v>
      </c>
      <c r="J22" s="147">
        <f t="shared" ref="J22:J23" si="20">SUM(B22,D22,F22,H22)</f>
        <v>7165</v>
      </c>
      <c r="K22" s="134">
        <f>IF(J22=0,0,J22/J$8)</f>
        <v>2.4703082055122658E-2</v>
      </c>
      <c r="L22" s="123"/>
      <c r="M22" s="147">
        <v>1806</v>
      </c>
      <c r="N22" s="148">
        <f>M22/M8</f>
        <v>1.9904335750655762E-2</v>
      </c>
      <c r="O22" s="147">
        <v>1855</v>
      </c>
      <c r="P22" s="148">
        <f>O22/O8</f>
        <v>1.8138438823103776E-2</v>
      </c>
      <c r="Q22" s="147">
        <v>1872</v>
      </c>
      <c r="R22" s="148">
        <f>Q22/Q8</f>
        <v>1.8324017971633012E-2</v>
      </c>
      <c r="S22" s="147">
        <v>1973</v>
      </c>
      <c r="T22" s="148">
        <f>S22/S8</f>
        <v>2.2347570990066488E-2</v>
      </c>
      <c r="U22" s="147">
        <f t="shared" ref="U22:U23" si="21">SUM(M22,O22,Q22,S22)</f>
        <v>7506</v>
      </c>
      <c r="V22" s="134">
        <f>IF(U22=0,0,U22/U$8)</f>
        <v>1.9574860933991568E-2</v>
      </c>
      <c r="W22" s="148">
        <f t="shared" ref="W22:W23" si="22">U22/J22-1</f>
        <v>4.7592463363572923E-2</v>
      </c>
      <c r="X22" s="123"/>
      <c r="Y22" s="147">
        <v>2065</v>
      </c>
      <c r="Z22" s="148">
        <f>Y22/Y8</f>
        <v>2.6139240506329115E-2</v>
      </c>
      <c r="AA22" s="147">
        <f>4313-2065</f>
        <v>2248</v>
      </c>
      <c r="AB22" s="148">
        <f>AA22/AA8</f>
        <v>2.0919801224664521E-2</v>
      </c>
      <c r="AC22" s="147">
        <f>6338-4313</f>
        <v>2025</v>
      </c>
      <c r="AD22" s="148">
        <f>AC22/AC8</f>
        <v>1.6755754877786421E-2</v>
      </c>
      <c r="AE22" s="147">
        <f>8751-Y22-AA22-AC22</f>
        <v>2413</v>
      </c>
      <c r="AF22" s="148">
        <f>AE22/AE8</f>
        <v>1.951933732941814E-2</v>
      </c>
      <c r="AG22" s="147">
        <f t="shared" si="19"/>
        <v>8751</v>
      </c>
      <c r="AH22" s="134">
        <f>IF(AG22=0,0,AG22/AG$8)</f>
        <v>2.0307101103883899E-2</v>
      </c>
      <c r="AI22" s="148">
        <f>AG22/U22-1</f>
        <v>0.16586730615507594</v>
      </c>
      <c r="AJ22" s="123"/>
      <c r="AK22" s="147">
        <v>2201</v>
      </c>
      <c r="AL22" s="148">
        <f>AK22/AK8</f>
        <v>1.6213627992633518E-2</v>
      </c>
      <c r="AM22" s="147">
        <v>2119</v>
      </c>
      <c r="AN22" s="148">
        <f>AM22/AM8</f>
        <v>1.0584679937061366E-2</v>
      </c>
      <c r="AO22" s="147">
        <v>2297</v>
      </c>
      <c r="AP22" s="148">
        <f>AO22/AO8</f>
        <v>1.472209403681485E-2</v>
      </c>
      <c r="AQ22" s="147">
        <v>2295</v>
      </c>
      <c r="AR22" s="148">
        <f>AQ22/AQ8</f>
        <v>1.8259354438335894E-2</v>
      </c>
      <c r="AS22" s="147">
        <f>SUM(AQ22,AO22,AM22,AK22)</f>
        <v>8912</v>
      </c>
      <c r="AT22" s="134">
        <f>IF(AS22=0,0,AS22/AS$8)</f>
        <v>1.4428696786895014E-2</v>
      </c>
      <c r="AU22" s="148">
        <f>AS22/AG22-1</f>
        <v>1.8397897383156225E-2</v>
      </c>
      <c r="AV22" s="123"/>
      <c r="AW22" s="147">
        <v>2413</v>
      </c>
      <c r="AX22" s="148">
        <f>AW22/AW8</f>
        <v>1.5882627841002587E-2</v>
      </c>
      <c r="AY22" s="147">
        <v>2307</v>
      </c>
      <c r="AZ22" s="148">
        <f>AY22/AY8</f>
        <v>1.2658783505720321E-2</v>
      </c>
      <c r="BA22" s="147">
        <v>2686</v>
      </c>
      <c r="BB22" s="148">
        <f>BA22/BA8</f>
        <v>1.2397132874556339E-2</v>
      </c>
      <c r="BC22" s="147">
        <v>2834</v>
      </c>
      <c r="BD22" s="148">
        <f>BC22/BC8</f>
        <v>1.2250896986988285E-2</v>
      </c>
      <c r="BE22" s="147">
        <v>10240</v>
      </c>
      <c r="BF22" s="134">
        <f>IF(BE22=0,0,BE22/BE$8)</f>
        <v>1.3091866805597284E-2</v>
      </c>
      <c r="BG22" s="148">
        <f>BE22/AS22-1</f>
        <v>0.14901256732495516</v>
      </c>
      <c r="BH22" s="123"/>
      <c r="BI22" s="147">
        <v>2445</v>
      </c>
      <c r="BJ22" s="148">
        <f>BI22/BI8</f>
        <v>1.2984323222023961E-2</v>
      </c>
      <c r="BK22" s="147">
        <v>2345</v>
      </c>
      <c r="BL22" s="148">
        <f>BK22/BK8</f>
        <v>7.7728536814157534E-3</v>
      </c>
      <c r="BM22" s="147">
        <v>2397.2525358380653</v>
      </c>
      <c r="BN22" s="148">
        <f>BM22/BM8</f>
        <v>9.0371647170691509E-3</v>
      </c>
      <c r="BO22" s="147">
        <v>2741.7474641619347</v>
      </c>
      <c r="BP22" s="148">
        <f>BO22/BO8</f>
        <v>1.2336932150351355E-2</v>
      </c>
      <c r="BQ22" s="147">
        <v>9929</v>
      </c>
      <c r="BR22" s="134">
        <f>IF(BQ22=0,0,BQ22/BQ$8)</f>
        <v>1.0157544757033248E-2</v>
      </c>
      <c r="BS22" s="148">
        <f>BQ22/BE22-1</f>
        <v>-3.0371093750000022E-2</v>
      </c>
      <c r="BT22" s="123"/>
      <c r="BU22" s="147">
        <v>2690</v>
      </c>
      <c r="BV22" s="148">
        <f>BU22/BU8</f>
        <v>1.228131049344388E-2</v>
      </c>
      <c r="BW22" s="147">
        <v>6418</v>
      </c>
      <c r="BX22" s="148">
        <f>BW22/BW8</f>
        <v>1.9924189978300078E-2</v>
      </c>
      <c r="BY22" s="147">
        <v>4322.9580989504029</v>
      </c>
      <c r="BZ22" s="148">
        <f>BY22/BY8</f>
        <v>1.4275660282736394E-2</v>
      </c>
      <c r="CA22" s="147">
        <f t="shared" ref="CA22" si="23">CC22-SUM(BY22,BW22,BU22)</f>
        <v>3741.0419010495971</v>
      </c>
      <c r="CB22" s="148">
        <f>CA22/CA8</f>
        <v>1.1073714248616116E-2</v>
      </c>
      <c r="CC22" s="147">
        <v>17172</v>
      </c>
      <c r="CD22" s="154">
        <f>IF(CC22=0,0,CC22/CC$8)</f>
        <v>1.4530328210092367E-2</v>
      </c>
      <c r="CE22" s="148">
        <f>CC22/BQ22-1</f>
        <v>0.72947930305166686</v>
      </c>
      <c r="CF22" s="130"/>
      <c r="CG22" s="147">
        <v>4854</v>
      </c>
      <c r="CH22" s="148">
        <v>1.4883726634940883E-2</v>
      </c>
      <c r="CI22" s="147">
        <v>4977</v>
      </c>
      <c r="CJ22" s="148">
        <v>1.3423633362462375E-2</v>
      </c>
      <c r="CK22" s="147">
        <v>4385</v>
      </c>
      <c r="CL22" s="148">
        <v>1.371933095969614E-2</v>
      </c>
      <c r="CM22" s="147">
        <v>6694</v>
      </c>
      <c r="CN22" s="148">
        <v>1.913156307785523E-2</v>
      </c>
      <c r="CO22" s="147">
        <v>20910</v>
      </c>
      <c r="CP22" s="148">
        <v>1.5302907552434963E-2</v>
      </c>
      <c r="CQ22" s="148">
        <v>0.21767994409503832</v>
      </c>
      <c r="CR22" s="131"/>
      <c r="CS22" s="147">
        <v>5205</v>
      </c>
      <c r="CT22" s="148">
        <v>1.6611242667755998E-2</v>
      </c>
      <c r="CU22" s="147">
        <v>5277</v>
      </c>
      <c r="CV22" s="148">
        <v>1.4448073727066387E-2</v>
      </c>
      <c r="CW22" s="147">
        <v>5949</v>
      </c>
      <c r="CX22" s="134">
        <v>1.6450379251893493E-2</v>
      </c>
      <c r="CY22" s="147">
        <v>5854</v>
      </c>
      <c r="CZ22" s="134">
        <v>1.5964220946563221E-2</v>
      </c>
      <c r="DA22" s="147">
        <v>22285</v>
      </c>
      <c r="DB22" s="148">
        <v>1.5839688281189472E-2</v>
      </c>
      <c r="DC22" s="148">
        <v>6.5758010521281607E-2</v>
      </c>
      <c r="DE22" s="147">
        <v>6857</v>
      </c>
      <c r="DF22" s="148">
        <v>2.6556829756662445E-2</v>
      </c>
      <c r="DG22" s="147">
        <v>7904</v>
      </c>
      <c r="DH22" s="148">
        <v>2.1695868068041142E-2</v>
      </c>
      <c r="DI22" s="147">
        <v>11617</v>
      </c>
      <c r="DJ22" s="148">
        <v>3.2033817917098674E-2</v>
      </c>
      <c r="DK22" s="147">
        <v>12511</v>
      </c>
      <c r="DL22" s="148">
        <v>3.4499018331825899E-2</v>
      </c>
      <c r="DM22" s="147">
        <v>38889</v>
      </c>
      <c r="DN22" s="148">
        <v>2.8331680791588137E-2</v>
      </c>
      <c r="DO22" s="148">
        <v>0.74507516266547014</v>
      </c>
      <c r="DQ22" s="147">
        <v>12012</v>
      </c>
      <c r="DR22" s="148">
        <v>3.3396259463246598E-2</v>
      </c>
      <c r="DS22" s="147">
        <v>12838.548684740203</v>
      </c>
      <c r="DT22" s="148">
        <v>2.7603869100554297E-2</v>
      </c>
      <c r="DU22" s="147">
        <v>12508.64102504322</v>
      </c>
      <c r="DV22" s="148">
        <v>2.6413524287589935E-2</v>
      </c>
      <c r="DW22" s="147">
        <v>14401.891039629267</v>
      </c>
      <c r="DX22" s="148">
        <v>3.1581305167983881E-2</v>
      </c>
      <c r="DY22" s="147">
        <v>51761.080749412686</v>
      </c>
      <c r="DZ22" s="148">
        <v>2.9503983609792134E-2</v>
      </c>
      <c r="EA22" s="148">
        <v>0.33099541642656494</v>
      </c>
      <c r="EC22" s="147">
        <v>14388.581232610049</v>
      </c>
      <c r="ED22" s="148">
        <v>3.8575595065402805E-2</v>
      </c>
      <c r="EE22" s="147">
        <v>18643.084626446383</v>
      </c>
      <c r="EF22" s="148">
        <v>4.0107637732316861E-2</v>
      </c>
      <c r="EG22" s="147">
        <v>16185.669880423131</v>
      </c>
      <c r="EH22" s="148">
        <v>3.406108355062E-2</v>
      </c>
      <c r="EI22" s="147">
        <v>20194.061223045297</v>
      </c>
      <c r="EJ22" s="148">
        <v>5.1864328852069166E-2</v>
      </c>
      <c r="EK22" s="147">
        <v>69411.396962524886</v>
      </c>
      <c r="EL22" s="148">
        <v>4.0773105881812273E-2</v>
      </c>
      <c r="EM22" s="148">
        <v>0.34099589802928287</v>
      </c>
      <c r="EO22" s="277">
        <v>18624.336321078474</v>
      </c>
      <c r="EP22" s="276">
        <v>4.2817501271347376E-2</v>
      </c>
    </row>
    <row r="23" spans="1:146" ht="15" customHeight="1" x14ac:dyDescent="0.4">
      <c r="A23" s="155" t="s">
        <v>127</v>
      </c>
      <c r="B23" s="19">
        <f>B20+B22</f>
        <v>13924.779999999999</v>
      </c>
      <c r="C23" s="122">
        <f>B23/B8</f>
        <v>0.20317236963860863</v>
      </c>
      <c r="D23" s="19">
        <f>D20+D22</f>
        <v>10985</v>
      </c>
      <c r="E23" s="122">
        <f>D23/D8</f>
        <v>0.15619223659889095</v>
      </c>
      <c r="F23" s="19">
        <f>F20+F22</f>
        <v>19919</v>
      </c>
      <c r="G23" s="122">
        <f>F23/F8</f>
        <v>0.24645517309643414</v>
      </c>
      <c r="H23" s="19">
        <f>H20+H22</f>
        <v>5940</v>
      </c>
      <c r="I23" s="122">
        <f>H23/H8</f>
        <v>8.4427767354596617E-2</v>
      </c>
      <c r="J23" s="19">
        <f t="shared" si="20"/>
        <v>50768.78</v>
      </c>
      <c r="K23" s="134">
        <f>IF(J23=0,0,J23/J$8)</f>
        <v>0.17503773038080531</v>
      </c>
      <c r="L23" s="123"/>
      <c r="M23" s="19">
        <f>M20+M22</f>
        <v>14488.102460000002</v>
      </c>
      <c r="N23" s="122">
        <f>M23/M8</f>
        <v>0.15967666431547162</v>
      </c>
      <c r="O23" s="19">
        <f>O20+O22</f>
        <v>18227.215629999999</v>
      </c>
      <c r="P23" s="122">
        <f>O23/O8</f>
        <v>0.17822815936403014</v>
      </c>
      <c r="Q23" s="19">
        <f>Q20+Q22</f>
        <v>19005.957739999998</v>
      </c>
      <c r="R23" s="122">
        <f>Q23/Q8</f>
        <v>0.18603926880120591</v>
      </c>
      <c r="S23" s="19">
        <f>S20+S22</f>
        <v>12829.724170000016</v>
      </c>
      <c r="T23" s="122">
        <f>S23/S8</f>
        <v>0.14531838402029762</v>
      </c>
      <c r="U23" s="19">
        <f t="shared" si="21"/>
        <v>64551.000000000015</v>
      </c>
      <c r="V23" s="134">
        <f>IF(U23=0,0,U23/U$8)</f>
        <v>0.16834223929524245</v>
      </c>
      <c r="W23" s="122">
        <f t="shared" si="22"/>
        <v>0.27147038002488966</v>
      </c>
      <c r="X23" s="123"/>
      <c r="Y23" s="19">
        <f>Y20+Y22</f>
        <v>11229</v>
      </c>
      <c r="Z23" s="122">
        <f>Y23/Y8</f>
        <v>0.14213924050632912</v>
      </c>
      <c r="AA23" s="19">
        <f>AA20+AA22</f>
        <v>23135</v>
      </c>
      <c r="AB23" s="122">
        <f>AA23/AA8</f>
        <v>0.21529341696290644</v>
      </c>
      <c r="AC23" s="19">
        <f>AC20+AC22</f>
        <v>26552</v>
      </c>
      <c r="AD23" s="122">
        <f>AC23/AC8</f>
        <v>0.21970311284690619</v>
      </c>
      <c r="AE23" s="19">
        <f>AE20+AE22</f>
        <v>15781</v>
      </c>
      <c r="AF23" s="122">
        <f>AE23/AE8</f>
        <v>0.12765630434958461</v>
      </c>
      <c r="AG23" s="19">
        <f t="shared" si="19"/>
        <v>76697</v>
      </c>
      <c r="AH23" s="134">
        <f>IF(AG23=0,0,AG23/AG$8)</f>
        <v>0.17797894336242526</v>
      </c>
      <c r="AI23" s="122">
        <f>AG23/U23-1</f>
        <v>0.1881612988179886</v>
      </c>
      <c r="AJ23" s="123"/>
      <c r="AK23" s="19">
        <f>AK20+AK22</f>
        <v>29903</v>
      </c>
      <c r="AL23" s="122">
        <f>AK23/AK8</f>
        <v>0.22027992633517496</v>
      </c>
      <c r="AM23" s="19">
        <f>AM20+AM22</f>
        <v>76419</v>
      </c>
      <c r="AN23" s="122">
        <f>AM23/AM8</f>
        <v>0.381722820250256</v>
      </c>
      <c r="AO23" s="19">
        <f>AO20+AO22</f>
        <v>45081</v>
      </c>
      <c r="AP23" s="122">
        <f>AO23/AO8</f>
        <v>0.28893631748961696</v>
      </c>
      <c r="AQ23" s="19">
        <f>AQ20+AQ22</f>
        <v>21842</v>
      </c>
      <c r="AR23" s="122">
        <f>AQ23/AQ8</f>
        <v>0.17377813492031921</v>
      </c>
      <c r="AS23" s="19">
        <f>SUM(AK23,AM23,AO23,AQ23)</f>
        <v>173245</v>
      </c>
      <c r="AT23" s="134">
        <f>IF(AS23=0,0,AS23/AS$8)</f>
        <v>0.28048693613617892</v>
      </c>
      <c r="AU23" s="122">
        <f>AS23/AG23-1</f>
        <v>1.2588236828037602</v>
      </c>
      <c r="AV23" s="123"/>
      <c r="AW23" s="19">
        <f>AW20+AW22</f>
        <v>40956</v>
      </c>
      <c r="AX23" s="122">
        <f>AW23/AW8</f>
        <v>0.26957683624372231</v>
      </c>
      <c r="AY23" s="19">
        <f>AY20+AY22</f>
        <v>39594</v>
      </c>
      <c r="AZ23" s="122">
        <f>AY23/AY8</f>
        <v>0.2172569892178112</v>
      </c>
      <c r="BA23" s="19">
        <f>BA20+BA22</f>
        <v>71667.200000000012</v>
      </c>
      <c r="BB23" s="122">
        <f>BA23/BA8</f>
        <v>0.33077729007721673</v>
      </c>
      <c r="BC23" s="19">
        <f>BC20+BC22</f>
        <v>63852.799999999988</v>
      </c>
      <c r="BD23" s="122">
        <f>BC23/BC8</f>
        <v>0.27602472658107463</v>
      </c>
      <c r="BE23" s="19">
        <f>BE20+BE22</f>
        <v>216070</v>
      </c>
      <c r="BF23" s="134">
        <f>IF(BE23=0,0,BE23/BE$8)</f>
        <v>0.27624606061380913</v>
      </c>
      <c r="BG23" s="122">
        <f>BE23/AS23-1</f>
        <v>0.2471932811913764</v>
      </c>
      <c r="BH23" s="123"/>
      <c r="BI23" s="19">
        <f>BI20+BI22</f>
        <v>49169</v>
      </c>
      <c r="BJ23" s="122">
        <f>BI23/BI8</f>
        <v>0.26111500552298411</v>
      </c>
      <c r="BK23" s="19">
        <f>BK20+BK22</f>
        <v>93348</v>
      </c>
      <c r="BL23" s="122">
        <f>BK23/BK8</f>
        <v>0.30941592556622505</v>
      </c>
      <c r="BM23" s="19">
        <f>BM20+BM22</f>
        <v>86548.252535838066</v>
      </c>
      <c r="BN23" s="122">
        <f>BM23/BM8</f>
        <v>0.32626967849569138</v>
      </c>
      <c r="BO23" s="19">
        <f>BO20+BO22</f>
        <v>82149.747464161934</v>
      </c>
      <c r="BP23" s="122">
        <f>BO23/BO8</f>
        <v>0.3696459553191021</v>
      </c>
      <c r="BQ23" s="19">
        <f>BQ20+BQ22</f>
        <v>311215</v>
      </c>
      <c r="BR23" s="134">
        <f>IF(BQ23=0,0,BQ23/BQ$8)</f>
        <v>0.31837851662404093</v>
      </c>
      <c r="BS23" s="122">
        <f>BQ23/BE23-1</f>
        <v>0.44034340722913878</v>
      </c>
      <c r="BT23" s="123"/>
      <c r="BU23" s="19">
        <f>BU20+BU22</f>
        <v>69762</v>
      </c>
      <c r="BV23" s="122">
        <f>BU23/BU8</f>
        <v>0.31850140618722378</v>
      </c>
      <c r="BW23" s="19">
        <f>BW20+BW22</f>
        <v>114001</v>
      </c>
      <c r="BX23" s="122">
        <f>BW23/BW8</f>
        <v>0.35390738262950877</v>
      </c>
      <c r="BY23" s="19">
        <f>BY20+BY22</f>
        <v>112572.93634678356</v>
      </c>
      <c r="BZ23" s="122">
        <f>BY23/BY8</f>
        <v>0.37174845546316454</v>
      </c>
      <c r="CA23" s="19">
        <f>CC23-SUM(BY23,BW23,BU23)</f>
        <v>109967.06365321646</v>
      </c>
      <c r="CB23" s="122">
        <f>CA23/CA8</f>
        <v>0.32550927572167659</v>
      </c>
      <c r="CC23" s="19">
        <f>CC20+CC22</f>
        <v>406303</v>
      </c>
      <c r="CD23" s="134">
        <f>IF(CC23=0,0,CC23/CC$8)</f>
        <v>0.34379897174150703</v>
      </c>
      <c r="CE23" s="122">
        <f>CC23/BQ23-1</f>
        <v>0.30553797214144574</v>
      </c>
      <c r="CF23" s="156"/>
      <c r="CG23" s="19">
        <v>128389</v>
      </c>
      <c r="CH23" s="122">
        <v>0.39367671589069325</v>
      </c>
      <c r="CI23" s="19">
        <v>150172.18332999997</v>
      </c>
      <c r="CJ23" s="122">
        <v>0.40503442440474258</v>
      </c>
      <c r="CK23" s="19">
        <v>107859.81667000003</v>
      </c>
      <c r="CL23" s="122">
        <v>0.33746055237123862</v>
      </c>
      <c r="CM23" s="19">
        <v>91114</v>
      </c>
      <c r="CN23" s="122">
        <v>0.26040532391331062</v>
      </c>
      <c r="CO23" s="19">
        <v>477535</v>
      </c>
      <c r="CP23" s="122">
        <v>0.34948225528704113</v>
      </c>
      <c r="CQ23" s="122">
        <v>0.17531743550995182</v>
      </c>
      <c r="CR23" s="157"/>
      <c r="CS23" s="19">
        <v>115378</v>
      </c>
      <c r="CT23" s="122">
        <v>0.36821747483580242</v>
      </c>
      <c r="CU23" s="19">
        <v>120521</v>
      </c>
      <c r="CV23" s="122">
        <v>0.329978452465372</v>
      </c>
      <c r="CW23" s="19">
        <v>119042</v>
      </c>
      <c r="CX23" s="122">
        <v>0.32917902956865108</v>
      </c>
      <c r="CY23" s="19">
        <v>119523</v>
      </c>
      <c r="CZ23" s="122">
        <v>0.3259466313966648</v>
      </c>
      <c r="DA23" s="19">
        <v>474464</v>
      </c>
      <c r="DB23" s="122">
        <v>0.33723858472722829</v>
      </c>
      <c r="DC23" s="122">
        <v>-6.4309422346006118E-3</v>
      </c>
      <c r="DE23" s="19">
        <v>58135</v>
      </c>
      <c r="DF23" s="122">
        <v>0.22515404665357608</v>
      </c>
      <c r="DG23" s="19">
        <v>94150</v>
      </c>
      <c r="DH23" s="122">
        <v>0.25843446085603156</v>
      </c>
      <c r="DI23" s="19">
        <v>163871</v>
      </c>
      <c r="DJ23" s="122">
        <v>0.45187344201539786</v>
      </c>
      <c r="DK23" s="19">
        <v>52015.769</v>
      </c>
      <c r="DL23" s="122">
        <v>0.14343321623171781</v>
      </c>
      <c r="DM23" s="19">
        <v>368171.76899999997</v>
      </c>
      <c r="DN23" s="122">
        <v>0.26822302028291611</v>
      </c>
      <c r="DO23" s="122">
        <v>-0.224025913451811</v>
      </c>
      <c r="DQ23" s="19">
        <v>60847</v>
      </c>
      <c r="DR23" s="122">
        <v>0.16916934728273109</v>
      </c>
      <c r="DS23" s="19">
        <v>84915.688210605644</v>
      </c>
      <c r="DT23" s="122">
        <v>0.18257527384969158</v>
      </c>
      <c r="DU23" s="19">
        <v>117967.44104410433</v>
      </c>
      <c r="DV23" s="122">
        <v>0.24910266934073419</v>
      </c>
      <c r="DW23" s="19">
        <v>116828.85815306604</v>
      </c>
      <c r="DX23" s="122">
        <v>0.25618912208171091</v>
      </c>
      <c r="DY23" s="19">
        <v>380559.08074941271</v>
      </c>
      <c r="DZ23" s="122">
        <v>0.21691990813224343</v>
      </c>
      <c r="EA23" s="122">
        <v>3.3645468752420138E-2</v>
      </c>
      <c r="EC23" s="19">
        <v>124906.58123261004</v>
      </c>
      <c r="ED23" s="122">
        <v>0.33487288431973994</v>
      </c>
      <c r="EE23" s="19">
        <v>122389.40223503805</v>
      </c>
      <c r="EF23" s="122">
        <v>0.2633013745029269</v>
      </c>
      <c r="EG23" s="19">
        <v>107771.66638279382</v>
      </c>
      <c r="EH23" s="122">
        <v>0.22679442742705444</v>
      </c>
      <c r="EI23" s="19">
        <v>68732.957865703473</v>
      </c>
      <c r="EJ23" s="122">
        <v>0.17652658820575187</v>
      </c>
      <c r="EK23" s="19">
        <v>423800.6077161422</v>
      </c>
      <c r="EL23" s="122">
        <v>0.24894567473574866</v>
      </c>
      <c r="EM23" s="122">
        <v>0.11362631757880148</v>
      </c>
      <c r="EO23" s="20">
        <v>103863.2794377025</v>
      </c>
      <c r="EP23" s="266">
        <v>0.23878252747921885</v>
      </c>
    </row>
    <row r="24" spans="1:146" s="138" customFormat="1" ht="15" customHeight="1" x14ac:dyDescent="0.4">
      <c r="A24" s="158" t="s">
        <v>128</v>
      </c>
      <c r="B24" s="159">
        <f>IF(B8=0,0,B23/B8)</f>
        <v>0.20317236963860863</v>
      </c>
      <c r="C24" s="159"/>
      <c r="D24" s="159">
        <f>IF(D8=0,0,D23/D8)</f>
        <v>0.15619223659889095</v>
      </c>
      <c r="E24" s="159"/>
      <c r="F24" s="159">
        <f>IF(F8=0,0,F23/F8)</f>
        <v>0.24645517309643414</v>
      </c>
      <c r="G24" s="159"/>
      <c r="H24" s="159">
        <f>IF(H8=0,0,H23/H8)</f>
        <v>8.4427767354596617E-2</v>
      </c>
      <c r="I24" s="159"/>
      <c r="J24" s="159">
        <f>IF(J8=0,0,J23/J8)</f>
        <v>0.17503773038080531</v>
      </c>
      <c r="K24" s="159"/>
      <c r="L24" s="160"/>
      <c r="M24" s="159">
        <f>IF(M8=0,0,M23/M8)</f>
        <v>0.15967666431547162</v>
      </c>
      <c r="N24" s="159"/>
      <c r="O24" s="159">
        <f>IF(O8=0,0,O23/O8)</f>
        <v>0.17822815936403014</v>
      </c>
      <c r="P24" s="159"/>
      <c r="Q24" s="159">
        <f>IF(Q8=0,0,Q23/Q8)</f>
        <v>0.18603926880120591</v>
      </c>
      <c r="R24" s="159"/>
      <c r="S24" s="159">
        <f>IF(S8=0,0,S23/S8)</f>
        <v>0.14531838402029762</v>
      </c>
      <c r="T24" s="159"/>
      <c r="U24" s="159">
        <f>IF(U8=0,0,U23/U8)</f>
        <v>0.16834223929524245</v>
      </c>
      <c r="V24" s="159"/>
      <c r="W24" s="159"/>
      <c r="X24" s="160"/>
      <c r="Y24" s="159">
        <f>IF(Y8=0,0,Y23/Y8)</f>
        <v>0.14213924050632912</v>
      </c>
      <c r="Z24" s="159"/>
      <c r="AA24" s="159">
        <f>IF(AA8=0,0,AA23/AA8)</f>
        <v>0.21529341696290644</v>
      </c>
      <c r="AB24" s="159"/>
      <c r="AC24" s="159">
        <f>IF(AC8=0,0,AC23/AC8)</f>
        <v>0.21970311284690619</v>
      </c>
      <c r="AD24" s="159"/>
      <c r="AE24" s="159">
        <f>IF(AE8=0,0,AE23/AE8)</f>
        <v>0.12765630434958461</v>
      </c>
      <c r="AF24" s="159"/>
      <c r="AG24" s="159">
        <f>IF(AG8=0,0,AG23/AG8)</f>
        <v>0.17797894336242526</v>
      </c>
      <c r="AH24" s="159"/>
      <c r="AI24" s="159"/>
      <c r="AJ24" s="160"/>
      <c r="AK24" s="159">
        <f>IF(AK8=0,0,AK23/AK8)</f>
        <v>0.22027992633517496</v>
      </c>
      <c r="AL24" s="159"/>
      <c r="AM24" s="159">
        <f>IF(AM8=0,0,AM23/AM8)</f>
        <v>0.381722820250256</v>
      </c>
      <c r="AN24" s="159"/>
      <c r="AO24" s="159">
        <f>IF(AO8=0,0,AO23/AO8)</f>
        <v>0.28893631748961696</v>
      </c>
      <c r="AP24" s="159"/>
      <c r="AQ24" s="159">
        <f>IF(AQ8=0,0,AQ23/AQ8)</f>
        <v>0.17377813492031921</v>
      </c>
      <c r="AR24" s="159"/>
      <c r="AS24" s="159">
        <f>IF(AS8=0,0,AS23/AS8)</f>
        <v>0.28048693613617892</v>
      </c>
      <c r="AT24" s="159"/>
      <c r="AU24" s="159"/>
      <c r="AV24" s="160"/>
      <c r="AW24" s="159">
        <f>IF(AW8=0,0,AW23/AW8)</f>
        <v>0.26957683624372231</v>
      </c>
      <c r="AX24" s="159"/>
      <c r="AY24" s="159">
        <f>IF(AY8=0,0,AY23/AY8)</f>
        <v>0.2172569892178112</v>
      </c>
      <c r="AZ24" s="159"/>
      <c r="BA24" s="159">
        <f>IF(BA8=0,0,BA23/BA8)</f>
        <v>0.33077729007721673</v>
      </c>
      <c r="BB24" s="159"/>
      <c r="BC24" s="159">
        <f>IF(BC8=0,0,BC23/BC8)</f>
        <v>0.27602472658107463</v>
      </c>
      <c r="BD24" s="159"/>
      <c r="BE24" s="159">
        <f>IF(BE8=0,0,BE23/BE8)</f>
        <v>0.27624606061380913</v>
      </c>
      <c r="BF24" s="159"/>
      <c r="BG24" s="159"/>
      <c r="BH24" s="160"/>
      <c r="BI24" s="159">
        <f>IF(BI8=0,0,BI23/BI8)</f>
        <v>0.26111500552298411</v>
      </c>
      <c r="BJ24" s="159"/>
      <c r="BK24" s="159">
        <f>IF(BK8=0,0,BK23/BK8)</f>
        <v>0.30941592556622505</v>
      </c>
      <c r="BL24" s="159"/>
      <c r="BM24" s="159">
        <f>IF(BM8=0,0,BM23/BM8)</f>
        <v>0.32626967849569138</v>
      </c>
      <c r="BN24" s="159"/>
      <c r="BO24" s="159">
        <f>IF(BO8=0,0,BO23/BO8)</f>
        <v>0.3696459553191021</v>
      </c>
      <c r="BP24" s="159"/>
      <c r="BQ24" s="159">
        <f>IF(BQ8=0,0,BQ23/BQ8)</f>
        <v>0.31837851662404093</v>
      </c>
      <c r="BR24" s="159"/>
      <c r="BS24" s="159"/>
      <c r="BT24" s="160"/>
      <c r="BU24" s="159">
        <f>IF(BU8=0,0,BU23/BU8)</f>
        <v>0.31850140618722378</v>
      </c>
      <c r="BV24" s="159"/>
      <c r="BW24" s="159">
        <f>IF(BW8=0,0,BW23/BW8)</f>
        <v>0.35390738262950877</v>
      </c>
      <c r="BX24" s="159"/>
      <c r="BY24" s="159">
        <f>IF(BY8=0,0,BY23/BY8)</f>
        <v>0.37174845546316454</v>
      </c>
      <c r="BZ24" s="159"/>
      <c r="CA24" s="159">
        <f>IF(CA8=0,0,CA23/CA8)</f>
        <v>0.32550927572167659</v>
      </c>
      <c r="CB24" s="159"/>
      <c r="CC24" s="159">
        <f>IF(CC8=0,0,CC23/CC8)</f>
        <v>0.34379897174150703</v>
      </c>
      <c r="CD24" s="159"/>
      <c r="CE24" s="159"/>
      <c r="CF24" s="159"/>
      <c r="CG24" s="159">
        <v>0.39367671589069325</v>
      </c>
      <c r="CH24" s="159"/>
      <c r="CI24" s="159">
        <v>0.40503442440474258</v>
      </c>
      <c r="CJ24" s="159"/>
      <c r="CK24" s="159">
        <v>0.33746055237123862</v>
      </c>
      <c r="CL24" s="159"/>
      <c r="CM24" s="159">
        <v>0.26040532391331062</v>
      </c>
      <c r="CN24" s="159"/>
      <c r="CO24" s="159">
        <v>0.34948225528704113</v>
      </c>
      <c r="CP24" s="159"/>
      <c r="CQ24" s="159"/>
      <c r="CR24" s="159"/>
      <c r="CS24" s="159">
        <v>0.36821747483580242</v>
      </c>
      <c r="CT24" s="159"/>
      <c r="CU24" s="159">
        <v>0.329978452465372</v>
      </c>
      <c r="CV24" s="159"/>
      <c r="CW24" s="159">
        <v>0.32917902956865108</v>
      </c>
      <c r="CX24" s="159"/>
      <c r="CY24" s="159">
        <v>0.3259466313966648</v>
      </c>
      <c r="CZ24" s="159"/>
      <c r="DA24" s="159">
        <v>0.33723858472722829</v>
      </c>
      <c r="DB24" s="159"/>
      <c r="DC24" s="159"/>
      <c r="DE24" s="159">
        <v>0.22515404665357608</v>
      </c>
      <c r="DF24" s="159"/>
      <c r="DG24" s="159">
        <v>0.25843446085603156</v>
      </c>
      <c r="DH24" s="159"/>
      <c r="DI24" s="159">
        <v>0.45187344201539786</v>
      </c>
      <c r="DJ24" s="159"/>
      <c r="DK24" s="159">
        <v>0.13424290341312342</v>
      </c>
      <c r="DL24" s="159"/>
      <c r="DM24" s="159">
        <v>0.26822302028291611</v>
      </c>
      <c r="DN24" s="159"/>
      <c r="DO24" s="159"/>
      <c r="DQ24" s="159">
        <v>0.16916934728273109</v>
      </c>
      <c r="DR24" s="159"/>
      <c r="DS24" s="159">
        <v>0.18257527384969158</v>
      </c>
      <c r="DT24" s="159"/>
      <c r="DU24" s="159">
        <v>0.24910266934073419</v>
      </c>
      <c r="DV24" s="159"/>
      <c r="DW24" s="159">
        <v>0.25618912208171091</v>
      </c>
      <c r="DX24" s="159"/>
      <c r="DY24" s="159">
        <v>0.21691990813224343</v>
      </c>
      <c r="DZ24" s="159"/>
      <c r="EA24" s="159"/>
      <c r="EC24" s="159">
        <v>0.33487288431973994</v>
      </c>
      <c r="ED24" s="159"/>
      <c r="EE24" s="159">
        <v>0.2633013745029269</v>
      </c>
      <c r="EF24" s="159"/>
      <c r="EG24" s="159">
        <v>0.22679442742705444</v>
      </c>
      <c r="EH24" s="159"/>
      <c r="EI24" s="159">
        <v>0.17652658820575187</v>
      </c>
      <c r="EJ24" s="159"/>
      <c r="EK24" s="159">
        <v>0.24894567473574866</v>
      </c>
      <c r="EL24" s="159"/>
      <c r="EM24" s="159"/>
      <c r="EO24" s="278">
        <v>0.23878252747921885</v>
      </c>
      <c r="EP24" s="279"/>
    </row>
    <row r="25" spans="1:146" s="138" customFormat="1" ht="10.4" customHeight="1" x14ac:dyDescent="0.4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O25" s="280"/>
      <c r="EP25" s="281"/>
    </row>
    <row r="26" spans="1:146" ht="15" hidden="1" customHeight="1" x14ac:dyDescent="0.4">
      <c r="A26" s="162" t="s">
        <v>129</v>
      </c>
      <c r="B26" s="147">
        <f>SUM(B27:B27)</f>
        <v>3225</v>
      </c>
      <c r="C26" s="148">
        <f>B26/B8</f>
        <v>4.7055026512771686E-2</v>
      </c>
      <c r="D26" s="147">
        <f>SUM(D27:D27)</f>
        <v>5850</v>
      </c>
      <c r="E26" s="148">
        <f>D26/D8</f>
        <v>8.3179297597042512E-2</v>
      </c>
      <c r="F26" s="147">
        <f>SUM(F27:F27)</f>
        <v>5850</v>
      </c>
      <c r="G26" s="148">
        <f>F26/F8</f>
        <v>7.2381282324119667E-2</v>
      </c>
      <c r="H26" s="147">
        <f>SUM(H27:H27)</f>
        <v>5850</v>
      </c>
      <c r="I26" s="148">
        <f>H26/H8</f>
        <v>8.3148558758314853E-2</v>
      </c>
      <c r="J26" s="147">
        <f>SUM(B26,D26,F26,H26)</f>
        <v>20775</v>
      </c>
      <c r="K26" s="148">
        <f t="shared" ref="K26" si="24">IF(J26=0,0,J26/J$8)</f>
        <v>7.1626870857665489E-2</v>
      </c>
      <c r="L26" s="123"/>
      <c r="M26" s="147">
        <f>SUM(M27:M27)</f>
        <v>6225</v>
      </c>
      <c r="N26" s="148">
        <f>M26/M8</f>
        <v>6.8607137346529415E-2</v>
      </c>
      <c r="O26" s="147">
        <f>SUM(O27:O27)</f>
        <v>6225</v>
      </c>
      <c r="P26" s="148">
        <f>O26/O8</f>
        <v>6.0868884999364423E-2</v>
      </c>
      <c r="Q26" s="147">
        <f>SUM(Q27:Q27)</f>
        <v>6225</v>
      </c>
      <c r="R26" s="148">
        <f>Q26/Q8</f>
        <v>6.0933232838362973E-2</v>
      </c>
      <c r="S26" s="147">
        <f>SUM(S27:S27)</f>
        <v>6225</v>
      </c>
      <c r="T26" s="148">
        <f>S26/S8</f>
        <v>7.050868191239934E-2</v>
      </c>
      <c r="U26" s="147">
        <f>SUM(M26,O26,Q26,S26)</f>
        <v>24900</v>
      </c>
      <c r="V26" s="148">
        <f t="shared" ref="V26" si="25">IF(U26=0,0,U26/U$8)</f>
        <v>6.4936589029628303E-2</v>
      </c>
      <c r="W26" s="148">
        <f>IFERROR(U26/J26-1,"-")</f>
        <v>0.1985559566787003</v>
      </c>
      <c r="X26" s="123"/>
      <c r="Y26" s="147">
        <f>SUM(Y27:Y27)</f>
        <v>6225</v>
      </c>
      <c r="Z26" s="148">
        <f>Y26/Y8</f>
        <v>7.8797468354430383E-2</v>
      </c>
      <c r="AA26" s="147">
        <f>SUM(AA27:AA27)</f>
        <v>6225</v>
      </c>
      <c r="AB26" s="148">
        <f>AA26/AA8</f>
        <v>5.7929609707978932E-2</v>
      </c>
      <c r="AC26" s="147">
        <f>SUM(AC27:AC27)</f>
        <v>6225</v>
      </c>
      <c r="AD26" s="148">
        <f>AC26/AC8</f>
        <v>5.1508431661343439E-2</v>
      </c>
      <c r="AE26" s="147">
        <f>SUM(AE27:AE27)</f>
        <v>8299</v>
      </c>
      <c r="AF26" s="148">
        <f>AE26/AE8</f>
        <v>6.713260691953632E-2</v>
      </c>
      <c r="AG26" s="147">
        <f>SUM(Y26,AA26,AC26,AE26)</f>
        <v>26974</v>
      </c>
      <c r="AH26" s="148">
        <f t="shared" ref="AH26" si="26">IF(AG26=0,0,AG26/AG$8)</f>
        <v>6.2594417229592539E-2</v>
      </c>
      <c r="AI26" s="148">
        <f>IFERROR(AG26/U26-1,"-")</f>
        <v>8.3293172690763084E-2</v>
      </c>
      <c r="AJ26" s="123"/>
      <c r="AK26" s="147">
        <f>SUM(AK27:AK27)</f>
        <v>6009</v>
      </c>
      <c r="AL26" s="148">
        <f>AK26/AK8</f>
        <v>4.4265193370165747E-2</v>
      </c>
      <c r="AM26" s="147">
        <f>SUM(AM27:AM27)</f>
        <v>6009</v>
      </c>
      <c r="AN26" s="148">
        <f>AM26/AM8</f>
        <v>3.0015734658707761E-2</v>
      </c>
      <c r="AO26" s="147">
        <f>SUM(AO27:AO27)</f>
        <v>0</v>
      </c>
      <c r="AP26" s="148">
        <f>AO26/AO8</f>
        <v>0</v>
      </c>
      <c r="AQ26" s="147">
        <f>SUM(AQ27:AQ27)</f>
        <v>0</v>
      </c>
      <c r="AR26" s="148">
        <f>AQ26/AQ8</f>
        <v>0</v>
      </c>
      <c r="AS26" s="147">
        <f>SUM(AS27:AS27)</f>
        <v>12018</v>
      </c>
      <c r="AT26" s="148">
        <f t="shared" ref="AT26" si="27">IF(AS26=0,0,AS26/AS$8)</f>
        <v>1.9457369612309726E-2</v>
      </c>
      <c r="AU26" s="148">
        <f>IFERROR(AS26/AG26-1,"-")</f>
        <v>-0.55445985022614375</v>
      </c>
      <c r="AV26" s="123"/>
      <c r="AW26" s="147">
        <f>SUM(AW27:AW27)</f>
        <v>0</v>
      </c>
      <c r="AX26" s="148">
        <f>AW26/AW8</f>
        <v>0</v>
      </c>
      <c r="AY26" s="147">
        <f>SUM(AY27:AY27)</f>
        <v>0</v>
      </c>
      <c r="AZ26" s="148">
        <f>AY26/AY8</f>
        <v>0</v>
      </c>
      <c r="BA26" s="147">
        <f>SUM(BA27:BA27)</f>
        <v>0</v>
      </c>
      <c r="BB26" s="148">
        <f>BA26/BA8</f>
        <v>0</v>
      </c>
      <c r="BC26" s="147">
        <f>SUM(BC27:BC27)</f>
        <v>0</v>
      </c>
      <c r="BD26" s="148">
        <f>BC26/BC8</f>
        <v>0</v>
      </c>
      <c r="BE26" s="147">
        <f>SUM(BE27:BE27)</f>
        <v>0</v>
      </c>
      <c r="BF26" s="148">
        <f t="shared" ref="BF26" si="28">IF(BE26=0,0,BE26/BE$8)</f>
        <v>0</v>
      </c>
      <c r="BG26" s="148">
        <f>IFERROR(BE26/AS26-1,"-")</f>
        <v>-1</v>
      </c>
      <c r="BH26" s="123"/>
      <c r="BI26" s="147">
        <f>SUM(BI27:BI27)</f>
        <v>0</v>
      </c>
      <c r="BJ26" s="148">
        <f>BI26/BI8</f>
        <v>0</v>
      </c>
      <c r="BK26" s="147">
        <f>SUM(BK27:BK27)</f>
        <v>0</v>
      </c>
      <c r="BL26" s="148">
        <f>BK26/BK8</f>
        <v>0</v>
      </c>
      <c r="BM26" s="147">
        <f>SUM(BM27:BM27)</f>
        <v>0</v>
      </c>
      <c r="BN26" s="148">
        <f>BM26/BM8</f>
        <v>0</v>
      </c>
      <c r="BO26" s="147">
        <f>SUM(BO27:BO27)</f>
        <v>0</v>
      </c>
      <c r="BP26" s="148">
        <f>BO26/BO8</f>
        <v>0</v>
      </c>
      <c r="BQ26" s="147">
        <f>SUM(BQ27:BQ27)</f>
        <v>0</v>
      </c>
      <c r="BR26" s="148">
        <f t="shared" ref="BR26" si="29">IF(BQ26=0,0,BQ26/BQ$8)</f>
        <v>0</v>
      </c>
      <c r="BS26" s="148" t="str">
        <f>IFERROR(BQ26/BE26-1,"-")</f>
        <v>-</v>
      </c>
      <c r="BT26" s="123"/>
      <c r="BU26" s="147">
        <f>SUM(BU27:BU27)</f>
        <v>0</v>
      </c>
      <c r="BV26" s="148">
        <f>BU26/BU8</f>
        <v>0</v>
      </c>
      <c r="BW26" s="147">
        <f>SUM(BW27:BW27)</f>
        <v>0</v>
      </c>
      <c r="BX26" s="148">
        <f>BW26/BW8</f>
        <v>0</v>
      </c>
      <c r="BY26" s="147">
        <f>SUM(BY27:BY27)</f>
        <v>0</v>
      </c>
      <c r="BZ26" s="148">
        <f>BY26/BY8</f>
        <v>0</v>
      </c>
      <c r="CA26" s="147">
        <f>SUM(CA27:CA27)</f>
        <v>0</v>
      </c>
      <c r="CB26" s="148">
        <f>CA26/CA8</f>
        <v>0</v>
      </c>
      <c r="CC26" s="147">
        <f>SUM(CC27:CC27)</f>
        <v>0</v>
      </c>
      <c r="CD26" s="148">
        <f t="shared" ref="CD26" si="30">IF(CC26=0,0,CC26/CC$8)</f>
        <v>0</v>
      </c>
      <c r="CE26" s="148" t="str">
        <f>IFERROR(CC26/BQ26-1,"-")</f>
        <v>-</v>
      </c>
      <c r="CF26" s="140"/>
      <c r="CG26" s="147">
        <v>0</v>
      </c>
      <c r="CH26" s="148">
        <v>0</v>
      </c>
      <c r="CI26" s="147">
        <v>0</v>
      </c>
      <c r="CJ26" s="148">
        <v>0</v>
      </c>
      <c r="CK26" s="147">
        <v>0</v>
      </c>
      <c r="CL26" s="148">
        <v>0</v>
      </c>
      <c r="CM26" s="147">
        <v>0</v>
      </c>
      <c r="CN26" s="148">
        <v>0</v>
      </c>
      <c r="CO26" s="147">
        <v>0</v>
      </c>
      <c r="CP26" s="148">
        <v>0</v>
      </c>
      <c r="CQ26" s="148" t="s">
        <v>103</v>
      </c>
      <c r="CR26" s="125"/>
      <c r="CS26" s="147">
        <v>0</v>
      </c>
      <c r="CT26" s="148">
        <v>0</v>
      </c>
      <c r="CU26" s="147">
        <v>0</v>
      </c>
      <c r="CV26" s="148">
        <v>0</v>
      </c>
      <c r="CW26" s="147"/>
      <c r="CX26" s="148"/>
      <c r="CY26" s="147"/>
      <c r="CZ26" s="148"/>
      <c r="DA26" s="147">
        <v>0</v>
      </c>
      <c r="DB26" s="148">
        <v>0</v>
      </c>
      <c r="DC26" s="148" t="s">
        <v>103</v>
      </c>
      <c r="DE26" s="147"/>
      <c r="DF26" s="148">
        <v>0</v>
      </c>
      <c r="DG26" s="147"/>
      <c r="DH26" s="148">
        <v>0</v>
      </c>
      <c r="DI26" s="147"/>
      <c r="DJ26" s="148">
        <v>0</v>
      </c>
      <c r="DK26" s="147"/>
      <c r="DL26" s="148">
        <v>0</v>
      </c>
      <c r="DM26" s="147">
        <v>0</v>
      </c>
      <c r="DN26" s="148">
        <v>0</v>
      </c>
      <c r="DO26" s="148" t="s">
        <v>103</v>
      </c>
      <c r="DQ26" s="147"/>
      <c r="DR26" s="148">
        <v>0</v>
      </c>
      <c r="DS26" s="147"/>
      <c r="DT26" s="148">
        <v>0</v>
      </c>
      <c r="DU26" s="147"/>
      <c r="DV26" s="148">
        <v>0</v>
      </c>
      <c r="DW26" s="147"/>
      <c r="DX26" s="148">
        <v>0</v>
      </c>
      <c r="DY26" s="147"/>
      <c r="DZ26" s="148">
        <v>0</v>
      </c>
      <c r="EA26" s="148" t="s">
        <v>103</v>
      </c>
      <c r="EC26" s="147"/>
      <c r="ED26" s="148">
        <v>0</v>
      </c>
      <c r="EE26" s="147"/>
      <c r="EF26" s="148">
        <v>0</v>
      </c>
      <c r="EG26" s="147"/>
      <c r="EH26" s="148">
        <v>0</v>
      </c>
      <c r="EI26" s="147"/>
      <c r="EJ26" s="148">
        <v>0</v>
      </c>
      <c r="EK26" s="147"/>
      <c r="EL26" s="148">
        <v>0</v>
      </c>
      <c r="EM26" s="148"/>
      <c r="EO26" s="277"/>
      <c r="EP26" s="276">
        <v>0</v>
      </c>
    </row>
    <row r="27" spans="1:146" ht="15" hidden="1" customHeight="1" x14ac:dyDescent="0.4">
      <c r="A27" s="146" t="s">
        <v>130</v>
      </c>
      <c r="B27" s="147">
        <v>3225</v>
      </c>
      <c r="C27" s="148">
        <f>B27/B8</f>
        <v>4.7055026512771686E-2</v>
      </c>
      <c r="D27" s="147">
        <v>5850</v>
      </c>
      <c r="E27" s="148">
        <f>D27/D8</f>
        <v>8.3179297597042512E-2</v>
      </c>
      <c r="F27" s="147">
        <v>5850</v>
      </c>
      <c r="G27" s="148">
        <f>F27/F8</f>
        <v>7.2381282324119667E-2</v>
      </c>
      <c r="H27" s="147">
        <v>5850</v>
      </c>
      <c r="I27" s="148">
        <f>H27/H8</f>
        <v>8.3148558758314853E-2</v>
      </c>
      <c r="J27" s="147">
        <f>SUM(B27,D27,F27,H27)</f>
        <v>20775</v>
      </c>
      <c r="K27" s="154">
        <f>IF(J27=0,0,J27/J$8)</f>
        <v>7.1626870857665489E-2</v>
      </c>
      <c r="L27" s="129"/>
      <c r="M27" s="147">
        <v>6225</v>
      </c>
      <c r="N27" s="148">
        <f>M27/M8</f>
        <v>6.8607137346529415E-2</v>
      </c>
      <c r="O27" s="147">
        <v>6225</v>
      </c>
      <c r="P27" s="148">
        <f>O27/O8</f>
        <v>6.0868884999364423E-2</v>
      </c>
      <c r="Q27" s="147">
        <v>6225</v>
      </c>
      <c r="R27" s="148">
        <f>Q27/Q8</f>
        <v>6.0933232838362973E-2</v>
      </c>
      <c r="S27" s="147">
        <v>6225</v>
      </c>
      <c r="T27" s="148">
        <f>S27/S8</f>
        <v>7.050868191239934E-2</v>
      </c>
      <c r="U27" s="147">
        <f>SUM(M27,O27,Q27,S27)</f>
        <v>24900</v>
      </c>
      <c r="V27" s="154">
        <f>IF(U27=0,0,U27/U$8)</f>
        <v>6.4936589029628303E-2</v>
      </c>
      <c r="W27" s="154">
        <f>IFERROR(U27/J27-1,"-")</f>
        <v>0.1985559566787003</v>
      </c>
      <c r="X27" s="129"/>
      <c r="Y27" s="147">
        <v>6225</v>
      </c>
      <c r="Z27" s="148">
        <f>Y27/Y8</f>
        <v>7.8797468354430383E-2</v>
      </c>
      <c r="AA27" s="147">
        <v>6225</v>
      </c>
      <c r="AB27" s="148">
        <f>AA27/AA8</f>
        <v>5.7929609707978932E-2</v>
      </c>
      <c r="AC27" s="147">
        <v>6225</v>
      </c>
      <c r="AD27" s="148">
        <f>AC27/AC8</f>
        <v>5.1508431661343439E-2</v>
      </c>
      <c r="AE27" s="147">
        <v>8299</v>
      </c>
      <c r="AF27" s="148">
        <f>AE27/AE8</f>
        <v>6.713260691953632E-2</v>
      </c>
      <c r="AG27" s="147">
        <f>SUM(Y27,AA27,AC27,AE27)</f>
        <v>26974</v>
      </c>
      <c r="AH27" s="154">
        <f>IF(AG27=0,0,AG27/AG$8)</f>
        <v>6.2594417229592539E-2</v>
      </c>
      <c r="AI27" s="154">
        <f>IFERROR(AG27/U27-1,"-")</f>
        <v>8.3293172690763084E-2</v>
      </c>
      <c r="AJ27" s="129"/>
      <c r="AK27" s="147">
        <v>6009</v>
      </c>
      <c r="AL27" s="148">
        <f>AK27/AK8</f>
        <v>4.4265193370165747E-2</v>
      </c>
      <c r="AM27" s="147">
        <v>6009</v>
      </c>
      <c r="AN27" s="148">
        <f>AM27/AM8</f>
        <v>3.0015734658707761E-2</v>
      </c>
      <c r="AO27" s="147">
        <v>0</v>
      </c>
      <c r="AP27" s="148">
        <f>AO27/AO8</f>
        <v>0</v>
      </c>
      <c r="AQ27" s="147">
        <v>0</v>
      </c>
      <c r="AR27" s="148">
        <f>AQ27/AQ8</f>
        <v>0</v>
      </c>
      <c r="AS27" s="147">
        <v>12018</v>
      </c>
      <c r="AT27" s="154">
        <f>IF(AS27=0,0,AS27/AS$8)</f>
        <v>1.9457369612309726E-2</v>
      </c>
      <c r="AU27" s="154">
        <f>IFERROR(AS27/AG27-1,"-")</f>
        <v>-0.55445985022614375</v>
      </c>
      <c r="AV27" s="129"/>
      <c r="AW27" s="147">
        <v>0</v>
      </c>
      <c r="AX27" s="148">
        <f>AW27/AW8</f>
        <v>0</v>
      </c>
      <c r="AY27" s="147">
        <v>0</v>
      </c>
      <c r="AZ27" s="148">
        <f>AY27/AY8</f>
        <v>0</v>
      </c>
      <c r="BA27" s="147">
        <v>0</v>
      </c>
      <c r="BB27" s="148">
        <f>BA27/BA8</f>
        <v>0</v>
      </c>
      <c r="BC27" s="147">
        <v>0</v>
      </c>
      <c r="BD27" s="148">
        <f>BC27/BC8</f>
        <v>0</v>
      </c>
      <c r="BE27" s="147">
        <v>0</v>
      </c>
      <c r="BF27" s="154">
        <f>IF(BE27=0,0,BE27/BE$8)</f>
        <v>0</v>
      </c>
      <c r="BG27" s="154">
        <f>IFERROR(BE27/AS27-1,"-")</f>
        <v>-1</v>
      </c>
      <c r="BH27" s="129"/>
      <c r="BI27" s="147">
        <v>0</v>
      </c>
      <c r="BJ27" s="148">
        <f>BI27/BI8</f>
        <v>0</v>
      </c>
      <c r="BK27" s="147">
        <v>0</v>
      </c>
      <c r="BL27" s="148">
        <f>BK27/BK8</f>
        <v>0</v>
      </c>
      <c r="BM27" s="147">
        <v>0</v>
      </c>
      <c r="BN27" s="148">
        <f>BM27/BM8</f>
        <v>0</v>
      </c>
      <c r="BO27" s="147">
        <v>0</v>
      </c>
      <c r="BP27" s="148">
        <f>BO27/BO8</f>
        <v>0</v>
      </c>
      <c r="BQ27" s="147">
        <v>0</v>
      </c>
      <c r="BR27" s="154">
        <f>IF(BQ27=0,0,BQ27/BQ$8)</f>
        <v>0</v>
      </c>
      <c r="BS27" s="154" t="str">
        <f>IFERROR(BQ27/BE27-1,"-")</f>
        <v>-</v>
      </c>
      <c r="BT27" s="129"/>
      <c r="BU27" s="147">
        <v>0</v>
      </c>
      <c r="BV27" s="148">
        <f>BU27/BU8</f>
        <v>0</v>
      </c>
      <c r="BW27" s="147">
        <v>0</v>
      </c>
      <c r="BX27" s="148">
        <f>BW27/BW8</f>
        <v>0</v>
      </c>
      <c r="BY27" s="147">
        <v>0</v>
      </c>
      <c r="BZ27" s="148">
        <f>BY27/BY8</f>
        <v>0</v>
      </c>
      <c r="CA27" s="147">
        <v>0</v>
      </c>
      <c r="CB27" s="148">
        <f>CA27/CA8</f>
        <v>0</v>
      </c>
      <c r="CC27" s="147">
        <v>0</v>
      </c>
      <c r="CD27" s="154">
        <f>IF(CC27=0,0,CC27/CC$8)</f>
        <v>0</v>
      </c>
      <c r="CE27" s="154" t="str">
        <f>IFERROR(CC27/BQ27-1,"-")</f>
        <v>-</v>
      </c>
      <c r="CF27" s="130"/>
      <c r="CG27" s="147">
        <v>0</v>
      </c>
      <c r="CH27" s="148">
        <v>0</v>
      </c>
      <c r="CI27" s="147">
        <v>0</v>
      </c>
      <c r="CJ27" s="148">
        <v>0</v>
      </c>
      <c r="CK27" s="147">
        <v>0</v>
      </c>
      <c r="CL27" s="148">
        <v>0</v>
      </c>
      <c r="CM27" s="147">
        <v>0</v>
      </c>
      <c r="CN27" s="148">
        <v>0</v>
      </c>
      <c r="CO27" s="147">
        <v>0</v>
      </c>
      <c r="CP27" s="148">
        <v>0</v>
      </c>
      <c r="CQ27" s="154" t="s">
        <v>103</v>
      </c>
      <c r="CR27" s="131"/>
      <c r="CS27" s="147">
        <v>0</v>
      </c>
      <c r="CT27" s="148">
        <v>0</v>
      </c>
      <c r="CU27" s="147">
        <v>0</v>
      </c>
      <c r="CV27" s="148">
        <v>0</v>
      </c>
      <c r="CW27" s="147"/>
      <c r="CX27" s="148"/>
      <c r="CY27" s="147"/>
      <c r="CZ27" s="148"/>
      <c r="DA27" s="147">
        <v>0</v>
      </c>
      <c r="DB27" s="148">
        <v>0</v>
      </c>
      <c r="DC27" s="154" t="s">
        <v>103</v>
      </c>
      <c r="DE27" s="147"/>
      <c r="DF27" s="148">
        <v>0</v>
      </c>
      <c r="DG27" s="147"/>
      <c r="DH27" s="148">
        <v>0</v>
      </c>
      <c r="DI27" s="147"/>
      <c r="DJ27" s="148">
        <v>0</v>
      </c>
      <c r="DK27" s="147"/>
      <c r="DL27" s="148">
        <v>0</v>
      </c>
      <c r="DM27" s="147">
        <v>0</v>
      </c>
      <c r="DN27" s="148">
        <v>0</v>
      </c>
      <c r="DO27" s="154" t="s">
        <v>103</v>
      </c>
      <c r="DQ27" s="147"/>
      <c r="DR27" s="148">
        <v>0</v>
      </c>
      <c r="DS27" s="147"/>
      <c r="DT27" s="148">
        <v>0</v>
      </c>
      <c r="DU27" s="147"/>
      <c r="DV27" s="148">
        <v>0</v>
      </c>
      <c r="DW27" s="147"/>
      <c r="DX27" s="148">
        <v>0</v>
      </c>
      <c r="DY27" s="147"/>
      <c r="DZ27" s="148">
        <v>0</v>
      </c>
      <c r="EA27" s="154" t="s">
        <v>103</v>
      </c>
      <c r="EC27" s="147"/>
      <c r="ED27" s="148">
        <v>0</v>
      </c>
      <c r="EE27" s="147"/>
      <c r="EF27" s="148">
        <v>0</v>
      </c>
      <c r="EG27" s="147"/>
      <c r="EH27" s="148">
        <v>0</v>
      </c>
      <c r="EI27" s="147"/>
      <c r="EJ27" s="148">
        <v>0</v>
      </c>
      <c r="EK27" s="147"/>
      <c r="EL27" s="148">
        <v>0</v>
      </c>
      <c r="EM27" s="148"/>
      <c r="EO27" s="277"/>
      <c r="EP27" s="276">
        <v>0</v>
      </c>
    </row>
    <row r="28" spans="1:146" ht="15" hidden="1" customHeight="1" x14ac:dyDescent="0.4">
      <c r="A28" s="155" t="s">
        <v>131</v>
      </c>
      <c r="B28" s="19">
        <f>B23+B26</f>
        <v>17149.78</v>
      </c>
      <c r="C28" s="122">
        <f>B28/B8</f>
        <v>0.25022739615138029</v>
      </c>
      <c r="D28" s="19">
        <f>D23+D26</f>
        <v>16835</v>
      </c>
      <c r="E28" s="122">
        <f>D28/D8</f>
        <v>0.23937153419593346</v>
      </c>
      <c r="F28" s="19">
        <f>F23+F26</f>
        <v>25769</v>
      </c>
      <c r="G28" s="122">
        <f>F28/F8</f>
        <v>0.31883645542055383</v>
      </c>
      <c r="H28" s="19">
        <f>H23+H26</f>
        <v>11790</v>
      </c>
      <c r="I28" s="122">
        <f>H28/H8</f>
        <v>0.16757632611291148</v>
      </c>
      <c r="J28" s="19">
        <f>J23+J26</f>
        <v>71543.78</v>
      </c>
      <c r="K28" s="134">
        <f>IF(J28=0,0,J28/J$8)</f>
        <v>0.24666460123847081</v>
      </c>
      <c r="L28" s="123"/>
      <c r="M28" s="19">
        <f>M23+M26</f>
        <v>20713.102460000002</v>
      </c>
      <c r="N28" s="122">
        <f>M28/M8</f>
        <v>0.22828380166200105</v>
      </c>
      <c r="O28" s="19">
        <f>O23+O26</f>
        <v>24452.215629999999</v>
      </c>
      <c r="P28" s="122">
        <f>O28/O8</f>
        <v>0.23909704436339457</v>
      </c>
      <c r="Q28" s="19">
        <f>Q23+Q26</f>
        <v>25230.957739999998</v>
      </c>
      <c r="R28" s="122">
        <f>Q28/Q8</f>
        <v>0.24697250163956891</v>
      </c>
      <c r="S28" s="19">
        <f>S23+S26</f>
        <v>19054.724170000016</v>
      </c>
      <c r="T28" s="122">
        <f>S28/S8</f>
        <v>0.21582706593269696</v>
      </c>
      <c r="U28" s="19">
        <f>U23+U26</f>
        <v>89451.000000000015</v>
      </c>
      <c r="V28" s="134">
        <f>IF(U28=0,0,U28/U$8)</f>
        <v>0.23327882832487076</v>
      </c>
      <c r="W28" s="134">
        <f>IFERROR(U28/J28-1,"-")</f>
        <v>0.25029737036539057</v>
      </c>
      <c r="X28" s="123"/>
      <c r="Y28" s="19">
        <f>Y23+Y26</f>
        <v>17454</v>
      </c>
      <c r="Z28" s="122">
        <f>Y28/Y8</f>
        <v>0.2209367088607595</v>
      </c>
      <c r="AA28" s="19">
        <f>AA23+AA26</f>
        <v>29360</v>
      </c>
      <c r="AB28" s="122">
        <f>AA28/AA8</f>
        <v>0.27322302667088538</v>
      </c>
      <c r="AC28" s="19">
        <f>AC23+AC26</f>
        <v>32777</v>
      </c>
      <c r="AD28" s="122">
        <f>AC28/AC8</f>
        <v>0.27121154450824964</v>
      </c>
      <c r="AE28" s="19">
        <f>AE23+AE26</f>
        <v>24080</v>
      </c>
      <c r="AF28" s="122">
        <f>AE28/AE8</f>
        <v>0.19478891126912093</v>
      </c>
      <c r="AG28" s="19">
        <f>AG23+AG26</f>
        <v>103671</v>
      </c>
      <c r="AH28" s="134">
        <f>IF(AG28=0,0,AG28/AG$8)</f>
        <v>0.24057336059201778</v>
      </c>
      <c r="AI28" s="134">
        <f>IFERROR(AG28/U28-1,"-")</f>
        <v>0.15896971526310466</v>
      </c>
      <c r="AJ28" s="123"/>
      <c r="AK28" s="19">
        <f>AK23+AK26</f>
        <v>35912</v>
      </c>
      <c r="AL28" s="122">
        <f>AK28/AK8</f>
        <v>0.26454511970534073</v>
      </c>
      <c r="AM28" s="19">
        <f>AM23+AM26</f>
        <v>82428</v>
      </c>
      <c r="AN28" s="122">
        <f>AM28/AM8</f>
        <v>0.41173855490896377</v>
      </c>
      <c r="AO28" s="19">
        <f>AO23+AO26</f>
        <v>45081</v>
      </c>
      <c r="AP28" s="122">
        <f>AO28/AO8</f>
        <v>0.28893631748961696</v>
      </c>
      <c r="AQ28" s="19">
        <f>AQ23+AQ26</f>
        <v>21842</v>
      </c>
      <c r="AR28" s="122">
        <f>AQ28/AQ8</f>
        <v>0.17377813492031921</v>
      </c>
      <c r="AS28" s="19">
        <f>AS23+AS26</f>
        <v>185263</v>
      </c>
      <c r="AT28" s="134">
        <f>IF(AS28=0,0,AS28/AS$8)</f>
        <v>0.29994430574848863</v>
      </c>
      <c r="AU28" s="134">
        <f>IFERROR(AS28/AG28-1,"-")</f>
        <v>0.78702819496291143</v>
      </c>
      <c r="AV28" s="123"/>
      <c r="AW28" s="19">
        <f>AW23+AW26</f>
        <v>40956</v>
      </c>
      <c r="AX28" s="122">
        <f>AW28/AW8</f>
        <v>0.26957683624372231</v>
      </c>
      <c r="AY28" s="19">
        <f>AY23+AY26</f>
        <v>39594</v>
      </c>
      <c r="AZ28" s="122">
        <f>AY28/AY8</f>
        <v>0.2172569892178112</v>
      </c>
      <c r="BA28" s="19">
        <f>BA23+BA26</f>
        <v>71667.200000000012</v>
      </c>
      <c r="BB28" s="122">
        <f>BA28/BA8</f>
        <v>0.33077729007721673</v>
      </c>
      <c r="BC28" s="19">
        <f>BC23+BC26</f>
        <v>63852.799999999988</v>
      </c>
      <c r="BD28" s="122">
        <f>BC28/BC8</f>
        <v>0.27602472658107463</v>
      </c>
      <c r="BE28" s="19">
        <f>BE23+BE26</f>
        <v>216070</v>
      </c>
      <c r="BF28" s="134">
        <f>IF(BE28=0,0,BE28/BE$8)</f>
        <v>0.27624606061380913</v>
      </c>
      <c r="BG28" s="134">
        <f>IFERROR(BE28/AS28-1,"-")</f>
        <v>0.16628792581357321</v>
      </c>
      <c r="BH28" s="123"/>
      <c r="BI28" s="19">
        <f>BI23+BI26</f>
        <v>49169</v>
      </c>
      <c r="BJ28" s="122">
        <f>BI28/BI8</f>
        <v>0.26111500552298411</v>
      </c>
      <c r="BK28" s="19">
        <f>BK23+BK26</f>
        <v>93348</v>
      </c>
      <c r="BL28" s="122">
        <f>BK28/BK8</f>
        <v>0.30941592556622505</v>
      </c>
      <c r="BM28" s="19">
        <f>BM23+BM26</f>
        <v>86548.252535838066</v>
      </c>
      <c r="BN28" s="122">
        <f>BM28/BM8</f>
        <v>0.32626967849569138</v>
      </c>
      <c r="BO28" s="19">
        <f>BO23+BO26</f>
        <v>82149.747464161934</v>
      </c>
      <c r="BP28" s="122">
        <f>BO28/BO8</f>
        <v>0.3696459553191021</v>
      </c>
      <c r="BQ28" s="19">
        <f>BQ23+BQ26</f>
        <v>311215</v>
      </c>
      <c r="BR28" s="134">
        <f>IF(BQ28=0,0,BQ28/BQ$8)</f>
        <v>0.31837851662404093</v>
      </c>
      <c r="BS28" s="134">
        <f>IFERROR(BQ28/BE28-1,"-")</f>
        <v>0.44034340722913878</v>
      </c>
      <c r="BT28" s="123"/>
      <c r="BU28" s="19">
        <f>BU23+BU26</f>
        <v>69762</v>
      </c>
      <c r="BV28" s="122">
        <f>BU28/BU8</f>
        <v>0.31850140618722378</v>
      </c>
      <c r="BW28" s="19">
        <f>BW23+BW26</f>
        <v>114001</v>
      </c>
      <c r="BX28" s="122">
        <f>BW28/BW8</f>
        <v>0.35390738262950877</v>
      </c>
      <c r="BY28" s="19">
        <f>BY23+BY26</f>
        <v>112572.93634678356</v>
      </c>
      <c r="BZ28" s="122">
        <f>BY28/BY8</f>
        <v>0.37174845546316454</v>
      </c>
      <c r="CA28" s="19">
        <f>CA23+CA26</f>
        <v>109967.06365321646</v>
      </c>
      <c r="CB28" s="122">
        <f>CA28/CA8</f>
        <v>0.32550927572167659</v>
      </c>
      <c r="CC28" s="19">
        <f>CC23+CC26</f>
        <v>406303</v>
      </c>
      <c r="CD28" s="134">
        <f>IF(CC28=0,0,CC28/CC$8)</f>
        <v>0.34379897174150703</v>
      </c>
      <c r="CE28" s="134">
        <f>IFERROR(CC28/BQ28-1,"-")</f>
        <v>0.30553797214144574</v>
      </c>
      <c r="CF28" s="156"/>
      <c r="CG28" s="19">
        <v>128389</v>
      </c>
      <c r="CH28" s="122">
        <v>0.39367671589069325</v>
      </c>
      <c r="CI28" s="19">
        <v>150172.18332999997</v>
      </c>
      <c r="CJ28" s="122">
        <v>0.40503442440474258</v>
      </c>
      <c r="CK28" s="19">
        <v>107859.81667000003</v>
      </c>
      <c r="CL28" s="122">
        <v>0.33746055237123862</v>
      </c>
      <c r="CM28" s="19">
        <v>91114</v>
      </c>
      <c r="CN28" s="122">
        <v>0.26040532391331062</v>
      </c>
      <c r="CO28" s="19">
        <v>477535</v>
      </c>
      <c r="CP28" s="122">
        <v>0.34948225528704113</v>
      </c>
      <c r="CQ28" s="134">
        <v>0.17531743550995182</v>
      </c>
      <c r="CR28" s="157"/>
      <c r="CS28" s="19">
        <v>115378</v>
      </c>
      <c r="CT28" s="122">
        <v>0.36821747483580242</v>
      </c>
      <c r="CU28" s="19">
        <v>120521</v>
      </c>
      <c r="CV28" s="122">
        <v>0.329978452465372</v>
      </c>
      <c r="CW28" s="19"/>
      <c r="CX28" s="122"/>
      <c r="CY28" s="19"/>
      <c r="CZ28" s="122"/>
      <c r="DA28" s="19">
        <v>474464</v>
      </c>
      <c r="DB28" s="122">
        <v>0.33723858472722829</v>
      </c>
      <c r="DC28" s="134">
        <v>-6.4309422346006118E-3</v>
      </c>
      <c r="DE28" s="19"/>
      <c r="DF28" s="122">
        <v>0</v>
      </c>
      <c r="DG28" s="19"/>
      <c r="DH28" s="122">
        <v>0</v>
      </c>
      <c r="DI28" s="19"/>
      <c r="DJ28" s="122">
        <v>0</v>
      </c>
      <c r="DK28" s="19"/>
      <c r="DL28" s="122">
        <v>0</v>
      </c>
      <c r="DM28" s="19">
        <v>368171.76899999997</v>
      </c>
      <c r="DN28" s="122">
        <v>0.26822302028291611</v>
      </c>
      <c r="DO28" s="134">
        <v>-0.224025913451811</v>
      </c>
      <c r="DQ28" s="19"/>
      <c r="DR28" s="122">
        <v>0</v>
      </c>
      <c r="DS28" s="19"/>
      <c r="DT28" s="122">
        <v>0</v>
      </c>
      <c r="DU28" s="19"/>
      <c r="DV28" s="122">
        <v>0</v>
      </c>
      <c r="DW28" s="19"/>
      <c r="DX28" s="122">
        <v>0</v>
      </c>
      <c r="DY28" s="19"/>
      <c r="DZ28" s="122">
        <v>0</v>
      </c>
      <c r="EA28" s="134">
        <v>-1</v>
      </c>
      <c r="EC28" s="19"/>
      <c r="ED28" s="122">
        <v>0</v>
      </c>
      <c r="EE28" s="19"/>
      <c r="EF28" s="122">
        <v>0</v>
      </c>
      <c r="EG28" s="19"/>
      <c r="EH28" s="122">
        <v>0</v>
      </c>
      <c r="EI28" s="19"/>
      <c r="EJ28" s="122">
        <v>0</v>
      </c>
      <c r="EK28" s="19"/>
      <c r="EL28" s="122">
        <v>0</v>
      </c>
      <c r="EM28" s="122"/>
      <c r="EO28" s="20"/>
      <c r="EP28" s="266">
        <v>0</v>
      </c>
    </row>
    <row r="29" spans="1:146" s="138" customFormat="1" ht="15" hidden="1" customHeight="1" x14ac:dyDescent="0.4">
      <c r="A29" s="159" t="s">
        <v>132</v>
      </c>
      <c r="B29" s="159">
        <f>IF(B8=0,0,B28/B8)</f>
        <v>0.25022739615138029</v>
      </c>
      <c r="C29" s="159"/>
      <c r="D29" s="159">
        <f>IF(D8=0,0,D28/D8)</f>
        <v>0.23937153419593346</v>
      </c>
      <c r="E29" s="159"/>
      <c r="F29" s="159">
        <f>IF(F8=0,0,F28/F8)</f>
        <v>0.31883645542055383</v>
      </c>
      <c r="G29" s="159"/>
      <c r="H29" s="159">
        <f>IF(H8=0,0,H28/H8)</f>
        <v>0.16757632611291148</v>
      </c>
      <c r="I29" s="159"/>
      <c r="J29" s="159">
        <f>IF(J8=0,0,J28/J8)</f>
        <v>0.24666460123847081</v>
      </c>
      <c r="K29" s="159"/>
      <c r="L29" s="160"/>
      <c r="M29" s="159">
        <f>IF(M8=0,0,M28/M8)</f>
        <v>0.22828380166200105</v>
      </c>
      <c r="N29" s="159"/>
      <c r="O29" s="159">
        <f>IF(O8=0,0,O28/O8)</f>
        <v>0.23909704436339457</v>
      </c>
      <c r="P29" s="159"/>
      <c r="Q29" s="159">
        <f>IF(Q8=0,0,Q28/Q8)</f>
        <v>0.24697250163956891</v>
      </c>
      <c r="R29" s="159"/>
      <c r="S29" s="159">
        <f>IF(S8=0,0,S28/S8)</f>
        <v>0.21582706593269696</v>
      </c>
      <c r="T29" s="159"/>
      <c r="U29" s="159">
        <f>IF(U8=0,0,U28/U8)</f>
        <v>0.23327882832487076</v>
      </c>
      <c r="V29" s="159"/>
      <c r="W29" s="159"/>
      <c r="X29" s="160"/>
      <c r="Y29" s="159">
        <f>IF(Y8=0,0,Y28/Y8)</f>
        <v>0.2209367088607595</v>
      </c>
      <c r="Z29" s="159"/>
      <c r="AA29" s="159">
        <f>IF(AA8=0,0,AA28/AA8)</f>
        <v>0.27322302667088538</v>
      </c>
      <c r="AB29" s="159"/>
      <c r="AC29" s="159">
        <f>IF(AC8=0,0,AC28/AC8)</f>
        <v>0.27121154450824964</v>
      </c>
      <c r="AD29" s="159"/>
      <c r="AE29" s="159">
        <f>IF(AE8=0,0,AE28/AE8)</f>
        <v>0.19478891126912093</v>
      </c>
      <c r="AF29" s="159"/>
      <c r="AG29" s="159">
        <f>IF(AG8=0,0,AG28/AG8)</f>
        <v>0.24057336059201778</v>
      </c>
      <c r="AH29" s="159"/>
      <c r="AI29" s="159"/>
      <c r="AJ29" s="160"/>
      <c r="AK29" s="159">
        <f>IF(AK8=0,0,AK28/AK8)</f>
        <v>0.26454511970534073</v>
      </c>
      <c r="AL29" s="159"/>
      <c r="AM29" s="159">
        <f>IF(AM8=0,0,AM28/AM8)</f>
        <v>0.41173855490896377</v>
      </c>
      <c r="AN29" s="159"/>
      <c r="AO29" s="159">
        <f>IF(AO8=0,0,AO28/AO8)</f>
        <v>0.28893631748961696</v>
      </c>
      <c r="AP29" s="159"/>
      <c r="AQ29" s="159">
        <f>IF(AQ8=0,0,AQ28/AQ8)</f>
        <v>0.17377813492031921</v>
      </c>
      <c r="AR29" s="159"/>
      <c r="AS29" s="159">
        <f>IF(AS8=0,0,AS28/AS8)</f>
        <v>0.29994430574848863</v>
      </c>
      <c r="AT29" s="159"/>
      <c r="AU29" s="159"/>
      <c r="AV29" s="160"/>
      <c r="AW29" s="159">
        <f>IF(AW8=0,0,AW28/AW8)</f>
        <v>0.26957683624372231</v>
      </c>
      <c r="AX29" s="159"/>
      <c r="AY29" s="159">
        <f>IF(AY8=0,0,AY28/AY8)</f>
        <v>0.2172569892178112</v>
      </c>
      <c r="AZ29" s="159"/>
      <c r="BA29" s="159">
        <f>IF(BA8=0,0,BA28/BA8)</f>
        <v>0.33077729007721673</v>
      </c>
      <c r="BB29" s="159"/>
      <c r="BC29" s="159">
        <f>IF(BC8=0,0,BC28/BC8)</f>
        <v>0.27602472658107463</v>
      </c>
      <c r="BD29" s="159"/>
      <c r="BE29" s="159">
        <f>IF(BE8=0,0,BE28/BE8)</f>
        <v>0.27624606061380913</v>
      </c>
      <c r="BF29" s="159"/>
      <c r="BG29" s="159"/>
      <c r="BH29" s="160"/>
      <c r="BI29" s="159">
        <f>IF(BI8=0,0,BI28/BI8)</f>
        <v>0.26111500552298411</v>
      </c>
      <c r="BJ29" s="159"/>
      <c r="BK29" s="159">
        <f>IF(BK8=0,0,BK28/BK8)</f>
        <v>0.30941592556622505</v>
      </c>
      <c r="BL29" s="159"/>
      <c r="BM29" s="159">
        <f>IF(BM8=0,0,BM28/BM8)</f>
        <v>0.32626967849569138</v>
      </c>
      <c r="BN29" s="159"/>
      <c r="BO29" s="159">
        <f>IF(BO8=0,0,BO28/BO8)</f>
        <v>0.3696459553191021</v>
      </c>
      <c r="BP29" s="159"/>
      <c r="BQ29" s="159">
        <f>IF(BQ8=0,0,BQ28/BQ8)</f>
        <v>0.31837851662404093</v>
      </c>
      <c r="BR29" s="159"/>
      <c r="BS29" s="159"/>
      <c r="BT29" s="160"/>
      <c r="BU29" s="159">
        <f>IF(BU8=0,0,BU28/BU8)</f>
        <v>0.31850140618722378</v>
      </c>
      <c r="BV29" s="159"/>
      <c r="BW29" s="159">
        <f>IF(BW8=0,0,BW28/BW8)</f>
        <v>0.35390738262950877</v>
      </c>
      <c r="BX29" s="159"/>
      <c r="BY29" s="159">
        <f>IF(BY8=0,0,BY28/BY8)</f>
        <v>0.37174845546316454</v>
      </c>
      <c r="BZ29" s="159"/>
      <c r="CA29" s="159">
        <f>IF(CA8=0,0,CA28/CA8)</f>
        <v>0.32550927572167659</v>
      </c>
      <c r="CB29" s="159"/>
      <c r="CC29" s="159">
        <f>IF(CC8=0,0,CC28/CC8)</f>
        <v>0.34379897174150703</v>
      </c>
      <c r="CD29" s="159"/>
      <c r="CE29" s="159"/>
      <c r="CF29" s="159"/>
      <c r="CG29" s="159">
        <v>0.39367671589069325</v>
      </c>
      <c r="CH29" s="159"/>
      <c r="CI29" s="159">
        <v>0.40503442440474258</v>
      </c>
      <c r="CJ29" s="159"/>
      <c r="CK29" s="159">
        <v>0.33746055237123862</v>
      </c>
      <c r="CL29" s="159"/>
      <c r="CM29" s="159">
        <v>0.26040532391331062</v>
      </c>
      <c r="CN29" s="159"/>
      <c r="CO29" s="159">
        <v>0.34948225528704113</v>
      </c>
      <c r="CP29" s="159"/>
      <c r="CQ29" s="159"/>
      <c r="CR29" s="159"/>
      <c r="CS29" s="159">
        <v>0.36821747483580242</v>
      </c>
      <c r="CT29" s="159"/>
      <c r="CU29" s="159">
        <v>0.329978452465372</v>
      </c>
      <c r="CV29" s="159"/>
      <c r="CW29" s="159"/>
      <c r="CX29" s="159"/>
      <c r="CY29" s="159"/>
      <c r="CZ29" s="159"/>
      <c r="DA29" s="159">
        <v>0.33723858472722829</v>
      </c>
      <c r="DB29" s="159"/>
      <c r="DC29" s="159"/>
      <c r="DE29" s="159"/>
      <c r="DF29" s="159"/>
      <c r="DG29" s="159"/>
      <c r="DH29" s="159"/>
      <c r="DI29" s="159"/>
      <c r="DJ29" s="159"/>
      <c r="DK29" s="159"/>
      <c r="DL29" s="159"/>
      <c r="DM29" s="159">
        <v>0.26822302028291611</v>
      </c>
      <c r="DN29" s="159"/>
      <c r="DO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O29" s="278"/>
      <c r="EP29" s="279"/>
    </row>
    <row r="30" spans="1:146" s="138" customFormat="1" ht="7.4" customHeight="1" x14ac:dyDescent="0.4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O30" s="280"/>
      <c r="EP30" s="281"/>
    </row>
    <row r="31" spans="1:146" s="137" customFormat="1" ht="15" customHeight="1" x14ac:dyDescent="0.4">
      <c r="A31" s="163" t="s">
        <v>133</v>
      </c>
      <c r="B31" s="142">
        <f>B32+B33</f>
        <v>-2021</v>
      </c>
      <c r="C31" s="145">
        <f>B31/B8</f>
        <v>-2.9487816614670256E-2</v>
      </c>
      <c r="D31" s="142">
        <f>D32+D33</f>
        <v>-3164</v>
      </c>
      <c r="E31" s="145">
        <f>D31/D8</f>
        <v>-4.4987914119152567E-2</v>
      </c>
      <c r="F31" s="142">
        <f>F32+F33</f>
        <v>-6444</v>
      </c>
      <c r="G31" s="145">
        <f>F31/F8</f>
        <v>-7.9730766375491827E-2</v>
      </c>
      <c r="H31" s="142">
        <f>H32+H33</f>
        <v>-7107</v>
      </c>
      <c r="I31" s="145">
        <f>H31/H8</f>
        <v>-0.10101483881971687</v>
      </c>
      <c r="J31" s="142">
        <f>SUM(B31,D31,F31,H31)</f>
        <v>-18736</v>
      </c>
      <c r="K31" s="145">
        <f>IF(J31=0,0,J31/J$8)</f>
        <v>-6.4596921895991366E-2</v>
      </c>
      <c r="L31" s="123"/>
      <c r="M31" s="142">
        <f>M32+M33</f>
        <v>-9590</v>
      </c>
      <c r="N31" s="145">
        <f>M31/M8</f>
        <v>-0.10569356580774572</v>
      </c>
      <c r="O31" s="142">
        <f>O32+O33</f>
        <v>-4768</v>
      </c>
      <c r="P31" s="145">
        <f>O31/O8</f>
        <v>-4.6622143562565388E-2</v>
      </c>
      <c r="Q31" s="142">
        <f>Q32+Q33</f>
        <v>-14151</v>
      </c>
      <c r="R31" s="145">
        <f>Q31/Q8</f>
        <v>-0.1385166550836425</v>
      </c>
      <c r="S31" s="142">
        <f>S32+S33</f>
        <v>-4416</v>
      </c>
      <c r="T31" s="145">
        <f>S31/S8</f>
        <v>-5.0018689048217747E-2</v>
      </c>
      <c r="U31" s="142">
        <f>SUM(M31,O31,Q31,S31)</f>
        <v>-32925</v>
      </c>
      <c r="V31" s="145">
        <f t="shared" ref="V31:V33" si="31">IF(U31=0,0,U31/U$8)</f>
        <v>-8.5864947542189221E-2</v>
      </c>
      <c r="W31" s="145">
        <f>IFERROR(U31/J31-1,"-")</f>
        <v>0.75731212638770273</v>
      </c>
      <c r="X31" s="123"/>
      <c r="Y31" s="142">
        <f>Y32+Y33</f>
        <v>-5041</v>
      </c>
      <c r="Z31" s="145">
        <f>Y31/Y8</f>
        <v>-6.3810126582278484E-2</v>
      </c>
      <c r="AA31" s="142">
        <f>AA32+AA33</f>
        <v>-3707</v>
      </c>
      <c r="AB31" s="145">
        <f>AA31/AA8</f>
        <v>-3.4497198905618941E-2</v>
      </c>
      <c r="AC31" s="142">
        <f>SUM(AC32:AC33)</f>
        <v>-7541</v>
      </c>
      <c r="AD31" s="145">
        <f>AC31/AC8</f>
        <v>-6.2397603720191305E-2</v>
      </c>
      <c r="AE31" s="142">
        <f>SUM(AE32:AE33)</f>
        <v>-5945</v>
      </c>
      <c r="AF31" s="145">
        <f>AE31/AE8</f>
        <v>-4.8090534779689532E-2</v>
      </c>
      <c r="AG31" s="142">
        <f>SUM(Y31,AA31,AC31,AE31)</f>
        <v>-22234</v>
      </c>
      <c r="AH31" s="145">
        <f t="shared" ref="AH31:AH33" si="32">IF(AG31=0,0,AG31/AG$8)</f>
        <v>-5.1595027533282434E-2</v>
      </c>
      <c r="AI31" s="145">
        <f>IFERROR(AG31/U31-1,"-")</f>
        <v>-0.32470766894457104</v>
      </c>
      <c r="AJ31" s="123"/>
      <c r="AK31" s="142">
        <f>AK32+AK33</f>
        <v>-4656</v>
      </c>
      <c r="AL31" s="145">
        <f>AK31/AK8</f>
        <v>-3.4298342541436461E-2</v>
      </c>
      <c r="AM31" s="142">
        <f>AM32+AM33</f>
        <v>-7146</v>
      </c>
      <c r="AN31" s="145">
        <f>AM31/AM8</f>
        <v>-3.5695197182746823E-2</v>
      </c>
      <c r="AO31" s="142">
        <f>AO32+AO33</f>
        <v>1070</v>
      </c>
      <c r="AP31" s="145">
        <f>AO31/AO8</f>
        <v>6.8579192944675177E-3</v>
      </c>
      <c r="AQ31" s="142">
        <f>AQ32+AQ33</f>
        <v>-5114</v>
      </c>
      <c r="AR31" s="145">
        <f>AQ31/AQ8</f>
        <v>-4.0687729236448693E-2</v>
      </c>
      <c r="AS31" s="142">
        <f>AS32+AS33</f>
        <v>-15846</v>
      </c>
      <c r="AT31" s="145">
        <f t="shared" ref="AT31:AT33" si="33">IF(AS31=0,0,AS31/AS$8)</f>
        <v>-2.565497411188716E-2</v>
      </c>
      <c r="AU31" s="145">
        <f>IFERROR(AS31/AG31-1,"-")</f>
        <v>-0.28730772690474049</v>
      </c>
      <c r="AV31" s="123"/>
      <c r="AW31" s="142">
        <f>AW32+AW33</f>
        <v>-5085</v>
      </c>
      <c r="AX31" s="145">
        <f>AW31/AW8</f>
        <v>-3.3470021786779179E-2</v>
      </c>
      <c r="AY31" s="142">
        <f>AY32+AY33</f>
        <v>-15276</v>
      </c>
      <c r="AZ31" s="145">
        <f>AY31/AY8</f>
        <v>-8.3821229663365249E-2</v>
      </c>
      <c r="BA31" s="142">
        <f>BA32+BA33</f>
        <v>-5610</v>
      </c>
      <c r="BB31" s="145">
        <f>BA31/BA8</f>
        <v>-2.5892745877237923E-2</v>
      </c>
      <c r="BC31" s="142">
        <f>BC32+BC33</f>
        <v>1354</v>
      </c>
      <c r="BD31" s="145">
        <f>BC31/BC8</f>
        <v>5.8531102753641984E-3</v>
      </c>
      <c r="BE31" s="142">
        <f>BE32+BE33</f>
        <v>-24617</v>
      </c>
      <c r="BF31" s="145">
        <f t="shared" ref="BF31:BF33" si="34">IF(BE31=0,0,BE31/BE$8)</f>
        <v>-3.147289894076058E-2</v>
      </c>
      <c r="BG31" s="145">
        <f>IFERROR(BE31/AS31-1,"-")</f>
        <v>0.55351508267070559</v>
      </c>
      <c r="BH31" s="123"/>
      <c r="BI31" s="142">
        <f>BI32+BI33</f>
        <v>-3544</v>
      </c>
      <c r="BJ31" s="145">
        <f>BI31/BI8</f>
        <v>-1.8820630469878495E-2</v>
      </c>
      <c r="BK31" s="142">
        <f>BK32+BK33</f>
        <v>-945</v>
      </c>
      <c r="BL31" s="145">
        <f>BK31/BK8</f>
        <v>-3.1323440208690348E-3</v>
      </c>
      <c r="BM31" s="142">
        <f>BM32+BM33</f>
        <v>-10536</v>
      </c>
      <c r="BN31" s="145">
        <f>BM31/BM8</f>
        <v>-3.9718622062382664E-2</v>
      </c>
      <c r="BO31" s="142">
        <f>BO32+BO33</f>
        <v>-88</v>
      </c>
      <c r="BP31" s="145">
        <f>BO31/BO8</f>
        <v>-3.9597010425712858E-4</v>
      </c>
      <c r="BQ31" s="142">
        <f>BQ32+BQ33</f>
        <v>-15113</v>
      </c>
      <c r="BR31" s="145">
        <f t="shared" ref="BR31:BR33" si="35">IF(BQ31=0,0,BQ31/BQ$8)</f>
        <v>-1.5460869565217391E-2</v>
      </c>
      <c r="BS31" s="145">
        <f>IFERROR(BQ31/BE31-1,"-")</f>
        <v>-0.38607466385018485</v>
      </c>
      <c r="BT31" s="123"/>
      <c r="BU31" s="142">
        <f>BU32+BU33</f>
        <v>-27657</v>
      </c>
      <c r="BV31" s="145">
        <f>BU31/BU8</f>
        <v>-0.12626922093575368</v>
      </c>
      <c r="BW31" s="142">
        <f>BW32+BW33</f>
        <v>-8875</v>
      </c>
      <c r="BX31" s="145">
        <f>BW31/BW8</f>
        <v>-2.7551758500687629E-2</v>
      </c>
      <c r="BY31" s="142">
        <f>BY32+BY33</f>
        <v>-1413</v>
      </c>
      <c r="BZ31" s="145">
        <f>BY31/BY8</f>
        <v>-4.6661354373071732E-3</v>
      </c>
      <c r="CA31" s="142">
        <f>CA32+CA33</f>
        <v>2455</v>
      </c>
      <c r="CB31" s="145">
        <f>CA31/CA8</f>
        <v>7.266951079250193E-3</v>
      </c>
      <c r="CC31" s="142">
        <v>-35490</v>
      </c>
      <c r="CD31" s="145">
        <f t="shared" ref="CD31:CD33" si="36">IF(CC31=0,0,CC31/CC$8)</f>
        <v>-3.0030360364324372E-2</v>
      </c>
      <c r="CE31" s="145">
        <f>IFERROR(CC31/BQ31-1,"-")</f>
        <v>1.3483094025011582</v>
      </c>
      <c r="CF31" s="140"/>
      <c r="CG31" s="142">
        <v>-486</v>
      </c>
      <c r="CH31" s="145">
        <v>-1.4902124319285679E-3</v>
      </c>
      <c r="CI31" s="142">
        <v>-984</v>
      </c>
      <c r="CJ31" s="145">
        <v>-2.6539793507460272E-3</v>
      </c>
      <c r="CK31" s="142">
        <v>19939</v>
      </c>
      <c r="CL31" s="145">
        <v>6.2383064995525962E-2</v>
      </c>
      <c r="CM31" s="142">
        <v>7375</v>
      </c>
      <c r="CN31" s="145">
        <v>2.1077872378127027E-2</v>
      </c>
      <c r="CO31" s="142">
        <v>25844</v>
      </c>
      <c r="CP31" s="145">
        <v>1.8913837531570023E-2</v>
      </c>
      <c r="CQ31" s="145" t="s">
        <v>134</v>
      </c>
      <c r="CR31" s="125"/>
      <c r="CS31" s="142">
        <v>-32167</v>
      </c>
      <c r="CT31" s="145">
        <v>-0.10265779882684097</v>
      </c>
      <c r="CU31" s="142">
        <v>31168</v>
      </c>
      <c r="CV31" s="145">
        <v>8.5335903340004765E-2</v>
      </c>
      <c r="CW31" s="142">
        <v>13371</v>
      </c>
      <c r="CX31" s="145">
        <v>3.6973948727024357E-2</v>
      </c>
      <c r="CY31" s="142">
        <v>3998</v>
      </c>
      <c r="CZ31" s="145">
        <v>1.0902793875018749E-2</v>
      </c>
      <c r="DA31" s="142">
        <v>16370</v>
      </c>
      <c r="DB31" s="145">
        <v>1.1635436264889911E-2</v>
      </c>
      <c r="DC31" s="148">
        <v>-0.36658412010524688</v>
      </c>
      <c r="DE31" s="142">
        <v>8332</v>
      </c>
      <c r="DF31" s="145">
        <v>3.2269433503355913E-2</v>
      </c>
      <c r="DG31" s="142">
        <v>595</v>
      </c>
      <c r="DH31" s="145">
        <v>1.6332289347778947E-3</v>
      </c>
      <c r="DI31" s="142">
        <v>-2614</v>
      </c>
      <c r="DJ31" s="145">
        <v>-7.2080915929496371E-3</v>
      </c>
      <c r="DK31" s="142">
        <v>-1523</v>
      </c>
      <c r="DL31" s="145">
        <v>-4.1996646886236794E-3</v>
      </c>
      <c r="DM31" s="142">
        <v>4790</v>
      </c>
      <c r="DN31" s="145">
        <v>3.4896436265192516E-3</v>
      </c>
      <c r="DO31" s="148">
        <v>-0.70739156994502139</v>
      </c>
      <c r="DQ31" s="142">
        <v>-1252</v>
      </c>
      <c r="DR31" s="145">
        <v>-3.4808622084569383E-3</v>
      </c>
      <c r="DS31" s="142">
        <v>-14905.852849841613</v>
      </c>
      <c r="DT31" s="145">
        <v>-3.2048732376441368E-2</v>
      </c>
      <c r="DU31" s="142">
        <v>-9992.9497703648231</v>
      </c>
      <c r="DV31" s="145">
        <v>-2.1101334744178215E-2</v>
      </c>
      <c r="DW31" s="142">
        <v>-10757.050229635177</v>
      </c>
      <c r="DX31" s="145">
        <v>-2.3588686032593727E-2</v>
      </c>
      <c r="DY31" s="142">
        <v>-36908</v>
      </c>
      <c r="DZ31" s="145">
        <v>-2.1037679494019527E-2</v>
      </c>
      <c r="EA31" s="148">
        <v>-8.7052192066805851</v>
      </c>
      <c r="EC31" s="142">
        <v>4308</v>
      </c>
      <c r="ED31" s="145">
        <v>1.1549690748182961E-2</v>
      </c>
      <c r="EE31" s="142">
        <v>-12623.10120302157</v>
      </c>
      <c r="EF31" s="145">
        <v>-2.7156598827587173E-2</v>
      </c>
      <c r="EG31" s="142">
        <v>46747.244109251376</v>
      </c>
      <c r="EH31" s="145">
        <v>9.83747845550903E-2</v>
      </c>
      <c r="EI31" s="142">
        <v>-4349.1429062297975</v>
      </c>
      <c r="EJ31" s="145">
        <v>-1.116988680097358E-2</v>
      </c>
      <c r="EK31" s="142">
        <v>34083</v>
      </c>
      <c r="EL31" s="145">
        <v>2.0020772215837816E-2</v>
      </c>
      <c r="EM31" s="145">
        <v>-1.9234583288176004</v>
      </c>
      <c r="EO31" s="273">
        <v>-33036</v>
      </c>
      <c r="EP31" s="274">
        <v>-7.5950033741568612E-2</v>
      </c>
    </row>
    <row r="32" spans="1:146" ht="15" customHeight="1" x14ac:dyDescent="0.4">
      <c r="A32" s="152" t="s">
        <v>135</v>
      </c>
      <c r="B32" s="147">
        <v>3941</v>
      </c>
      <c r="C32" s="148">
        <f>B32/B8</f>
        <v>5.7501971933901767E-2</v>
      </c>
      <c r="D32" s="147">
        <v>2438</v>
      </c>
      <c r="E32" s="148">
        <f>D32/D8</f>
        <v>3.466515000710934E-2</v>
      </c>
      <c r="F32" s="147">
        <v>1756</v>
      </c>
      <c r="G32" s="148">
        <f>F32/F8</f>
        <v>2.1726757566009256E-2</v>
      </c>
      <c r="H32" s="147">
        <v>1782</v>
      </c>
      <c r="I32" s="148">
        <f>H32/H8</f>
        <v>2.5328330206378986E-2</v>
      </c>
      <c r="J32" s="147">
        <f>SUM(B32,D32,F32,H32)</f>
        <v>9917</v>
      </c>
      <c r="K32" s="148">
        <f t="shared" ref="K32:K33" si="37">IF(J32=0,0,J32/J$8)</f>
        <v>3.4191272120118826E-2</v>
      </c>
      <c r="L32" s="129"/>
      <c r="M32" s="147">
        <v>2994</v>
      </c>
      <c r="N32" s="148">
        <f>M32/M8</f>
        <v>3.299755328763198E-2</v>
      </c>
      <c r="O32" s="147">
        <v>3301</v>
      </c>
      <c r="P32" s="148">
        <f>O32/O8</f>
        <v>3.2277620784401918E-2</v>
      </c>
      <c r="Q32" s="147">
        <v>5758</v>
      </c>
      <c r="R32" s="148">
        <f>Q32/Q8</f>
        <v>5.6362016816593419E-2</v>
      </c>
      <c r="S32" s="147">
        <v>-7267</v>
      </c>
      <c r="T32" s="148">
        <f>S32/S8</f>
        <v>-8.2311099029302157E-2</v>
      </c>
      <c r="U32" s="147">
        <f>SUM(M32,O32,Q32,S32)</f>
        <v>4786</v>
      </c>
      <c r="V32" s="148">
        <f t="shared" si="31"/>
        <v>1.2481386148425744E-2</v>
      </c>
      <c r="W32" s="148">
        <f>IFERROR(U32/J32-1,"-")</f>
        <v>-0.51739437329837656</v>
      </c>
      <c r="X32" s="129"/>
      <c r="Y32" s="147">
        <v>9986</v>
      </c>
      <c r="Z32" s="148">
        <f>Y32/Y8</f>
        <v>0.12640506329113924</v>
      </c>
      <c r="AA32" s="147">
        <v>12679</v>
      </c>
      <c r="AB32" s="148">
        <f>AA32/AA8</f>
        <v>0.11799028457629958</v>
      </c>
      <c r="AC32" s="147">
        <v>1212</v>
      </c>
      <c r="AD32" s="148">
        <f>AC32/AC8</f>
        <v>1.0028629586112168E-2</v>
      </c>
      <c r="AE32" s="147">
        <f>13158-Y32-AA32-AC32</f>
        <v>-10719</v>
      </c>
      <c r="AF32" s="148">
        <f>AE32/AE8</f>
        <v>-8.6708568932462926E-2</v>
      </c>
      <c r="AG32" s="147">
        <f>SUM(Y32,AA32,AC32,AE32)</f>
        <v>13158</v>
      </c>
      <c r="AH32" s="148">
        <f t="shared" si="32"/>
        <v>3.0533748865832971E-2</v>
      </c>
      <c r="AI32" s="148">
        <f>IFERROR(AG32/U32-1,"-")</f>
        <v>1.7492687003760969</v>
      </c>
      <c r="AJ32" s="129"/>
      <c r="AK32" s="147">
        <v>4341</v>
      </c>
      <c r="AL32" s="148">
        <f>AK32/AK8</f>
        <v>3.1977900552486185E-2</v>
      </c>
      <c r="AM32" s="147">
        <v>1026</v>
      </c>
      <c r="AN32" s="148">
        <f>AM32/AM8</f>
        <v>5.1250031219560932E-3</v>
      </c>
      <c r="AO32" s="147">
        <v>4500</v>
      </c>
      <c r="AP32" s="148">
        <f>AO32/AO8</f>
        <v>2.8841716658975541E-2</v>
      </c>
      <c r="AQ32" s="147">
        <v>-9260</v>
      </c>
      <c r="AR32" s="148">
        <f>AQ32/AQ8</f>
        <v>-7.3673909411324776E-2</v>
      </c>
      <c r="AS32" s="147">
        <v>607</v>
      </c>
      <c r="AT32" s="148">
        <f t="shared" si="33"/>
        <v>9.827444961451159E-4</v>
      </c>
      <c r="AU32" s="148">
        <f>IFERROR(AS32/AG32-1,"-")</f>
        <v>-0.95386836905304762</v>
      </c>
      <c r="AV32" s="129"/>
      <c r="AW32" s="147">
        <v>1598</v>
      </c>
      <c r="AX32" s="148">
        <f>AW32/AW8</f>
        <v>1.051820940320022E-2</v>
      </c>
      <c r="AY32" s="147">
        <v>-664</v>
      </c>
      <c r="AZ32" s="148">
        <f>AY32/AY8</f>
        <v>-3.6434470081483719E-3</v>
      </c>
      <c r="BA32" s="147">
        <v>1395</v>
      </c>
      <c r="BB32" s="148">
        <f>BA32/BA8</f>
        <v>6.4385704988853655E-3</v>
      </c>
      <c r="BC32" s="147">
        <v>1349</v>
      </c>
      <c r="BD32" s="148">
        <f>BC32/BC8</f>
        <v>5.8314961310681713E-3</v>
      </c>
      <c r="BE32" s="147">
        <v>3678</v>
      </c>
      <c r="BF32" s="148">
        <f t="shared" si="34"/>
        <v>4.7023326280260557E-3</v>
      </c>
      <c r="BG32" s="148">
        <f>IFERROR(BE32/AS32-1,"-")</f>
        <v>5.059308072487644</v>
      </c>
      <c r="BH32" s="129"/>
      <c r="BI32" s="147">
        <v>1727</v>
      </c>
      <c r="BJ32" s="148">
        <f>BI32/BI8</f>
        <v>9.1713399609142671E-3</v>
      </c>
      <c r="BK32" s="147">
        <v>1573</v>
      </c>
      <c r="BL32" s="148">
        <f>BK32/BK8</f>
        <v>5.213944068599991E-3</v>
      </c>
      <c r="BM32" s="147">
        <v>2880</v>
      </c>
      <c r="BN32" s="148">
        <f>BM32/BM8</f>
        <v>1.0857026531858587E-2</v>
      </c>
      <c r="BO32" s="147">
        <v>1561</v>
      </c>
      <c r="BP32" s="148">
        <f>BO32/BO8</f>
        <v>7.0239696902883834E-3</v>
      </c>
      <c r="BQ32" s="147">
        <v>7741</v>
      </c>
      <c r="BR32" s="148">
        <f t="shared" si="35"/>
        <v>7.9191815856777502E-3</v>
      </c>
      <c r="BS32" s="148">
        <f>IFERROR(BQ32/BE32-1,"-")</f>
        <v>1.1046764545948884</v>
      </c>
      <c r="BT32" s="129"/>
      <c r="BU32" s="147">
        <v>1338</v>
      </c>
      <c r="BV32" s="148">
        <f>BU32/BU8</f>
        <v>6.1086964461813803E-3</v>
      </c>
      <c r="BW32" s="147">
        <v>1857</v>
      </c>
      <c r="BX32" s="148">
        <f>BW32/BW8</f>
        <v>5.7649144265664145E-3</v>
      </c>
      <c r="BY32" s="147">
        <v>1451</v>
      </c>
      <c r="BZ32" s="148">
        <f>BY32/BY8</f>
        <v>4.7916224483600198E-3</v>
      </c>
      <c r="CA32" s="147">
        <f t="shared" ref="CA32:CA33" si="38">CC32-SUM(BY32,BW32,BU32)</f>
        <v>3538</v>
      </c>
      <c r="CB32" s="148">
        <f>CA32/CA8</f>
        <v>1.0472697726430624E-2</v>
      </c>
      <c r="CC32" s="142">
        <v>8184</v>
      </c>
      <c r="CD32" s="148">
        <f t="shared" si="36"/>
        <v>6.9250061769972008E-3</v>
      </c>
      <c r="CE32" s="148">
        <f>IFERROR(CC32/BQ32-1,"-")</f>
        <v>5.7227748352925989E-2</v>
      </c>
      <c r="CF32" s="130"/>
      <c r="CG32" s="147">
        <v>13501</v>
      </c>
      <c r="CH32" s="148">
        <v>4.1397856056517683E-2</v>
      </c>
      <c r="CI32" s="147">
        <v>-5345</v>
      </c>
      <c r="CJ32" s="148">
        <v>-1.4416178485505604E-2</v>
      </c>
      <c r="CK32" s="147">
        <v>30411</v>
      </c>
      <c r="CL32" s="148">
        <v>9.5146767118658909E-2</v>
      </c>
      <c r="CM32" s="147">
        <v>18278</v>
      </c>
      <c r="CN32" s="148">
        <v>5.2238827298631295E-2</v>
      </c>
      <c r="CO32" s="147">
        <v>56845</v>
      </c>
      <c r="CP32" s="148">
        <v>4.1601806782313032E-2</v>
      </c>
      <c r="CQ32" s="148">
        <v>5.9458699902248293</v>
      </c>
      <c r="CR32" s="131"/>
      <c r="CS32" s="147">
        <v>17094</v>
      </c>
      <c r="CT32" s="148">
        <v>5.4553810213760046E-2</v>
      </c>
      <c r="CU32" s="147">
        <v>17881</v>
      </c>
      <c r="CV32" s="148">
        <v>4.895698433080805E-2</v>
      </c>
      <c r="CW32" s="147">
        <v>18947</v>
      </c>
      <c r="CX32" s="148">
        <v>5.2392895559863178E-2</v>
      </c>
      <c r="CY32" s="147">
        <v>16996</v>
      </c>
      <c r="CZ32" s="148">
        <v>4.6349145747828578E-2</v>
      </c>
      <c r="DA32" s="147">
        <v>70918</v>
      </c>
      <c r="DB32" s="148">
        <v>5.0406955958061252E-2</v>
      </c>
      <c r="DC32" s="148">
        <v>0.24756794792857773</v>
      </c>
      <c r="DE32" s="147">
        <v>16344</v>
      </c>
      <c r="DF32" s="148">
        <v>6.3299522465056296E-2</v>
      </c>
      <c r="DG32" s="147">
        <v>11718</v>
      </c>
      <c r="DH32" s="148">
        <v>3.2165002786096415E-2</v>
      </c>
      <c r="DI32" s="147">
        <v>10034</v>
      </c>
      <c r="DJ32" s="148">
        <v>2.7668703536211422E-2</v>
      </c>
      <c r="DK32" s="147">
        <v>17802</v>
      </c>
      <c r="DL32" s="148">
        <v>4.9088923694601931E-2</v>
      </c>
      <c r="DM32" s="147">
        <v>55898</v>
      </c>
      <c r="DN32" s="148">
        <v>4.0723194036570591E-2</v>
      </c>
      <c r="DO32" s="148">
        <v>-0.21179390281733834</v>
      </c>
      <c r="DQ32" s="147">
        <v>15315</v>
      </c>
      <c r="DR32" s="148">
        <v>4.2579396743225244E-2</v>
      </c>
      <c r="DS32" s="147">
        <v>8859</v>
      </c>
      <c r="DT32" s="148">
        <v>1.9047532736505647E-2</v>
      </c>
      <c r="DU32" s="147">
        <v>8251.7491450317466</v>
      </c>
      <c r="DV32" s="148">
        <v>1.742457682021796E-2</v>
      </c>
      <c r="DW32" s="147">
        <v>14458.250854968253</v>
      </c>
      <c r="DX32" s="148">
        <v>3.1704894252398842E-2</v>
      </c>
      <c r="DY32" s="147">
        <v>46884</v>
      </c>
      <c r="DZ32" s="148">
        <v>2.6724031792500581E-2</v>
      </c>
      <c r="EA32" s="148">
        <v>-0.16125800565315396</v>
      </c>
      <c r="EC32" s="147">
        <v>11569</v>
      </c>
      <c r="ED32" s="148">
        <v>3.1016335252026156E-2</v>
      </c>
      <c r="EE32" s="147">
        <v>4670.0394326535807</v>
      </c>
      <c r="EF32" s="148">
        <v>1.0046848658016687E-2</v>
      </c>
      <c r="EG32" s="147">
        <v>22267.537000197124</v>
      </c>
      <c r="EH32" s="148">
        <v>4.6859749632457509E-2</v>
      </c>
      <c r="EI32" s="147">
        <v>96949.423567149293</v>
      </c>
      <c r="EJ32" s="148">
        <v>0.24899482725975969</v>
      </c>
      <c r="EK32" s="147">
        <v>135456</v>
      </c>
      <c r="EL32" s="148">
        <v>7.9568515719523725E-2</v>
      </c>
      <c r="EM32" s="148">
        <v>1.8891732787304836</v>
      </c>
      <c r="EO32" s="277">
        <v>21835</v>
      </c>
      <c r="EP32" s="276">
        <v>5.0198843284512365E-2</v>
      </c>
    </row>
    <row r="33" spans="1:146" ht="15" customHeight="1" x14ac:dyDescent="0.4">
      <c r="A33" s="152" t="s">
        <v>136</v>
      </c>
      <c r="B33" s="147">
        <v>-5962</v>
      </c>
      <c r="C33" s="148">
        <f>B33/B8</f>
        <v>-8.698978854857202E-2</v>
      </c>
      <c r="D33" s="147">
        <v>-5602</v>
      </c>
      <c r="E33" s="148">
        <f>D33/D8</f>
        <v>-7.9653064126261913E-2</v>
      </c>
      <c r="F33" s="147">
        <v>-8200</v>
      </c>
      <c r="G33" s="148">
        <f>F33/F8</f>
        <v>-0.10145752394150108</v>
      </c>
      <c r="H33" s="147">
        <v>-8889</v>
      </c>
      <c r="I33" s="148">
        <f>H33/H8</f>
        <v>-0.12634316902609585</v>
      </c>
      <c r="J33" s="147">
        <f>SUM(B33,D33,F33,H33)</f>
        <v>-28653</v>
      </c>
      <c r="K33" s="148">
        <f t="shared" si="37"/>
        <v>-9.8788194016110192E-2</v>
      </c>
      <c r="L33" s="129"/>
      <c r="M33" s="147">
        <v>-12584</v>
      </c>
      <c r="N33" s="148">
        <f>M33/M8</f>
        <v>-0.13869111909537771</v>
      </c>
      <c r="O33" s="147">
        <v>-8069</v>
      </c>
      <c r="P33" s="148">
        <f>O33/O8</f>
        <v>-7.8899764346967313E-2</v>
      </c>
      <c r="Q33" s="147">
        <v>-19909</v>
      </c>
      <c r="R33" s="148">
        <f>Q33/Q8</f>
        <v>-0.19487867190023589</v>
      </c>
      <c r="S33" s="147">
        <v>2851</v>
      </c>
      <c r="T33" s="148">
        <f>S33/S8</f>
        <v>3.2292409981084416E-2</v>
      </c>
      <c r="U33" s="147">
        <f>SUM(M33,O33,Q33,S33)</f>
        <v>-37711</v>
      </c>
      <c r="V33" s="148">
        <f t="shared" si="31"/>
        <v>-9.8346333690614962E-2</v>
      </c>
      <c r="W33" s="148">
        <f>IFERROR(U33/J33-1,"-")</f>
        <v>0.31612745611279802</v>
      </c>
      <c r="X33" s="129"/>
      <c r="Y33" s="147">
        <v>-15027</v>
      </c>
      <c r="Z33" s="148">
        <f>Y33/Y8</f>
        <v>-0.19021518987341773</v>
      </c>
      <c r="AA33" s="147">
        <v>-16386</v>
      </c>
      <c r="AB33" s="148">
        <f>AA33/AA8</f>
        <v>-0.15248748348191851</v>
      </c>
      <c r="AC33" s="147">
        <v>-8753</v>
      </c>
      <c r="AD33" s="148">
        <f>AC33/AC8</f>
        <v>-7.2426233306303475E-2</v>
      </c>
      <c r="AE33" s="147">
        <f>-35392-Y33-AA33-AC33</f>
        <v>4774</v>
      </c>
      <c r="AF33" s="148">
        <f>AE33/AE8</f>
        <v>3.8618034152773394E-2</v>
      </c>
      <c r="AG33" s="147">
        <f>SUM(Y33,AA33,AC33,AE33)</f>
        <v>-35392</v>
      </c>
      <c r="AH33" s="148">
        <f t="shared" si="32"/>
        <v>-8.2128776399115408E-2</v>
      </c>
      <c r="AI33" s="148">
        <f>IFERROR(AG33/U33-1,"-")</f>
        <v>-6.1493993794913937E-2</v>
      </c>
      <c r="AJ33" s="129"/>
      <c r="AK33" s="147">
        <v>-8997</v>
      </c>
      <c r="AL33" s="148">
        <f>AK33/AK8</f>
        <v>-6.6276243093922646E-2</v>
      </c>
      <c r="AM33" s="147">
        <v>-8172</v>
      </c>
      <c r="AN33" s="148">
        <f>AM33/AM8</f>
        <v>-4.0820200304702917E-2</v>
      </c>
      <c r="AO33" s="147">
        <v>-3430</v>
      </c>
      <c r="AP33" s="148">
        <f>AO33/AO8</f>
        <v>-2.1983797364508024E-2</v>
      </c>
      <c r="AQ33" s="147">
        <v>4146</v>
      </c>
      <c r="AR33" s="148">
        <f>AQ33/AQ8</f>
        <v>3.2986180174876083E-2</v>
      </c>
      <c r="AS33" s="147">
        <v>-16453</v>
      </c>
      <c r="AT33" s="148">
        <f t="shared" si="33"/>
        <v>-2.6637718608032275E-2</v>
      </c>
      <c r="AU33" s="148">
        <f>IFERROR(AS33/AG33-1,"-")</f>
        <v>-0.53512093128390603</v>
      </c>
      <c r="AV33" s="129"/>
      <c r="AW33" s="147">
        <v>-6683</v>
      </c>
      <c r="AX33" s="148">
        <f>AW33/AW8</f>
        <v>-4.3988231189979396E-2</v>
      </c>
      <c r="AY33" s="147">
        <v>-14612</v>
      </c>
      <c r="AZ33" s="148">
        <f>AY33/AY8</f>
        <v>-8.0177782655216884E-2</v>
      </c>
      <c r="BA33" s="147">
        <v>-7005</v>
      </c>
      <c r="BB33" s="148">
        <f>BA33/BA8</f>
        <v>-3.2331316376123291E-2</v>
      </c>
      <c r="BC33" s="147">
        <v>5</v>
      </c>
      <c r="BD33" s="148">
        <f>BC33/BC8</f>
        <v>2.1614144296027319E-5</v>
      </c>
      <c r="BE33" s="147">
        <v>-28295</v>
      </c>
      <c r="BF33" s="148">
        <f t="shared" si="34"/>
        <v>-3.6175231568786638E-2</v>
      </c>
      <c r="BG33" s="148">
        <f>IFERROR(BE33/AS33-1,"-")</f>
        <v>0.71974715857290472</v>
      </c>
      <c r="BH33" s="129"/>
      <c r="BI33" s="147">
        <v>-5271</v>
      </c>
      <c r="BJ33" s="148">
        <f>BI33/BI8</f>
        <v>-2.7991970430792761E-2</v>
      </c>
      <c r="BK33" s="147">
        <v>-2518</v>
      </c>
      <c r="BL33" s="148">
        <f>BK33/BK8</f>
        <v>-8.3462880894690263E-3</v>
      </c>
      <c r="BM33" s="147">
        <v>-13416</v>
      </c>
      <c r="BN33" s="148">
        <f>BM33/BM8</f>
        <v>-5.0575648594241254E-2</v>
      </c>
      <c r="BO33" s="147">
        <v>-1649</v>
      </c>
      <c r="BP33" s="148">
        <f>BO33/BO8</f>
        <v>-7.4199397945455122E-3</v>
      </c>
      <c r="BQ33" s="147">
        <v>-22854</v>
      </c>
      <c r="BR33" s="148">
        <f t="shared" si="35"/>
        <v>-2.3380051150895139E-2</v>
      </c>
      <c r="BS33" s="148">
        <f>IFERROR(BQ33/BE33-1,"-")</f>
        <v>-0.19229545856158337</v>
      </c>
      <c r="BT33" s="129"/>
      <c r="BU33" s="147">
        <v>-28995</v>
      </c>
      <c r="BV33" s="148">
        <f>BU33/BU8</f>
        <v>-0.13237791738193505</v>
      </c>
      <c r="BW33" s="147">
        <v>-10732</v>
      </c>
      <c r="BX33" s="148">
        <f>BW33/BW8</f>
        <v>-3.3316672927254043E-2</v>
      </c>
      <c r="BY33" s="147">
        <v>-2864</v>
      </c>
      <c r="BZ33" s="148">
        <f>BY33/BY8</f>
        <v>-9.457757885667193E-3</v>
      </c>
      <c r="CA33" s="147">
        <f t="shared" si="38"/>
        <v>-1083</v>
      </c>
      <c r="CB33" s="148">
        <f>CA33/CA8</f>
        <v>-3.2057466471804314E-3</v>
      </c>
      <c r="CC33" s="142">
        <v>-43674</v>
      </c>
      <c r="CD33" s="148">
        <f t="shared" si="36"/>
        <v>-3.6955366541321574E-2</v>
      </c>
      <c r="CE33" s="148">
        <f>IFERROR(CC33/BQ33-1,"-")</f>
        <v>0.91100026253609867</v>
      </c>
      <c r="CF33" s="130"/>
      <c r="CG33" s="147">
        <v>-13987</v>
      </c>
      <c r="CH33" s="148">
        <v>-4.2888068488446257E-2</v>
      </c>
      <c r="CI33" s="147">
        <v>4361</v>
      </c>
      <c r="CJ33" s="148">
        <v>1.1762199134759578E-2</v>
      </c>
      <c r="CK33" s="147">
        <v>-10472</v>
      </c>
      <c r="CL33" s="148">
        <v>-3.2763702123132954E-2</v>
      </c>
      <c r="CM33" s="147">
        <v>-10903</v>
      </c>
      <c r="CN33" s="148">
        <v>-3.1160954920504268E-2</v>
      </c>
      <c r="CO33" s="147">
        <v>-31001</v>
      </c>
      <c r="CP33" s="148">
        <v>-2.2687969250743008E-2</v>
      </c>
      <c r="CQ33" s="148">
        <v>-0.29017264276228416</v>
      </c>
      <c r="CR33" s="131"/>
      <c r="CS33" s="147">
        <v>-49261</v>
      </c>
      <c r="CT33" s="148">
        <v>-0.157211609040601</v>
      </c>
      <c r="CU33" s="147">
        <v>13287</v>
      </c>
      <c r="CV33" s="148">
        <v>3.6378919009196715E-2</v>
      </c>
      <c r="CW33" s="147">
        <v>-5576</v>
      </c>
      <c r="CX33" s="148">
        <v>-1.5418946832838818E-2</v>
      </c>
      <c r="CY33" s="147">
        <v>-12998</v>
      </c>
      <c r="CZ33" s="148">
        <v>-3.5446351872809825E-2</v>
      </c>
      <c r="DA33" s="147">
        <v>-54548</v>
      </c>
      <c r="DB33" s="148">
        <v>-3.8771519693171344E-2</v>
      </c>
      <c r="DC33" s="148">
        <v>0.75955614335021449</v>
      </c>
      <c r="DE33" s="147">
        <v>-8012</v>
      </c>
      <c r="DF33" s="148">
        <v>-3.103008896170038E-2</v>
      </c>
      <c r="DG33" s="147">
        <v>-11123</v>
      </c>
      <c r="DH33" s="148">
        <v>-3.0531773851318524E-2</v>
      </c>
      <c r="DI33" s="147">
        <v>-12648</v>
      </c>
      <c r="DJ33" s="148">
        <v>-3.4876795129161059E-2</v>
      </c>
      <c r="DK33" s="147">
        <v>-19325</v>
      </c>
      <c r="DL33" s="148">
        <v>-5.3288588383225609E-2</v>
      </c>
      <c r="DM33" s="147">
        <v>-51108</v>
      </c>
      <c r="DN33" s="148">
        <v>-3.7233550410051337E-2</v>
      </c>
      <c r="DO33" s="148">
        <v>-6.3063723692894369E-2</v>
      </c>
      <c r="DQ33" s="147">
        <v>-16567</v>
      </c>
      <c r="DR33" s="148">
        <v>-4.6060258951682184E-2</v>
      </c>
      <c r="DS33" s="147">
        <v>-23765</v>
      </c>
      <c r="DT33" s="148">
        <v>-5.1096581497127973E-2</v>
      </c>
      <c r="DU33" s="147">
        <v>-18244.69891539657</v>
      </c>
      <c r="DV33" s="148">
        <v>-3.8525911564396179E-2</v>
      </c>
      <c r="DW33" s="147">
        <v>-25215.30108460343</v>
      </c>
      <c r="DX33" s="148">
        <v>-5.5293580284992566E-2</v>
      </c>
      <c r="DY33" s="147">
        <v>-83792</v>
      </c>
      <c r="DZ33" s="148">
        <v>-4.7761711286520105E-2</v>
      </c>
      <c r="EA33" s="148">
        <v>0.63950849182124125</v>
      </c>
      <c r="EC33" s="147">
        <v>-7261</v>
      </c>
      <c r="ED33" s="148">
        <v>-1.9466644503843195E-2</v>
      </c>
      <c r="EE33" s="147">
        <v>-17293.14063567515</v>
      </c>
      <c r="EF33" s="148">
        <v>-3.7203447485603856E-2</v>
      </c>
      <c r="EG33" s="147">
        <v>24479.707109054249</v>
      </c>
      <c r="EH33" s="148">
        <v>5.1515034922632777E-2</v>
      </c>
      <c r="EI33" s="147">
        <v>-101298.56647337909</v>
      </c>
      <c r="EJ33" s="148">
        <v>-0.26016471406073327</v>
      </c>
      <c r="EK33" s="147">
        <v>-101373</v>
      </c>
      <c r="EL33" s="148">
        <v>-5.9547743503685913E-2</v>
      </c>
      <c r="EM33" s="148">
        <v>0.20981716631659353</v>
      </c>
      <c r="EO33" s="277">
        <v>-54871</v>
      </c>
      <c r="EP33" s="276">
        <v>-0.12614887702608099</v>
      </c>
    </row>
    <row r="34" spans="1:146" ht="15" customHeight="1" x14ac:dyDescent="0.4">
      <c r="A34" s="152"/>
      <c r="B34" s="147"/>
      <c r="C34" s="148"/>
      <c r="D34" s="147"/>
      <c r="E34" s="148"/>
      <c r="F34" s="147"/>
      <c r="G34" s="148"/>
      <c r="H34" s="147"/>
      <c r="I34" s="148"/>
      <c r="J34" s="147"/>
      <c r="K34" s="148"/>
      <c r="L34" s="129"/>
      <c r="M34" s="147"/>
      <c r="N34" s="148"/>
      <c r="O34" s="147"/>
      <c r="P34" s="148"/>
      <c r="Q34" s="147"/>
      <c r="R34" s="148"/>
      <c r="S34" s="147"/>
      <c r="T34" s="148"/>
      <c r="U34" s="147"/>
      <c r="V34" s="148"/>
      <c r="W34" s="148"/>
      <c r="X34" s="129"/>
      <c r="Y34" s="147"/>
      <c r="Z34" s="148"/>
      <c r="AA34" s="147"/>
      <c r="AB34" s="148"/>
      <c r="AC34" s="147"/>
      <c r="AD34" s="148"/>
      <c r="AE34" s="147"/>
      <c r="AF34" s="148"/>
      <c r="AG34" s="147"/>
      <c r="AH34" s="148"/>
      <c r="AI34" s="148"/>
      <c r="AJ34" s="129"/>
      <c r="AK34" s="147"/>
      <c r="AL34" s="148"/>
      <c r="AM34" s="147"/>
      <c r="AN34" s="148"/>
      <c r="AO34" s="147"/>
      <c r="AP34" s="148"/>
      <c r="AQ34" s="147"/>
      <c r="AR34" s="148"/>
      <c r="AS34" s="147"/>
      <c r="AT34" s="148"/>
      <c r="AU34" s="148"/>
      <c r="AV34" s="129"/>
      <c r="AW34" s="147"/>
      <c r="AX34" s="148"/>
      <c r="AY34" s="147"/>
      <c r="AZ34" s="148"/>
      <c r="BA34" s="147"/>
      <c r="BB34" s="148"/>
      <c r="BC34" s="147"/>
      <c r="BD34" s="148"/>
      <c r="BE34" s="147"/>
      <c r="BF34" s="148"/>
      <c r="BG34" s="148"/>
      <c r="BH34" s="129"/>
      <c r="BI34" s="147"/>
      <c r="BJ34" s="148"/>
      <c r="BK34" s="147"/>
      <c r="BL34" s="148"/>
      <c r="BM34" s="147"/>
      <c r="BN34" s="148"/>
      <c r="BO34" s="147"/>
      <c r="BP34" s="148"/>
      <c r="BQ34" s="147"/>
      <c r="BR34" s="148"/>
      <c r="BS34" s="148"/>
      <c r="BT34" s="129"/>
      <c r="BU34" s="147"/>
      <c r="BV34" s="148"/>
      <c r="BW34" s="147"/>
      <c r="BX34" s="148"/>
      <c r="BY34" s="147"/>
      <c r="BZ34" s="148"/>
      <c r="CA34" s="147"/>
      <c r="CB34" s="148"/>
      <c r="CC34" s="142"/>
      <c r="CD34" s="148"/>
      <c r="CE34" s="148"/>
      <c r="CF34" s="130"/>
      <c r="CG34" s="147"/>
      <c r="CH34" s="148"/>
      <c r="CI34" s="147"/>
      <c r="CJ34" s="148"/>
      <c r="CK34" s="147"/>
      <c r="CL34" s="148"/>
      <c r="CM34" s="147"/>
      <c r="CN34" s="148"/>
      <c r="CO34" s="147"/>
      <c r="CP34" s="148"/>
      <c r="CQ34" s="148"/>
      <c r="CR34" s="131"/>
      <c r="CS34" s="147"/>
      <c r="CT34" s="148"/>
      <c r="CU34" s="147"/>
      <c r="CV34" s="148"/>
      <c r="CW34" s="147"/>
      <c r="CX34" s="148"/>
      <c r="CY34" s="147"/>
      <c r="CZ34" s="148"/>
      <c r="DA34" s="147"/>
      <c r="DB34" s="148"/>
      <c r="DC34" s="148"/>
      <c r="DE34" s="147"/>
      <c r="DF34" s="148"/>
      <c r="DG34" s="147"/>
      <c r="DH34" s="148"/>
      <c r="DI34" s="147"/>
      <c r="DJ34" s="148"/>
      <c r="DK34" s="147"/>
      <c r="DL34" s="148"/>
      <c r="DM34" s="147"/>
      <c r="DN34" s="148"/>
      <c r="DO34" s="148"/>
      <c r="DQ34" s="147"/>
      <c r="DR34" s="148"/>
      <c r="DS34" s="147"/>
      <c r="DT34" s="148"/>
      <c r="DU34" s="147"/>
      <c r="DV34" s="148"/>
      <c r="DW34" s="147"/>
      <c r="DX34" s="148"/>
      <c r="DY34" s="147"/>
      <c r="DZ34" s="148"/>
      <c r="EA34" s="148"/>
      <c r="EC34" s="147"/>
      <c r="ED34" s="148"/>
      <c r="EE34" s="147"/>
      <c r="EF34" s="148"/>
      <c r="EG34" s="147"/>
      <c r="EH34" s="148"/>
      <c r="EI34" s="147"/>
      <c r="EJ34" s="148"/>
      <c r="EK34" s="147"/>
      <c r="EL34" s="148"/>
      <c r="EM34" s="148"/>
      <c r="EO34" s="277"/>
      <c r="EP34" s="276"/>
    </row>
    <row r="35" spans="1:146" s="137" customFormat="1" ht="15" customHeight="1" x14ac:dyDescent="0.4">
      <c r="A35" s="152" t="s">
        <v>137</v>
      </c>
      <c r="B35" s="147">
        <v>0</v>
      </c>
      <c r="C35" s="148">
        <f>B35/B8</f>
        <v>0</v>
      </c>
      <c r="D35" s="147"/>
      <c r="E35" s="148">
        <f>D35/D8</f>
        <v>0</v>
      </c>
      <c r="F35" s="147"/>
      <c r="G35" s="148">
        <f>F35/F8</f>
        <v>0</v>
      </c>
      <c r="H35" s="147"/>
      <c r="I35" s="148">
        <f>H35/H8</f>
        <v>0</v>
      </c>
      <c r="J35" s="147">
        <f>SUM(B35,D35,F35,H35)</f>
        <v>0</v>
      </c>
      <c r="K35" s="148">
        <f>J35/J$8</f>
        <v>0</v>
      </c>
      <c r="L35" s="123"/>
      <c r="M35" s="147"/>
      <c r="N35" s="148">
        <f>M35/M8</f>
        <v>0</v>
      </c>
      <c r="O35" s="147"/>
      <c r="P35" s="148">
        <f>O35/O8</f>
        <v>0</v>
      </c>
      <c r="Q35" s="147"/>
      <c r="R35" s="148">
        <f>Q35/Q8</f>
        <v>0</v>
      </c>
      <c r="S35" s="147"/>
      <c r="T35" s="148">
        <f>S35/S8</f>
        <v>0</v>
      </c>
      <c r="U35" s="147">
        <f>SUM(M35,O35,Q35,S35)</f>
        <v>0</v>
      </c>
      <c r="V35" s="148">
        <f>U35/U$8</f>
        <v>0</v>
      </c>
      <c r="W35" s="148" t="str">
        <f>IFERROR(U35/J35-1,"-")</f>
        <v>-</v>
      </c>
      <c r="X35" s="123"/>
      <c r="Y35" s="147">
        <v>0</v>
      </c>
      <c r="Z35" s="148">
        <f>Y35/Y8</f>
        <v>0</v>
      </c>
      <c r="AA35" s="147">
        <v>0</v>
      </c>
      <c r="AB35" s="148">
        <f>AA35/AA8</f>
        <v>0</v>
      </c>
      <c r="AC35" s="147">
        <v>0</v>
      </c>
      <c r="AD35" s="148">
        <f>AC35/AC8</f>
        <v>0</v>
      </c>
      <c r="AE35" s="147">
        <v>0</v>
      </c>
      <c r="AF35" s="148">
        <f>AE35/AE8</f>
        <v>0</v>
      </c>
      <c r="AG35" s="147">
        <f>SUM(Y35,AA35,AC35,AE35)</f>
        <v>0</v>
      </c>
      <c r="AH35" s="148">
        <f>AG35/AG$8</f>
        <v>0</v>
      </c>
      <c r="AI35" s="148" t="str">
        <f>IFERROR(AG35/U35-1,"-")</f>
        <v>-</v>
      </c>
      <c r="AJ35" s="123"/>
      <c r="AK35" s="147">
        <v>0</v>
      </c>
      <c r="AL35" s="148">
        <f>AK35/AK8</f>
        <v>0</v>
      </c>
      <c r="AM35" s="147">
        <v>0</v>
      </c>
      <c r="AN35" s="148">
        <f>AM35/AM8</f>
        <v>0</v>
      </c>
      <c r="AO35" s="147">
        <v>0</v>
      </c>
      <c r="AP35" s="148">
        <f>AO35/AO8</f>
        <v>0</v>
      </c>
      <c r="AQ35" s="147">
        <v>0</v>
      </c>
      <c r="AR35" s="148">
        <f>AQ35/AQ8</f>
        <v>0</v>
      </c>
      <c r="AS35" s="147">
        <f>SUM(AJ35,AL35,AN35,AQ35)</f>
        <v>0</v>
      </c>
      <c r="AT35" s="148">
        <f>AS35/AS$8</f>
        <v>0</v>
      </c>
      <c r="AU35" s="148" t="str">
        <f>IFERROR(AS35/AG35-1,"-")</f>
        <v>-</v>
      </c>
      <c r="AV35" s="123"/>
      <c r="AW35" s="147">
        <v>0</v>
      </c>
      <c r="AX35" s="148">
        <f>AW35/AW8</f>
        <v>0</v>
      </c>
      <c r="AY35" s="147">
        <v>0</v>
      </c>
      <c r="AZ35" s="148">
        <f>AY35/AY8</f>
        <v>0</v>
      </c>
      <c r="BA35" s="147">
        <v>0</v>
      </c>
      <c r="BB35" s="148">
        <f>BA35/BA8</f>
        <v>0</v>
      </c>
      <c r="BC35" s="147">
        <v>0</v>
      </c>
      <c r="BD35" s="148">
        <f>BC35/BC8</f>
        <v>0</v>
      </c>
      <c r="BE35" s="147">
        <v>0</v>
      </c>
      <c r="BF35" s="148">
        <f>BE35/BE$8</f>
        <v>0</v>
      </c>
      <c r="BG35" s="148" t="str">
        <f>IFERROR(BE35/AS35-1,"-")</f>
        <v>-</v>
      </c>
      <c r="BH35" s="123"/>
      <c r="BI35" s="147">
        <v>0</v>
      </c>
      <c r="BJ35" s="148">
        <f>BI35/BI8</f>
        <v>0</v>
      </c>
      <c r="BK35" s="147">
        <v>0</v>
      </c>
      <c r="BL35" s="148">
        <f>BK35/BK8</f>
        <v>0</v>
      </c>
      <c r="BM35" s="147">
        <v>0</v>
      </c>
      <c r="BN35" s="148">
        <f>BM35/BM8</f>
        <v>0</v>
      </c>
      <c r="BO35" s="147">
        <v>0</v>
      </c>
      <c r="BP35" s="148">
        <f>BO35/BO8</f>
        <v>0</v>
      </c>
      <c r="BQ35" s="147">
        <v>0</v>
      </c>
      <c r="BR35" s="148">
        <f>BQ35/BQ$8</f>
        <v>0</v>
      </c>
      <c r="BS35" s="148" t="str">
        <f>IFERROR(BQ35/BE35-1,"-")</f>
        <v>-</v>
      </c>
      <c r="BT35" s="123"/>
      <c r="BU35" s="147">
        <v>0</v>
      </c>
      <c r="BV35" s="148">
        <f>BU35/BU8</f>
        <v>0</v>
      </c>
      <c r="BW35" s="147">
        <v>0</v>
      </c>
      <c r="BX35" s="148">
        <f>BW35/BW8</f>
        <v>0</v>
      </c>
      <c r="BY35" s="147">
        <v>0</v>
      </c>
      <c r="BZ35" s="148">
        <f>BY35/BY8</f>
        <v>0</v>
      </c>
      <c r="CA35" s="147">
        <f>CC35-SUM(BY35,BW35,BU35)</f>
        <v>0</v>
      </c>
      <c r="CB35" s="148">
        <f>CA35/CA8</f>
        <v>0</v>
      </c>
      <c r="CC35" s="147">
        <v>0</v>
      </c>
      <c r="CD35" s="148">
        <f>CC35/CC$8</f>
        <v>0</v>
      </c>
      <c r="CE35" s="148" t="str">
        <f>IFERROR(CC35/BQ35-1,"-")</f>
        <v>-</v>
      </c>
      <c r="CF35" s="153"/>
      <c r="CG35" s="147">
        <v>0</v>
      </c>
      <c r="CH35" s="148">
        <v>0</v>
      </c>
      <c r="CI35" s="147">
        <v>0</v>
      </c>
      <c r="CJ35" s="148">
        <v>0</v>
      </c>
      <c r="CK35" s="147">
        <v>0</v>
      </c>
      <c r="CL35" s="148">
        <v>0</v>
      </c>
      <c r="CM35" s="147">
        <v>0</v>
      </c>
      <c r="CN35" s="148">
        <v>0</v>
      </c>
      <c r="CO35" s="147">
        <v>0</v>
      </c>
      <c r="CP35" s="148">
        <v>0</v>
      </c>
      <c r="CQ35" s="148" t="s">
        <v>103</v>
      </c>
      <c r="CR35" s="125"/>
      <c r="CS35" s="147">
        <v>0</v>
      </c>
      <c r="CT35" s="148">
        <v>0</v>
      </c>
      <c r="CU35" s="147">
        <v>0</v>
      </c>
      <c r="CV35" s="148">
        <v>0</v>
      </c>
      <c r="CW35" s="147">
        <v>0</v>
      </c>
      <c r="CX35" s="148">
        <v>0</v>
      </c>
      <c r="CY35" s="147">
        <v>0</v>
      </c>
      <c r="CZ35" s="148">
        <v>0</v>
      </c>
      <c r="DA35" s="149">
        <v>0</v>
      </c>
      <c r="DB35" s="148">
        <v>0</v>
      </c>
      <c r="DC35" s="148" t="s">
        <v>103</v>
      </c>
      <c r="DE35" s="149">
        <v>0</v>
      </c>
      <c r="DF35" s="148">
        <v>0</v>
      </c>
      <c r="DG35" s="149">
        <v>0</v>
      </c>
      <c r="DH35" s="148">
        <v>0</v>
      </c>
      <c r="DI35" s="149">
        <v>120</v>
      </c>
      <c r="DJ35" s="148">
        <v>3.3089938452714478E-4</v>
      </c>
      <c r="DK35" s="149">
        <v>40</v>
      </c>
      <c r="DL35" s="148">
        <v>1.1029979484238159E-4</v>
      </c>
      <c r="DM35" s="149">
        <v>160</v>
      </c>
      <c r="DN35" s="148">
        <v>1.1656429650168691E-4</v>
      </c>
      <c r="DO35" s="148" t="s">
        <v>103</v>
      </c>
      <c r="DQ35" s="149">
        <v>0</v>
      </c>
      <c r="DR35" s="148">
        <v>0</v>
      </c>
      <c r="DS35" s="149">
        <v>0</v>
      </c>
      <c r="DT35" s="148">
        <v>0</v>
      </c>
      <c r="DU35" s="149">
        <v>0</v>
      </c>
      <c r="DV35" s="148">
        <v>0</v>
      </c>
      <c r="DW35" s="149">
        <v>0</v>
      </c>
      <c r="DX35" s="148">
        <v>0</v>
      </c>
      <c r="DY35" s="149">
        <v>0</v>
      </c>
      <c r="DZ35" s="148">
        <v>0</v>
      </c>
      <c r="EA35" s="148">
        <v>-1</v>
      </c>
      <c r="EC35" s="149">
        <v>0</v>
      </c>
      <c r="ED35" s="148">
        <v>0</v>
      </c>
      <c r="EE35" s="149">
        <v>0</v>
      </c>
      <c r="EF35" s="148">
        <v>0</v>
      </c>
      <c r="EG35" s="149">
        <v>0</v>
      </c>
      <c r="EH35" s="148">
        <v>0</v>
      </c>
      <c r="EI35" s="149">
        <v>0</v>
      </c>
      <c r="EJ35" s="148">
        <v>0</v>
      </c>
      <c r="EK35" s="149">
        <v>0</v>
      </c>
      <c r="EL35" s="148">
        <v>0</v>
      </c>
      <c r="EM35" s="148">
        <v>0</v>
      </c>
      <c r="EO35" s="277">
        <v>0</v>
      </c>
      <c r="EP35" s="276">
        <v>0</v>
      </c>
    </row>
    <row r="36" spans="1:146" s="137" customFormat="1" ht="15" customHeight="1" x14ac:dyDescent="0.4">
      <c r="A36" s="152"/>
      <c r="B36" s="147"/>
      <c r="C36" s="150"/>
      <c r="D36" s="147"/>
      <c r="E36" s="150"/>
      <c r="F36" s="147"/>
      <c r="G36" s="150"/>
      <c r="H36" s="147"/>
      <c r="I36" s="150"/>
      <c r="J36" s="147"/>
      <c r="K36" s="150"/>
      <c r="L36" s="164"/>
      <c r="M36" s="147"/>
      <c r="N36" s="150"/>
      <c r="O36" s="147"/>
      <c r="P36" s="150"/>
      <c r="Q36" s="147"/>
      <c r="R36" s="150"/>
      <c r="S36" s="147"/>
      <c r="T36" s="150"/>
      <c r="U36" s="147"/>
      <c r="V36" s="150"/>
      <c r="W36" s="150"/>
      <c r="X36" s="164"/>
      <c r="Y36" s="147"/>
      <c r="Z36" s="150"/>
      <c r="AA36" s="147"/>
      <c r="AB36" s="150"/>
      <c r="AC36" s="147"/>
      <c r="AD36" s="150"/>
      <c r="AE36" s="147"/>
      <c r="AF36" s="150"/>
      <c r="AG36" s="147"/>
      <c r="AH36" s="150"/>
      <c r="AI36" s="150"/>
      <c r="AJ36" s="164"/>
      <c r="AK36" s="147"/>
      <c r="AL36" s="150"/>
      <c r="AM36" s="147"/>
      <c r="AN36" s="150"/>
      <c r="AO36" s="147"/>
      <c r="AP36" s="150"/>
      <c r="AQ36" s="147"/>
      <c r="AR36" s="150"/>
      <c r="AS36" s="147"/>
      <c r="AT36" s="150"/>
      <c r="AU36" s="150"/>
      <c r="AV36" s="164"/>
      <c r="AW36" s="147"/>
      <c r="AX36" s="150"/>
      <c r="AY36" s="147"/>
      <c r="AZ36" s="150"/>
      <c r="BA36" s="147"/>
      <c r="BB36" s="150"/>
      <c r="BC36" s="147"/>
      <c r="BD36" s="150"/>
      <c r="BE36" s="147"/>
      <c r="BF36" s="150"/>
      <c r="BG36" s="150"/>
      <c r="BH36" s="164"/>
      <c r="BI36" s="147"/>
      <c r="BJ36" s="150"/>
      <c r="BK36" s="147"/>
      <c r="BL36" s="150"/>
      <c r="BM36" s="147"/>
      <c r="BN36" s="150"/>
      <c r="BO36" s="147"/>
      <c r="BP36" s="150"/>
      <c r="BQ36" s="147"/>
      <c r="BR36" s="150"/>
      <c r="BS36" s="150"/>
      <c r="BT36" s="164"/>
      <c r="BU36" s="147"/>
      <c r="BV36" s="150"/>
      <c r="BW36" s="147"/>
      <c r="BX36" s="150"/>
      <c r="BY36" s="147"/>
      <c r="BZ36" s="150"/>
      <c r="CA36" s="147"/>
      <c r="CB36" s="150"/>
      <c r="CC36" s="147"/>
      <c r="CD36" s="150"/>
      <c r="CE36" s="150"/>
      <c r="CF36" s="153"/>
      <c r="CG36" s="147"/>
      <c r="CH36" s="148"/>
      <c r="CI36" s="147"/>
      <c r="CJ36" s="148"/>
      <c r="CK36" s="147"/>
      <c r="CL36" s="148"/>
      <c r="CM36" s="147"/>
      <c r="CN36" s="148"/>
      <c r="CO36" s="147"/>
      <c r="CP36" s="148"/>
      <c r="CQ36" s="148"/>
      <c r="CR36" s="125"/>
      <c r="CS36" s="147"/>
      <c r="CT36" s="148"/>
      <c r="CU36" s="147"/>
      <c r="CV36" s="148"/>
      <c r="CW36" s="147"/>
      <c r="CX36" s="148"/>
      <c r="CY36" s="147"/>
      <c r="CZ36" s="148"/>
      <c r="DA36" s="149"/>
      <c r="DB36" s="148"/>
      <c r="DC36" s="148"/>
      <c r="DE36" s="149"/>
      <c r="DF36" s="148"/>
      <c r="DG36" s="149"/>
      <c r="DH36" s="148"/>
      <c r="DI36" s="149"/>
      <c r="DJ36" s="148"/>
      <c r="DK36" s="149"/>
      <c r="DL36" s="148"/>
      <c r="DM36" s="149"/>
      <c r="DN36" s="148"/>
      <c r="DO36" s="148"/>
      <c r="DQ36" s="149"/>
      <c r="DR36" s="148"/>
      <c r="DS36" s="149"/>
      <c r="DT36" s="148"/>
      <c r="DU36" s="149"/>
      <c r="DV36" s="148"/>
      <c r="DW36" s="149"/>
      <c r="DX36" s="148"/>
      <c r="DY36" s="149"/>
      <c r="DZ36" s="148"/>
      <c r="EA36" s="148"/>
      <c r="EC36" s="149"/>
      <c r="ED36" s="148"/>
      <c r="EE36" s="149"/>
      <c r="EF36" s="148"/>
      <c r="EG36" s="149"/>
      <c r="EH36" s="148"/>
      <c r="EI36" s="149"/>
      <c r="EJ36" s="148"/>
      <c r="EK36" s="149"/>
      <c r="EL36" s="148"/>
      <c r="EM36" s="148"/>
      <c r="EO36" s="277"/>
      <c r="EP36" s="276"/>
    </row>
    <row r="37" spans="1:146" ht="15" customHeight="1" x14ac:dyDescent="0.4">
      <c r="A37" s="66" t="s">
        <v>138</v>
      </c>
      <c r="B37" s="133">
        <f>B20+B31</f>
        <v>10025.779999999999</v>
      </c>
      <c r="C37" s="134">
        <f>B37/B8</f>
        <v>0.14628320735231504</v>
      </c>
      <c r="D37" s="133">
        <f>D20+D31</f>
        <v>6045</v>
      </c>
      <c r="E37" s="134">
        <f>D37/D8</f>
        <v>8.595194085027727E-2</v>
      </c>
      <c r="F37" s="133">
        <f>F20+F31</f>
        <v>11672</v>
      </c>
      <c r="G37" s="134">
        <f>F37/F8</f>
        <v>0.14441612432258544</v>
      </c>
      <c r="H37" s="133">
        <f>H20+H31</f>
        <v>-2875</v>
      </c>
      <c r="I37" s="134">
        <f>H37/H8</f>
        <v>-4.0863607936778672E-2</v>
      </c>
      <c r="J37" s="133">
        <f>J20+J31</f>
        <v>24867.780000000028</v>
      </c>
      <c r="K37" s="134">
        <f>IF(J37=0,0,J37/J$8)</f>
        <v>8.5737726429691394E-2</v>
      </c>
      <c r="L37" s="123"/>
      <c r="M37" s="133">
        <f>M20+M31</f>
        <v>3092.1024600000019</v>
      </c>
      <c r="N37" s="134">
        <f>M37/M8</f>
        <v>3.4078762757070141E-2</v>
      </c>
      <c r="O37" s="133">
        <f>O20+O31</f>
        <v>11604.215629999999</v>
      </c>
      <c r="P37" s="134">
        <f>O37/O8</f>
        <v>0.11346757697836098</v>
      </c>
      <c r="Q37" s="133">
        <f>Q20+Q31</f>
        <v>2982.957739999998</v>
      </c>
      <c r="R37" s="134">
        <f>Q37/Q8</f>
        <v>2.9198595745930422E-2</v>
      </c>
      <c r="S37" s="133">
        <f>S20+S31</f>
        <v>6440.7241700000159</v>
      </c>
      <c r="T37" s="134">
        <f>S37/S8</f>
        <v>7.2952123982013381E-2</v>
      </c>
      <c r="U37" s="133">
        <f>U20+U31</f>
        <v>24120</v>
      </c>
      <c r="V37" s="134">
        <f>IF(U37=0,0,U37/U$8)</f>
        <v>6.2902430819061633E-2</v>
      </c>
      <c r="W37" s="134">
        <f>IFERROR(U37/J37-1,"-")</f>
        <v>-3.0070235461308825E-2</v>
      </c>
      <c r="X37" s="123"/>
      <c r="Y37" s="133">
        <f>Y20+Y31</f>
        <v>4123</v>
      </c>
      <c r="Z37" s="134">
        <f>Y37/Y8</f>
        <v>5.2189873417721522E-2</v>
      </c>
      <c r="AA37" s="133">
        <f>AA20+AA31</f>
        <v>17180</v>
      </c>
      <c r="AB37" s="134">
        <f>AA37/AA8</f>
        <v>0.15987641683262299</v>
      </c>
      <c r="AC37" s="133">
        <f>AC20+AC31</f>
        <v>16986</v>
      </c>
      <c r="AD37" s="134">
        <f>AC37/AC8</f>
        <v>0.14054975424892846</v>
      </c>
      <c r="AE37" s="133">
        <f>AE20+AE31</f>
        <v>7423</v>
      </c>
      <c r="AF37" s="134">
        <f>AE37/AE8</f>
        <v>6.0046432240476941E-2</v>
      </c>
      <c r="AG37" s="133">
        <f>AG20+AG31</f>
        <v>45712</v>
      </c>
      <c r="AH37" s="134">
        <f>IF(AG37=0,0,AG37/AG$8)</f>
        <v>0.10607681472525891</v>
      </c>
      <c r="AI37" s="134">
        <f>IFERROR(AG37/U37-1,"-")</f>
        <v>0.89519071310116094</v>
      </c>
      <c r="AJ37" s="123"/>
      <c r="AK37" s="133">
        <f>AK20+AK31</f>
        <v>23046</v>
      </c>
      <c r="AL37" s="134">
        <f>AK37/AK8</f>
        <v>0.16976795580110499</v>
      </c>
      <c r="AM37" s="133">
        <f>AM20+AM31</f>
        <v>67154</v>
      </c>
      <c r="AN37" s="134">
        <f>AM37/AM8</f>
        <v>0.33544294313044781</v>
      </c>
      <c r="AO37" s="133">
        <f>AO20+AO31</f>
        <v>43854</v>
      </c>
      <c r="AP37" s="134">
        <f>AO37/AO8</f>
        <v>0.28107214274726966</v>
      </c>
      <c r="AQ37" s="133">
        <f>AQ20+AQ31</f>
        <v>14433</v>
      </c>
      <c r="AR37" s="134">
        <f>AQ37/AQ8</f>
        <v>0.11483105124553461</v>
      </c>
      <c r="AS37" s="133">
        <f>AS20+AS31</f>
        <v>148487</v>
      </c>
      <c r="AT37" s="134">
        <f>IF(AS37=0,0,AS37/AS$8)</f>
        <v>0.24040326523739675</v>
      </c>
      <c r="AU37" s="134">
        <f>IFERROR(AS37/AG37-1,"-")</f>
        <v>2.248315540777039</v>
      </c>
      <c r="AV37" s="123"/>
      <c r="AW37" s="133">
        <f>AW20+AW31</f>
        <v>33458</v>
      </c>
      <c r="AX37" s="134">
        <f>AW37/AW8</f>
        <v>0.22022418661594054</v>
      </c>
      <c r="AY37" s="133">
        <f>AY20+AY31</f>
        <v>22011</v>
      </c>
      <c r="AZ37" s="134">
        <f>AY37/AY8</f>
        <v>0.12077697604872561</v>
      </c>
      <c r="BA37" s="133">
        <f>BA20+BA31</f>
        <v>63371.200000000012</v>
      </c>
      <c r="BB37" s="134">
        <f>BA37/BA8</f>
        <v>0.2924874113254225</v>
      </c>
      <c r="BC37" s="133">
        <f>BC20+BC31</f>
        <v>62372.799999999988</v>
      </c>
      <c r="BD37" s="134">
        <f>BC37/BC8</f>
        <v>0.26962693986945052</v>
      </c>
      <c r="BE37" s="133">
        <f>BE20+BE31</f>
        <v>181213</v>
      </c>
      <c r="BF37" s="134">
        <f>IF(BE37=0,0,BE37/BE$8)</f>
        <v>0.23168129486745123</v>
      </c>
      <c r="BG37" s="134">
        <f>IFERROR(BE37/AS37-1,"-")</f>
        <v>0.22039639833790159</v>
      </c>
      <c r="BH37" s="123"/>
      <c r="BI37" s="133">
        <f>BI20+BI31</f>
        <v>43180</v>
      </c>
      <c r="BJ37" s="134">
        <f>BI37/BI8</f>
        <v>0.22931005183108166</v>
      </c>
      <c r="BK37" s="133">
        <f>BK20+BK31</f>
        <v>90058</v>
      </c>
      <c r="BL37" s="134">
        <f>BK37/BK8</f>
        <v>0.29851072786394028</v>
      </c>
      <c r="BM37" s="133">
        <f>BM20+BM31</f>
        <v>73615</v>
      </c>
      <c r="BN37" s="134">
        <f>BM37/BM8</f>
        <v>0.27751389171623952</v>
      </c>
      <c r="BO37" s="133">
        <f>BO20+BO31</f>
        <v>79320</v>
      </c>
      <c r="BP37" s="134">
        <f>BO37/BO8</f>
        <v>0.35691305306449361</v>
      </c>
      <c r="BQ37" s="133">
        <f>BQ20+BQ31</f>
        <v>286173</v>
      </c>
      <c r="BR37" s="134">
        <f>IF(BQ37=0,0,BQ37/BQ$8)</f>
        <v>0.29276010230179028</v>
      </c>
      <c r="BS37" s="134">
        <f>IFERROR(BQ37/BE37-1,"-")</f>
        <v>0.57920789347342638</v>
      </c>
      <c r="BT37" s="123"/>
      <c r="BU37" s="133">
        <f>BU20+BU31</f>
        <v>39415</v>
      </c>
      <c r="BV37" s="134">
        <f>BU37/BU8</f>
        <v>0.17995087475802624</v>
      </c>
      <c r="BW37" s="133">
        <f>BW20+BW31</f>
        <v>98708</v>
      </c>
      <c r="BX37" s="134">
        <f>BW37/BW8</f>
        <v>0.3064314341505211</v>
      </c>
      <c r="BY37" s="133">
        <f>BY20+BY31</f>
        <v>106836.97824783316</v>
      </c>
      <c r="BZ37" s="134">
        <f>BY37/BY8</f>
        <v>0.35280665974312098</v>
      </c>
      <c r="CA37" s="133">
        <f>CC37-SUM(BY37,BW37,BU37)</f>
        <v>108681.02175216685</v>
      </c>
      <c r="CB37" s="134">
        <f>CA37/CA8</f>
        <v>0.32170251255231064</v>
      </c>
      <c r="CC37" s="133">
        <f>CC20+CC31</f>
        <v>353641</v>
      </c>
      <c r="CD37" s="134">
        <f>IF(CC37=0,0,CC37/CC$8)</f>
        <v>0.29923828316709034</v>
      </c>
      <c r="CE37" s="134">
        <f>IFERROR(CC37/BQ37-1,"-")</f>
        <v>0.23575948814178838</v>
      </c>
      <c r="CF37" s="135"/>
      <c r="CG37" s="133">
        <v>123049</v>
      </c>
      <c r="CH37" s="134">
        <v>0.37730277682382379</v>
      </c>
      <c r="CI37" s="133">
        <v>144211.18332999997</v>
      </c>
      <c r="CJ37" s="134">
        <v>0.38895681169153418</v>
      </c>
      <c r="CK37" s="133">
        <v>123413.81667000003</v>
      </c>
      <c r="CL37" s="134">
        <v>0.38612428640706842</v>
      </c>
      <c r="CM37" s="133">
        <v>91795</v>
      </c>
      <c r="CN37" s="134">
        <v>0.26235163321358246</v>
      </c>
      <c r="CO37" s="133">
        <v>482469</v>
      </c>
      <c r="CP37" s="134">
        <v>0.35309318526617617</v>
      </c>
      <c r="CQ37" s="134">
        <v>0.36429033963822066</v>
      </c>
      <c r="CR37" s="136"/>
      <c r="CS37" s="133">
        <v>78006</v>
      </c>
      <c r="CT37" s="134">
        <v>0.24894843334120545</v>
      </c>
      <c r="CU37" s="133">
        <v>146412</v>
      </c>
      <c r="CV37" s="134">
        <v>0.40086628207831038</v>
      </c>
      <c r="CW37" s="133">
        <v>126464</v>
      </c>
      <c r="CX37" s="134">
        <v>0.34970259904378198</v>
      </c>
      <c r="CY37" s="133">
        <v>117667</v>
      </c>
      <c r="CZ37" s="134">
        <v>0.32088520432512035</v>
      </c>
      <c r="DA37" s="133">
        <v>468549</v>
      </c>
      <c r="DB37" s="134">
        <v>0.33303433271092869</v>
      </c>
      <c r="DC37" s="134">
        <v>-2.8851594610223685E-2</v>
      </c>
      <c r="DE37" s="133">
        <v>59610</v>
      </c>
      <c r="DF37" s="134">
        <v>0.23086665040026955</v>
      </c>
      <c r="DG37" s="133">
        <v>86841</v>
      </c>
      <c r="DH37" s="134">
        <v>0.2383718217227683</v>
      </c>
      <c r="DI37" s="133">
        <v>149760</v>
      </c>
      <c r="DJ37" s="134">
        <v>0.41296243188987669</v>
      </c>
      <c r="DK37" s="133">
        <v>38021.769</v>
      </c>
      <c r="DL37" s="134">
        <v>0.10484483300611061</v>
      </c>
      <c r="DM37" s="133">
        <v>334232.76899999997</v>
      </c>
      <c r="DN37" s="134">
        <v>0.2434975474143489</v>
      </c>
      <c r="DO37" s="134">
        <v>-0.28666421441514123</v>
      </c>
      <c r="DQ37" s="133">
        <v>47583</v>
      </c>
      <c r="DR37" s="134">
        <v>0.13229222561102755</v>
      </c>
      <c r="DS37" s="133">
        <v>57171.286676023825</v>
      </c>
      <c r="DT37" s="134">
        <v>0.12292267237269588</v>
      </c>
      <c r="DU37" s="133">
        <v>95465.703098537895</v>
      </c>
      <c r="DV37" s="134">
        <v>0.2015874995834224</v>
      </c>
      <c r="DW37" s="133">
        <v>91669.916883801605</v>
      </c>
      <c r="DX37" s="134">
        <v>0.20101913088113332</v>
      </c>
      <c r="DY37" s="133">
        <v>291890</v>
      </c>
      <c r="DZ37" s="134">
        <v>0.16637824502843176</v>
      </c>
      <c r="EA37" s="134">
        <v>-0.12668646801654559</v>
      </c>
      <c r="EC37" s="133">
        <v>114826</v>
      </c>
      <c r="ED37" s="134">
        <v>0.30784698000252014</v>
      </c>
      <c r="EE37" s="133">
        <v>91123.2164055701</v>
      </c>
      <c r="EF37" s="134">
        <v>0.19603713794302285</v>
      </c>
      <c r="EG37" s="133">
        <v>138333.24061162205</v>
      </c>
      <c r="EH37" s="134">
        <v>0.29110812843152473</v>
      </c>
      <c r="EI37" s="133">
        <v>44189.753736428378</v>
      </c>
      <c r="EJ37" s="134">
        <v>0.11349237255270912</v>
      </c>
      <c r="EK37" s="133">
        <v>388472.21075361728</v>
      </c>
      <c r="EL37" s="134">
        <v>0.22819334106977418</v>
      </c>
      <c r="EM37" s="134">
        <v>0.3308856444332362</v>
      </c>
      <c r="EO37" s="269">
        <v>52202.943116624025</v>
      </c>
      <c r="EP37" s="270">
        <v>0.12001499246630287</v>
      </c>
    </row>
    <row r="38" spans="1:146" ht="6.65" customHeight="1" x14ac:dyDescent="0.4">
      <c r="A38" s="79"/>
      <c r="B38" s="142"/>
      <c r="C38" s="165"/>
      <c r="D38" s="142"/>
      <c r="E38" s="165"/>
      <c r="F38" s="142"/>
      <c r="G38" s="165"/>
      <c r="H38" s="142"/>
      <c r="I38" s="165"/>
      <c r="J38" s="142"/>
      <c r="K38" s="165"/>
      <c r="L38" s="123"/>
      <c r="M38" s="142"/>
      <c r="N38" s="165"/>
      <c r="O38" s="142"/>
      <c r="P38" s="165"/>
      <c r="Q38" s="142"/>
      <c r="R38" s="165"/>
      <c r="S38" s="142"/>
      <c r="T38" s="165"/>
      <c r="U38" s="142"/>
      <c r="V38" s="165"/>
      <c r="W38" s="165"/>
      <c r="X38" s="123"/>
      <c r="Y38" s="142"/>
      <c r="Z38" s="165"/>
      <c r="AA38" s="142"/>
      <c r="AB38" s="165"/>
      <c r="AC38" s="142"/>
      <c r="AD38" s="165"/>
      <c r="AE38" s="142"/>
      <c r="AF38" s="165"/>
      <c r="AG38" s="142"/>
      <c r="AH38" s="165"/>
      <c r="AI38" s="165"/>
      <c r="AJ38" s="123"/>
      <c r="AK38" s="142"/>
      <c r="AL38" s="165"/>
      <c r="AM38" s="142"/>
      <c r="AN38" s="165"/>
      <c r="AO38" s="142"/>
      <c r="AP38" s="165"/>
      <c r="AQ38" s="142"/>
      <c r="AR38" s="165"/>
      <c r="AS38" s="142"/>
      <c r="AT38" s="165"/>
      <c r="AU38" s="165"/>
      <c r="AV38" s="123"/>
      <c r="AW38" s="142"/>
      <c r="AX38" s="165"/>
      <c r="AY38" s="142"/>
      <c r="AZ38" s="165"/>
      <c r="BA38" s="142"/>
      <c r="BB38" s="165"/>
      <c r="BC38" s="142"/>
      <c r="BD38" s="165"/>
      <c r="BE38" s="142"/>
      <c r="BF38" s="165"/>
      <c r="BG38" s="165"/>
      <c r="BH38" s="123"/>
      <c r="BI38" s="142"/>
      <c r="BJ38" s="165"/>
      <c r="BK38" s="142"/>
      <c r="BL38" s="165"/>
      <c r="BM38" s="142"/>
      <c r="BN38" s="165"/>
      <c r="BO38" s="142"/>
      <c r="BP38" s="165"/>
      <c r="BQ38" s="142"/>
      <c r="BR38" s="165"/>
      <c r="BS38" s="165"/>
      <c r="BT38" s="123"/>
      <c r="BU38" s="142"/>
      <c r="BV38" s="165"/>
      <c r="BW38" s="142"/>
      <c r="BX38" s="165"/>
      <c r="BY38" s="142"/>
      <c r="BZ38" s="165"/>
      <c r="CA38" s="142"/>
      <c r="CB38" s="165"/>
      <c r="CC38" s="142"/>
      <c r="CD38" s="165"/>
      <c r="CE38" s="165"/>
      <c r="CF38" s="140"/>
      <c r="CG38" s="142"/>
      <c r="CH38" s="165"/>
      <c r="CI38" s="142"/>
      <c r="CJ38" s="165"/>
      <c r="CK38" s="142"/>
      <c r="CL38" s="165"/>
      <c r="CM38" s="142"/>
      <c r="CN38" s="165"/>
      <c r="CO38" s="142"/>
      <c r="CP38" s="165"/>
      <c r="CQ38" s="165"/>
      <c r="CR38" s="125"/>
      <c r="CS38" s="142"/>
      <c r="CT38" s="165"/>
      <c r="CU38" s="142"/>
      <c r="CV38" s="165"/>
      <c r="CW38" s="142"/>
      <c r="CX38" s="165"/>
      <c r="CY38" s="142"/>
      <c r="CZ38" s="165"/>
      <c r="DA38" s="142"/>
      <c r="DB38" s="165"/>
      <c r="DC38" s="165"/>
      <c r="DE38" s="142"/>
      <c r="DF38" s="165"/>
      <c r="DG38" s="142"/>
      <c r="DH38" s="165"/>
      <c r="DI38" s="142"/>
      <c r="DJ38" s="165"/>
      <c r="DK38" s="142"/>
      <c r="DL38" s="165"/>
      <c r="DM38" s="142"/>
      <c r="DN38" s="165"/>
      <c r="DO38" s="165"/>
      <c r="DQ38" s="142"/>
      <c r="DR38" s="165"/>
      <c r="DS38" s="142"/>
      <c r="DT38" s="165"/>
      <c r="DU38" s="142"/>
      <c r="DV38" s="165"/>
      <c r="DW38" s="142"/>
      <c r="DX38" s="165"/>
      <c r="DY38" s="142"/>
      <c r="DZ38" s="165"/>
      <c r="EA38" s="165"/>
      <c r="EC38" s="142"/>
      <c r="ED38" s="145"/>
      <c r="EE38" s="142"/>
      <c r="EF38" s="145"/>
      <c r="EG38" s="142"/>
      <c r="EH38" s="145"/>
      <c r="EI38" s="142"/>
      <c r="EJ38" s="145"/>
      <c r="EK38" s="142"/>
      <c r="EL38" s="145"/>
      <c r="EM38" s="145"/>
      <c r="EO38" s="273"/>
      <c r="EP38" s="274"/>
    </row>
    <row r="39" spans="1:146" s="137" customFormat="1" ht="15" customHeight="1" x14ac:dyDescent="0.4">
      <c r="A39" s="144" t="s">
        <v>139</v>
      </c>
      <c r="B39" s="142">
        <f>SUM(B40:B41)</f>
        <v>-3570</v>
      </c>
      <c r="C39" s="145">
        <f>B39/B8</f>
        <v>-5.2088820046696099E-2</v>
      </c>
      <c r="D39" s="142">
        <f>SUM(D40:D41)</f>
        <v>-2282</v>
      </c>
      <c r="E39" s="145">
        <f>D39/D8</f>
        <v>-3.244703540452154E-2</v>
      </c>
      <c r="F39" s="142">
        <f>SUM(F40:F41)</f>
        <v>-3577</v>
      </c>
      <c r="G39" s="145">
        <f>F39/F8</f>
        <v>-4.4257751602286503E-2</v>
      </c>
      <c r="H39" s="142">
        <f>SUM(H40:H41)</f>
        <v>1716</v>
      </c>
      <c r="I39" s="145">
        <f>H39/H8</f>
        <v>2.4390243902439025E-2</v>
      </c>
      <c r="J39" s="142">
        <f>SUM(B39,D39,F39,H39)</f>
        <v>-7713</v>
      </c>
      <c r="K39" s="145">
        <f t="shared" ref="K39:K41" si="39">IF(J39=0,0,J39/J$8)</f>
        <v>-2.6592445483762883E-2</v>
      </c>
      <c r="L39" s="123"/>
      <c r="M39" s="142">
        <f>SUM(M40:M41)</f>
        <v>536</v>
      </c>
      <c r="N39" s="145">
        <f>M39/M8</f>
        <v>5.9073776092754644E-3</v>
      </c>
      <c r="O39" s="142">
        <f>SUM(O40:O41)</f>
        <v>-3716</v>
      </c>
      <c r="P39" s="145">
        <f>O39/O8</f>
        <v>-3.6335546451026213E-2</v>
      </c>
      <c r="Q39" s="142">
        <f>SUM(Q40:Q41)</f>
        <v>-715</v>
      </c>
      <c r="R39" s="145">
        <f>Q39/Q8</f>
        <v>-6.998756864165386E-3</v>
      </c>
      <c r="S39" s="142">
        <f>SUM(S40:S41)</f>
        <v>2555</v>
      </c>
      <c r="T39" s="145">
        <f>S39/S8</f>
        <v>2.8939707997779968E-2</v>
      </c>
      <c r="U39" s="142">
        <f>SUM(M39,O39,Q39,S39)</f>
        <v>-1340</v>
      </c>
      <c r="V39" s="145">
        <f t="shared" ref="V39:V41" si="40">IF(U39=0,0,U39/U$8)</f>
        <v>-3.4945794899478681E-3</v>
      </c>
      <c r="W39" s="145">
        <f>IFERROR(U39/J39-1,"-")</f>
        <v>-0.82626734085310516</v>
      </c>
      <c r="X39" s="123"/>
      <c r="Y39" s="142">
        <f>SUM(Y40:Y41)</f>
        <v>-1877</v>
      </c>
      <c r="Z39" s="145">
        <f>Y39/Y8</f>
        <v>-2.3759493670886075E-2</v>
      </c>
      <c r="AA39" s="142">
        <f>SUM(AA40:AA41)</f>
        <v>-10378</v>
      </c>
      <c r="AB39" s="145">
        <f>AA39/AA8</f>
        <v>-9.6577267397494837E-2</v>
      </c>
      <c r="AC39" s="142">
        <f>SUM(AC40:AC41)</f>
        <v>-1826</v>
      </c>
      <c r="AD39" s="145">
        <f>AC39/AC8</f>
        <v>-1.5109139953994075E-2</v>
      </c>
      <c r="AE39" s="142">
        <f>SUM(AE40:AE41)</f>
        <v>470</v>
      </c>
      <c r="AF39" s="145">
        <f>AE39/AE8</f>
        <v>3.8019430355683906E-3</v>
      </c>
      <c r="AG39" s="142">
        <f>SUM(Y39,AA39,AC39,AE39)</f>
        <v>-13611</v>
      </c>
      <c r="AH39" s="145">
        <f t="shared" ref="AH39:AH41" si="41">IF(AG39=0,0,AG39/AG$8)</f>
        <v>-3.1584956362125896E-2</v>
      </c>
      <c r="AI39" s="145">
        <f>IFERROR(AG39/U39-1,"-")</f>
        <v>9.1574626865671647</v>
      </c>
      <c r="AJ39" s="123"/>
      <c r="AK39" s="142">
        <f>SUM(AK40:AK41)</f>
        <v>-7138</v>
      </c>
      <c r="AL39" s="145">
        <f>AK39/AK8</f>
        <v>-5.258195211786372E-2</v>
      </c>
      <c r="AM39" s="142">
        <f>SUM(AM40:AM41)</f>
        <v>-20739</v>
      </c>
      <c r="AN39" s="145">
        <f>AM39/AM8</f>
        <v>-0.1035939958540423</v>
      </c>
      <c r="AO39" s="142">
        <f>SUM(AO40:AO41)</f>
        <v>-13391</v>
      </c>
      <c r="AP39" s="145">
        <f>AO39/AO8</f>
        <v>-8.5826539506742558E-2</v>
      </c>
      <c r="AQ39" s="142">
        <f>SUM(AQ40:AQ41)</f>
        <v>-4091</v>
      </c>
      <c r="AR39" s="145">
        <f>AQ39/AQ8</f>
        <v>-3.2548592160014003E-2</v>
      </c>
      <c r="AS39" s="142">
        <f>SUM(AS40:AS41)</f>
        <v>-45359</v>
      </c>
      <c r="AT39" s="145">
        <f t="shared" ref="AT39:AT41" si="42">IF(AS39=0,0,AS39/AS$8)</f>
        <v>-7.3437080066962618E-2</v>
      </c>
      <c r="AU39" s="145">
        <f>IFERROR(AS39/AG39-1,"-")</f>
        <v>2.3325251634707223</v>
      </c>
      <c r="AV39" s="123"/>
      <c r="AW39" s="142">
        <f>SUM(AW40:AW41)</f>
        <v>-10197</v>
      </c>
      <c r="AX39" s="145">
        <f>AW39/AW8</f>
        <v>-6.7117760503399654E-2</v>
      </c>
      <c r="AY39" s="142">
        <f>SUM(AY40:AY41)</f>
        <v>-6347</v>
      </c>
      <c r="AZ39" s="145">
        <f>AY39/AY8</f>
        <v>-3.4826744217948367E-2</v>
      </c>
      <c r="BA39" s="142">
        <f>SUM(BA40:BA41)</f>
        <v>-19884</v>
      </c>
      <c r="BB39" s="145">
        <f>BA39/BA8</f>
        <v>-9.1773860788413347E-2</v>
      </c>
      <c r="BC39" s="142">
        <f>SUM(BC40:BC41)</f>
        <v>-18720</v>
      </c>
      <c r="BD39" s="145">
        <f>BC39/BC8</f>
        <v>-8.0923356244326283E-2</v>
      </c>
      <c r="BE39" s="142">
        <f>SUM(BE40:BE41)</f>
        <v>-55148</v>
      </c>
      <c r="BF39" s="145">
        <f t="shared" ref="BF39:BF41" si="43">IF(BE39=0,0,BE39/BE$8)</f>
        <v>-7.0506862362800682E-2</v>
      </c>
      <c r="BG39" s="145">
        <f>IFERROR(BE39/AS39-1,"-")</f>
        <v>0.21581163605899611</v>
      </c>
      <c r="BH39" s="123"/>
      <c r="BI39" s="142">
        <f>SUM(BI40:BI41)</f>
        <v>-12355</v>
      </c>
      <c r="BJ39" s="145">
        <f>BI39/BI8</f>
        <v>-6.5611989123969747E-2</v>
      </c>
      <c r="BK39" s="142">
        <f>SUM(BK40:BK41)</f>
        <v>-28286</v>
      </c>
      <c r="BL39" s="145">
        <f>BK39/BK8</f>
        <v>-9.3758183041588908E-2</v>
      </c>
      <c r="BM39" s="142">
        <f>SUM(BM40:BM41)</f>
        <v>-22637</v>
      </c>
      <c r="BN39" s="145">
        <f>BM39/BM8</f>
        <v>-8.5336982500584316E-2</v>
      </c>
      <c r="BO39" s="142">
        <f>SUM(BO40:BO41)</f>
        <v>-22847</v>
      </c>
      <c r="BP39" s="145">
        <f>BO39/BO8</f>
        <v>-0.10280373831775701</v>
      </c>
      <c r="BQ39" s="142">
        <f>SUM(BQ40:BQ41)</f>
        <v>-86125</v>
      </c>
      <c r="BR39" s="145">
        <f t="shared" ref="BR39:BR41" si="44">IF(BQ39=0,0,BQ39/BQ$8)</f>
        <v>-8.8107416879795397E-2</v>
      </c>
      <c r="BS39" s="145">
        <f>IFERROR(BQ39/BE39-1,"-")</f>
        <v>0.56170668020599113</v>
      </c>
      <c r="BT39" s="123"/>
      <c r="BU39" s="142">
        <f>SUM(BU40:BU41)</f>
        <v>-8660</v>
      </c>
      <c r="BV39" s="145">
        <f>BU39/BU8</f>
        <v>-3.953760181160744E-2</v>
      </c>
      <c r="BW39" s="142">
        <f>SUM(BW40:BW41)</f>
        <v>-24488</v>
      </c>
      <c r="BX39" s="145">
        <f>BW39/BW8</f>
        <v>-7.6021122497446608E-2</v>
      </c>
      <c r="BY39" s="142">
        <f>SUM(BY40:BY41)</f>
        <v>-31154</v>
      </c>
      <c r="BZ39" s="145">
        <f>BY39/BY8</f>
        <v>-0.10287953532474711</v>
      </c>
      <c r="CA39" s="142">
        <f>SUM(CA40:CA41)</f>
        <v>-35010</v>
      </c>
      <c r="CB39" s="145">
        <f>CA39/CA8</f>
        <v>-0.10363175449472475</v>
      </c>
      <c r="CC39" s="142">
        <f>SUM(CC40:CC41)</f>
        <v>-99312</v>
      </c>
      <c r="CD39" s="145">
        <f t="shared" ref="CD39:CD41" si="45">IF(CC39=0,0,CC39/CC$8)</f>
        <v>-8.4034239180100931E-2</v>
      </c>
      <c r="CE39" s="145">
        <f>IFERROR(CC39/BQ39-1,"-")</f>
        <v>0.15311465892597975</v>
      </c>
      <c r="CF39" s="153"/>
      <c r="CG39" s="142">
        <v>-36884</v>
      </c>
      <c r="CH39" s="145">
        <v>-0.11309669822891626</v>
      </c>
      <c r="CI39" s="142">
        <v>-44718</v>
      </c>
      <c r="CJ39" s="145">
        <v>-0.12061041525067158</v>
      </c>
      <c r="CK39" s="142">
        <v>-29022</v>
      </c>
      <c r="CL39" s="145">
        <v>-9.080100869151686E-2</v>
      </c>
      <c r="CM39" s="142">
        <v>-47980</v>
      </c>
      <c r="CN39" s="145">
        <v>-0.13712763616305557</v>
      </c>
      <c r="CO39" s="142">
        <v>-158604</v>
      </c>
      <c r="CP39" s="145">
        <v>-0.1160737613317262</v>
      </c>
      <c r="CQ39" s="145">
        <v>0.59702754954084103</v>
      </c>
      <c r="CR39" s="125"/>
      <c r="CS39" s="142">
        <v>-16876</v>
      </c>
      <c r="CT39" s="145">
        <v>-5.3858084776378524E-2</v>
      </c>
      <c r="CU39" s="142">
        <v>-34227</v>
      </c>
      <c r="CV39" s="145">
        <v>-9.3711241132518705E-2</v>
      </c>
      <c r="CW39" s="142">
        <v>-32557</v>
      </c>
      <c r="CX39" s="145">
        <v>-9.0027735300705417E-2</v>
      </c>
      <c r="CY39" s="142">
        <v>-24408</v>
      </c>
      <c r="CZ39" s="145">
        <v>-6.6562129290009403E-2</v>
      </c>
      <c r="DA39" s="142">
        <v>-108068</v>
      </c>
      <c r="DB39" s="145">
        <v>-7.6812359576916484E-2</v>
      </c>
      <c r="DC39" s="145">
        <v>-0.31863004716148391</v>
      </c>
      <c r="DE39" s="142">
        <v>-8084</v>
      </c>
      <c r="DF39" s="145">
        <v>-3.1308941483572876E-2</v>
      </c>
      <c r="DG39" s="142">
        <v>-16731</v>
      </c>
      <c r="DH39" s="145">
        <v>-4.5925299676922611E-2</v>
      </c>
      <c r="DI39" s="142">
        <v>-50842</v>
      </c>
      <c r="DJ39" s="145">
        <v>-0.14019655423440913</v>
      </c>
      <c r="DK39" s="142">
        <v>-11085</v>
      </c>
      <c r="DL39" s="145">
        <v>-3.0566830645695001E-2</v>
      </c>
      <c r="DM39" s="142">
        <v>-86742</v>
      </c>
      <c r="DN39" s="145">
        <v>-6.3193876294683288E-2</v>
      </c>
      <c r="DO39" s="145">
        <v>-0.19733871266239777</v>
      </c>
      <c r="DQ39" s="142">
        <v>-7912</v>
      </c>
      <c r="DR39" s="145">
        <v>-2.1997269802964292E-2</v>
      </c>
      <c r="DS39" s="142">
        <v>-9550</v>
      </c>
      <c r="DT39" s="145">
        <v>-2.0533235989798952E-2</v>
      </c>
      <c r="DU39" s="142">
        <v>-26253.306033039902</v>
      </c>
      <c r="DV39" s="145">
        <v>-5.5437064277798702E-2</v>
      </c>
      <c r="DW39" s="142">
        <v>-34648.693966960098</v>
      </c>
      <c r="DX39" s="145">
        <v>-7.5979673421471536E-2</v>
      </c>
      <c r="DY39" s="142">
        <v>-78364</v>
      </c>
      <c r="DZ39" s="145">
        <v>-4.4667733712727489E-2</v>
      </c>
      <c r="EA39" s="145">
        <v>-9.6585275875585075E-2</v>
      </c>
      <c r="EC39" s="142">
        <v>-24137</v>
      </c>
      <c r="ED39" s="145">
        <v>-6.4710976227690842E-2</v>
      </c>
      <c r="EE39" s="142">
        <v>-27939.440873791988</v>
      </c>
      <c r="EF39" s="145">
        <v>-6.0107272775016832E-2</v>
      </c>
      <c r="EG39" s="142">
        <v>-32811.111324005687</v>
      </c>
      <c r="EH39" s="145">
        <v>-6.9047621287975716E-2</v>
      </c>
      <c r="EI39" s="142">
        <v>-6810.9786334409728</v>
      </c>
      <c r="EJ39" s="145">
        <v>-1.7492609918706045E-2</v>
      </c>
      <c r="EK39" s="142">
        <v>-91698.530831238662</v>
      </c>
      <c r="EL39" s="145">
        <v>-5.3864841660041969E-2</v>
      </c>
      <c r="EM39" s="145">
        <v>0.17016143677248041</v>
      </c>
      <c r="EO39" s="273">
        <v>-15919.065921106001</v>
      </c>
      <c r="EP39" s="274">
        <v>-3.6598062533062588E-2</v>
      </c>
    </row>
    <row r="40" spans="1:146" ht="15" customHeight="1" x14ac:dyDescent="0.4">
      <c r="A40" s="152" t="s">
        <v>140</v>
      </c>
      <c r="B40" s="147">
        <v>-3570</v>
      </c>
      <c r="C40" s="148">
        <f>B40/B8</f>
        <v>-5.2088820046696099E-2</v>
      </c>
      <c r="D40" s="147">
        <v>-2282</v>
      </c>
      <c r="E40" s="148">
        <f>D40/D8</f>
        <v>-3.244703540452154E-2</v>
      </c>
      <c r="F40" s="147">
        <v>-3577</v>
      </c>
      <c r="G40" s="148">
        <f>F40/F8</f>
        <v>-4.4257751602286503E-2</v>
      </c>
      <c r="H40" s="147">
        <v>-1506</v>
      </c>
      <c r="I40" s="148">
        <f>H40/H8</f>
        <v>-2.1405423844448233E-2</v>
      </c>
      <c r="J40" s="147">
        <f>SUM(B40,D40,F40,H40)</f>
        <v>-10935</v>
      </c>
      <c r="K40" s="148">
        <f t="shared" si="39"/>
        <v>-3.7701074985731511E-2</v>
      </c>
      <c r="L40" s="129"/>
      <c r="M40" s="147">
        <v>-88</v>
      </c>
      <c r="N40" s="148">
        <f>M40/M8</f>
        <v>-9.6986796570194193E-4</v>
      </c>
      <c r="O40" s="147">
        <v>-3822</v>
      </c>
      <c r="P40" s="148">
        <f>O40/O8</f>
        <v>-3.7372028669489285E-2</v>
      </c>
      <c r="Q40" s="147">
        <v>-821</v>
      </c>
      <c r="R40" s="148">
        <f>Q40/Q8</f>
        <v>-8.0363348048668286E-3</v>
      </c>
      <c r="S40" s="147">
        <v>-371</v>
      </c>
      <c r="T40" s="148">
        <f>S40/S8</f>
        <v>-4.2022041750201045E-3</v>
      </c>
      <c r="U40" s="147">
        <f>SUM(M40,O40,Q40,S40)</f>
        <v>-5102</v>
      </c>
      <c r="V40" s="148">
        <f t="shared" si="40"/>
        <v>-1.3305481013219421E-2</v>
      </c>
      <c r="W40" s="148">
        <f>IFERROR(U40/J40-1,"-")</f>
        <v>-0.53342478280749883</v>
      </c>
      <c r="X40" s="129"/>
      <c r="Y40" s="147">
        <v>-6246</v>
      </c>
      <c r="Z40" s="148">
        <f>Y40/Y8</f>
        <v>-7.9063291139240502E-2</v>
      </c>
      <c r="AA40" s="147">
        <v>-5757</v>
      </c>
      <c r="AB40" s="148">
        <f>AA40/AA8</f>
        <v>-5.3574419773306778E-2</v>
      </c>
      <c r="AC40" s="147">
        <v>-2555</v>
      </c>
      <c r="AD40" s="148">
        <f>AC40/AC8</f>
        <v>-2.1141211709997186E-2</v>
      </c>
      <c r="AE40" s="147">
        <f>-14530-Y40-AA40-AC40</f>
        <v>28</v>
      </c>
      <c r="AF40" s="148">
        <f>AE40/AE8</f>
        <v>2.2649873403386155E-4</v>
      </c>
      <c r="AG40" s="147">
        <f>SUM(Y40,AA40,AC40,AE40)</f>
        <v>-14530</v>
      </c>
      <c r="AH40" s="148">
        <f t="shared" si="41"/>
        <v>-3.3717538457254378E-2</v>
      </c>
      <c r="AI40" s="148">
        <f>IFERROR(AG40/U40-1,"-")</f>
        <v>1.8479027832222656</v>
      </c>
      <c r="AJ40" s="129"/>
      <c r="AK40" s="147">
        <v>-6792</v>
      </c>
      <c r="AL40" s="148">
        <f>AK40/AK8</f>
        <v>-5.0033149171270719E-2</v>
      </c>
      <c r="AM40" s="147">
        <v>-21793</v>
      </c>
      <c r="AN40" s="148">
        <f>AM40/AM8</f>
        <v>-0.10885886260895626</v>
      </c>
      <c r="AO40" s="147">
        <v>-13031</v>
      </c>
      <c r="AP40" s="148">
        <f>AO40/AO8</f>
        <v>-8.3519202174024504E-2</v>
      </c>
      <c r="AQ40" s="147">
        <v>-4315</v>
      </c>
      <c r="AR40" s="148">
        <f>AQ40/AQ8</f>
        <v>-3.4330768802361383E-2</v>
      </c>
      <c r="AS40" s="147">
        <v>-45931</v>
      </c>
      <c r="AT40" s="148">
        <f t="shared" si="42"/>
        <v>-7.4363158900232817E-2</v>
      </c>
      <c r="AU40" s="148">
        <f>IFERROR(AS40/AG40-1,"-")</f>
        <v>2.1611149346180318</v>
      </c>
      <c r="AV40" s="129"/>
      <c r="AW40" s="147">
        <v>-12718</v>
      </c>
      <c r="AX40" s="148">
        <f>AW40/AW8</f>
        <v>-8.3711256063767461E-2</v>
      </c>
      <c r="AY40" s="147">
        <v>-6577</v>
      </c>
      <c r="AZ40" s="148">
        <f>AY40/AY8</f>
        <v>-3.6088781585228678E-2</v>
      </c>
      <c r="BA40" s="147">
        <v>-22011</v>
      </c>
      <c r="BB40" s="148">
        <f>BA40/BA8</f>
        <v>-0.10159095000069232</v>
      </c>
      <c r="BC40" s="147">
        <v>-18611</v>
      </c>
      <c r="BD40" s="148">
        <f>BC40/BC8</f>
        <v>-8.0452167898672891E-2</v>
      </c>
      <c r="BE40" s="147">
        <v>-59917</v>
      </c>
      <c r="BF40" s="148">
        <f t="shared" si="43"/>
        <v>-7.6604041346774662E-2</v>
      </c>
      <c r="BG40" s="148">
        <f>IFERROR(BE40/AS40-1,"-")</f>
        <v>0.30450022860377524</v>
      </c>
      <c r="BH40" s="129"/>
      <c r="BI40" s="147">
        <v>-15174</v>
      </c>
      <c r="BJ40" s="148">
        <f>BI40/BI8</f>
        <v>-8.0582462401223548E-2</v>
      </c>
      <c r="BK40" s="147">
        <v>-27802</v>
      </c>
      <c r="BL40" s="148">
        <f>BK40/BK8</f>
        <v>-9.2153892558942754E-2</v>
      </c>
      <c r="BM40" s="147">
        <v>-22340</v>
      </c>
      <c r="BN40" s="148">
        <f>BM40/BM8</f>
        <v>-8.4217351639486404E-2</v>
      </c>
      <c r="BO40" s="147">
        <v>-23440</v>
      </c>
      <c r="BP40" s="148">
        <f>BO40/BO8</f>
        <v>-0.10547203686121698</v>
      </c>
      <c r="BQ40" s="147">
        <v>-88756</v>
      </c>
      <c r="BR40" s="148">
        <f t="shared" si="44"/>
        <v>-9.0798976982097185E-2</v>
      </c>
      <c r="BS40" s="148">
        <f>IFERROR(BQ40/BE40-1,"-")</f>
        <v>0.48131582021796815</v>
      </c>
      <c r="BT40" s="129"/>
      <c r="BU40" s="147">
        <v>-9216</v>
      </c>
      <c r="BV40" s="148">
        <f>BU40/BU8</f>
        <v>-4.2076043683114794E-2</v>
      </c>
      <c r="BW40" s="147">
        <v>-24549</v>
      </c>
      <c r="BX40" s="148">
        <f>BW40/BW8</f>
        <v>-7.6210492330521754E-2</v>
      </c>
      <c r="BY40" s="147">
        <v>-33321</v>
      </c>
      <c r="BZ40" s="148">
        <f>BY40/BY8</f>
        <v>-0.11003559724452393</v>
      </c>
      <c r="CA40" s="147">
        <f t="shared" ref="CA40:CA41" si="46">CC40-SUM(BY40,BW40,BU40)</f>
        <v>-39222</v>
      </c>
      <c r="CB40" s="148">
        <f>CA40/CA8</f>
        <v>-0.11609953369871734</v>
      </c>
      <c r="CC40" s="147">
        <v>-106308</v>
      </c>
      <c r="CD40" s="148">
        <f t="shared" si="45"/>
        <v>-8.9954002524953378E-2</v>
      </c>
      <c r="CE40" s="148">
        <f>IFERROR(CC40/BQ40-1,"-")</f>
        <v>0.1977556446888098</v>
      </c>
      <c r="CF40" s="130"/>
      <c r="CG40" s="147">
        <v>-32583</v>
      </c>
      <c r="CH40" s="148">
        <v>-9.9908624834420839E-2</v>
      </c>
      <c r="CI40" s="147">
        <v>-44146</v>
      </c>
      <c r="CJ40" s="148">
        <v>-0.11906765489637613</v>
      </c>
      <c r="CK40" s="147">
        <v>-25865</v>
      </c>
      <c r="CL40" s="148">
        <v>-8.0923716139690002E-2</v>
      </c>
      <c r="CM40" s="147">
        <v>-21891</v>
      </c>
      <c r="CN40" s="148">
        <v>-6.2564841251468301E-2</v>
      </c>
      <c r="CO40" s="147">
        <v>-124485</v>
      </c>
      <c r="CP40" s="148">
        <v>-9.1103895105923788E-2</v>
      </c>
      <c r="CQ40" s="148">
        <v>0.1709843097415058</v>
      </c>
      <c r="CR40" s="131"/>
      <c r="CS40" s="147">
        <v>-17213</v>
      </c>
      <c r="CT40" s="148">
        <v>-5.4933586943339864E-2</v>
      </c>
      <c r="CU40" s="147">
        <v>-25768</v>
      </c>
      <c r="CV40" s="148">
        <v>-7.055106382396184E-2</v>
      </c>
      <c r="CW40" s="147">
        <v>-24377</v>
      </c>
      <c r="CX40" s="148">
        <v>-6.7408118175055931E-2</v>
      </c>
      <c r="CY40" s="147">
        <v>-23747</v>
      </c>
      <c r="CZ40" s="148">
        <v>-6.4759541308171645E-2</v>
      </c>
      <c r="DA40" s="147">
        <v>-91105</v>
      </c>
      <c r="DB40" s="148">
        <v>-6.4755431943359518E-2</v>
      </c>
      <c r="DC40" s="148">
        <v>-0.26814475639635293</v>
      </c>
      <c r="DE40" s="147">
        <v>-96</v>
      </c>
      <c r="DF40" s="148">
        <v>-3.7180336249665957E-4</v>
      </c>
      <c r="DG40" s="147">
        <v>-1932</v>
      </c>
      <c r="DH40" s="148">
        <v>-5.303190423514105E-3</v>
      </c>
      <c r="DI40" s="147">
        <v>-1375</v>
      </c>
      <c r="DJ40" s="148">
        <v>-3.7915554477068671E-3</v>
      </c>
      <c r="DK40" s="147">
        <v>-749</v>
      </c>
      <c r="DL40" s="148">
        <v>-2.0653636584235953E-3</v>
      </c>
      <c r="DM40" s="147">
        <v>-4152</v>
      </c>
      <c r="DN40" s="148">
        <v>-3.024843494218775E-3</v>
      </c>
      <c r="DO40" s="148">
        <v>-0.95442621151418694</v>
      </c>
      <c r="DQ40" s="147">
        <v>-421</v>
      </c>
      <c r="DR40" s="148">
        <v>-1.1704816212143537E-3</v>
      </c>
      <c r="DS40" s="147">
        <v>-2076</v>
      </c>
      <c r="DT40" s="148">
        <v>-4.4635599910809029E-3</v>
      </c>
      <c r="DU40" s="147">
        <v>-18820.694743039901</v>
      </c>
      <c r="DV40" s="148">
        <v>-3.9742197150699911E-2</v>
      </c>
      <c r="DW40" s="147">
        <v>-11191.305256960099</v>
      </c>
      <c r="DX40" s="148">
        <v>-2.4540945739387938E-2</v>
      </c>
      <c r="DY40" s="147">
        <v>-32509</v>
      </c>
      <c r="DZ40" s="148">
        <v>-1.8530235251736228E-2</v>
      </c>
      <c r="EA40" s="148">
        <v>6.8297206165703273</v>
      </c>
      <c r="EC40" s="147">
        <v>-8004</v>
      </c>
      <c r="ED40" s="148">
        <v>-2.1458617629632411E-2</v>
      </c>
      <c r="EE40" s="147">
        <v>-16475.513393791985</v>
      </c>
      <c r="EF40" s="148">
        <v>-3.5444452240203088E-2</v>
      </c>
      <c r="EG40" s="147">
        <v>-27422.277366208011</v>
      </c>
      <c r="EH40" s="148">
        <v>-5.7707372473252798E-2</v>
      </c>
      <c r="EI40" s="147">
        <v>-6623.9676182170006</v>
      </c>
      <c r="EJ40" s="148">
        <v>-1.7012310256077173E-2</v>
      </c>
      <c r="EK40" s="147">
        <v>-58525.758378216997</v>
      </c>
      <c r="EL40" s="148">
        <v>-3.4378748268915418E-2</v>
      </c>
      <c r="EM40" s="148">
        <v>0.80029402252351645</v>
      </c>
      <c r="EO40" s="277">
        <v>-7633.9023611060011</v>
      </c>
      <c r="EP40" s="276">
        <v>-1.7550403859602888E-2</v>
      </c>
    </row>
    <row r="41" spans="1:146" ht="15" customHeight="1" x14ac:dyDescent="0.4">
      <c r="A41" s="152" t="s">
        <v>141</v>
      </c>
      <c r="B41" s="147">
        <v>0</v>
      </c>
      <c r="C41" s="148">
        <f>B41/B8</f>
        <v>0</v>
      </c>
      <c r="D41" s="147">
        <v>0</v>
      </c>
      <c r="E41" s="148">
        <f>D41/D8</f>
        <v>0</v>
      </c>
      <c r="F41" s="147">
        <v>0</v>
      </c>
      <c r="G41" s="148">
        <f>F41/F8</f>
        <v>0</v>
      </c>
      <c r="H41" s="147">
        <v>3222</v>
      </c>
      <c r="I41" s="148">
        <f>H41/H8</f>
        <v>4.5795667746887259E-2</v>
      </c>
      <c r="J41" s="147">
        <f>SUM(B41,D41,F41,H41)</f>
        <v>3222</v>
      </c>
      <c r="K41" s="148">
        <f t="shared" si="39"/>
        <v>1.1108629501968626E-2</v>
      </c>
      <c r="L41" s="129"/>
      <c r="M41" s="147">
        <v>624</v>
      </c>
      <c r="N41" s="148">
        <f>M41/M8</f>
        <v>6.8772455749774065E-3</v>
      </c>
      <c r="O41" s="147">
        <v>106</v>
      </c>
      <c r="P41" s="148">
        <f>O41/O8</f>
        <v>1.036482218463073E-3</v>
      </c>
      <c r="Q41" s="147">
        <v>106</v>
      </c>
      <c r="R41" s="148">
        <f>Q41/Q8</f>
        <v>1.0375779407014419E-3</v>
      </c>
      <c r="S41" s="147">
        <v>2926</v>
      </c>
      <c r="T41" s="148">
        <f>S41/S8</f>
        <v>3.3141912172800075E-2</v>
      </c>
      <c r="U41" s="147">
        <f>SUM(M41,O41,Q41,S41)</f>
        <v>3762</v>
      </c>
      <c r="V41" s="148">
        <f t="shared" si="40"/>
        <v>9.8109015232715514E-3</v>
      </c>
      <c r="W41" s="148">
        <f>IFERROR(U41/J41-1,"-")</f>
        <v>0.16759776536312843</v>
      </c>
      <c r="X41" s="129"/>
      <c r="Y41" s="147">
        <v>4369</v>
      </c>
      <c r="Z41" s="148">
        <f>Y41/Y8</f>
        <v>5.5303797468354433E-2</v>
      </c>
      <c r="AA41" s="147">
        <v>-4621</v>
      </c>
      <c r="AB41" s="148">
        <f>AA41/AA8</f>
        <v>-4.3002847624188052E-2</v>
      </c>
      <c r="AC41" s="147">
        <v>729</v>
      </c>
      <c r="AD41" s="148">
        <f>AC41/AC8</f>
        <v>6.0320717560031108E-3</v>
      </c>
      <c r="AE41" s="147">
        <f>919-Y41-AA41-AC41</f>
        <v>442</v>
      </c>
      <c r="AF41" s="148">
        <f>AE41/AE8</f>
        <v>3.5754443015345288E-3</v>
      </c>
      <c r="AG41" s="147">
        <f>SUM(Y41,AA41,AC41,AE41)</f>
        <v>919</v>
      </c>
      <c r="AH41" s="148">
        <f t="shared" si="41"/>
        <v>2.1325820951284772E-3</v>
      </c>
      <c r="AI41" s="148">
        <f>IFERROR(AG41/U41-1,"-")</f>
        <v>-0.75571504518872934</v>
      </c>
      <c r="AJ41" s="129"/>
      <c r="AK41" s="147">
        <v>-346</v>
      </c>
      <c r="AL41" s="148">
        <f>AK41/AK8</f>
        <v>-2.5488029465930017E-3</v>
      </c>
      <c r="AM41" s="147">
        <v>1054</v>
      </c>
      <c r="AN41" s="148">
        <f>AM41/AM8</f>
        <v>5.2648667549139586E-3</v>
      </c>
      <c r="AO41" s="147">
        <v>-360</v>
      </c>
      <c r="AP41" s="148">
        <f>AO41/AO8</f>
        <v>-2.3073373327180432E-3</v>
      </c>
      <c r="AQ41" s="147">
        <v>224</v>
      </c>
      <c r="AR41" s="148">
        <f>AQ41/AQ8</f>
        <v>1.7821766423473811E-3</v>
      </c>
      <c r="AS41" s="147">
        <v>572</v>
      </c>
      <c r="AT41" s="148">
        <f t="shared" si="42"/>
        <v>9.2607883327019155E-4</v>
      </c>
      <c r="AU41" s="148">
        <f>IFERROR(AS41/AG41-1,"-")</f>
        <v>-0.37758433079434173</v>
      </c>
      <c r="AV41" s="129"/>
      <c r="AW41" s="147">
        <v>2521</v>
      </c>
      <c r="AX41" s="148">
        <f>AW41/AW8</f>
        <v>1.6593495560367807E-2</v>
      </c>
      <c r="AY41" s="147">
        <v>230</v>
      </c>
      <c r="AZ41" s="148">
        <f>AY41/AY8</f>
        <v>1.2620373672803094E-3</v>
      </c>
      <c r="BA41" s="147">
        <v>2127</v>
      </c>
      <c r="BB41" s="148">
        <f>BA41/BA8</f>
        <v>9.8170892122789767E-3</v>
      </c>
      <c r="BC41" s="147">
        <v>-109</v>
      </c>
      <c r="BD41" s="148">
        <f>BC41/BC8</f>
        <v>-4.711883456533956E-4</v>
      </c>
      <c r="BE41" s="147">
        <v>4769</v>
      </c>
      <c r="BF41" s="148">
        <f t="shared" si="43"/>
        <v>6.09717898397397E-3</v>
      </c>
      <c r="BG41" s="148">
        <f>IFERROR(BE41/AS41-1,"-")</f>
        <v>7.3374125874125866</v>
      </c>
      <c r="BH41" s="129"/>
      <c r="BI41" s="147">
        <v>2819</v>
      </c>
      <c r="BJ41" s="148">
        <f>BI41/BI8</f>
        <v>1.4970473277253803E-2</v>
      </c>
      <c r="BK41" s="147">
        <v>-484</v>
      </c>
      <c r="BL41" s="148">
        <f>BK41/BK8</f>
        <v>-1.6042904826461511E-3</v>
      </c>
      <c r="BM41" s="147">
        <v>-297</v>
      </c>
      <c r="BN41" s="148">
        <f>BM41/BM8</f>
        <v>-1.1196308610979169E-3</v>
      </c>
      <c r="BO41" s="147">
        <v>593</v>
      </c>
      <c r="BP41" s="148">
        <f>BO41/BO8</f>
        <v>2.6682985434599688E-3</v>
      </c>
      <c r="BQ41" s="147">
        <v>2631</v>
      </c>
      <c r="BR41" s="148">
        <f t="shared" si="44"/>
        <v>2.6915601023017903E-3</v>
      </c>
      <c r="BS41" s="148">
        <f>IFERROR(BQ41/BE41-1,"-")</f>
        <v>-0.44831201509750473</v>
      </c>
      <c r="BT41" s="129"/>
      <c r="BU41" s="147">
        <v>556</v>
      </c>
      <c r="BV41" s="148">
        <f>BU41/BU8</f>
        <v>2.5384418715073596E-3</v>
      </c>
      <c r="BW41" s="147">
        <v>61</v>
      </c>
      <c r="BX41" s="148">
        <f>BW41/BW8</f>
        <v>1.8936983307514879E-4</v>
      </c>
      <c r="BY41" s="147">
        <v>2167</v>
      </c>
      <c r="BZ41" s="148">
        <f>BY41/BY8</f>
        <v>7.1560619197768181E-3</v>
      </c>
      <c r="CA41" s="147">
        <f t="shared" si="46"/>
        <v>4212</v>
      </c>
      <c r="CB41" s="148">
        <f>CA41/CA8</f>
        <v>1.2467779203992592E-2</v>
      </c>
      <c r="CC41" s="147">
        <v>6996</v>
      </c>
      <c r="CD41" s="148">
        <f t="shared" si="45"/>
        <v>5.9197633448524458E-3</v>
      </c>
      <c r="CE41" s="148">
        <f>IFERROR(CC41/BQ41-1,"-")</f>
        <v>1.6590649942987459</v>
      </c>
      <c r="CF41" s="130"/>
      <c r="CG41" s="147">
        <v>-4301</v>
      </c>
      <c r="CH41" s="148">
        <v>-1.3188073394495414E-2</v>
      </c>
      <c r="CI41" s="147">
        <v>-572</v>
      </c>
      <c r="CJ41" s="148">
        <v>-1.5427603542954547E-3</v>
      </c>
      <c r="CK41" s="147">
        <v>-3157</v>
      </c>
      <c r="CL41" s="148">
        <v>-9.8772925518268457E-3</v>
      </c>
      <c r="CM41" s="147">
        <v>-26089</v>
      </c>
      <c r="CN41" s="148">
        <v>-7.4562794911587252E-2</v>
      </c>
      <c r="CO41" s="147">
        <v>-34119</v>
      </c>
      <c r="CP41" s="148">
        <v>-2.4969866225802415E-2</v>
      </c>
      <c r="CQ41" s="148" t="s">
        <v>134</v>
      </c>
      <c r="CR41" s="131"/>
      <c r="CS41" s="147">
        <v>337</v>
      </c>
      <c r="CT41" s="148">
        <v>1.0755021669613394E-3</v>
      </c>
      <c r="CU41" s="147">
        <v>-8459</v>
      </c>
      <c r="CV41" s="148">
        <v>-2.3160177308556861E-2</v>
      </c>
      <c r="CW41" s="147">
        <v>-8180</v>
      </c>
      <c r="CX41" s="148">
        <v>-2.2619617125649485E-2</v>
      </c>
      <c r="CY41" s="147">
        <v>-661</v>
      </c>
      <c r="CZ41" s="148">
        <v>-1.8025879818377671E-3</v>
      </c>
      <c r="DA41" s="147">
        <v>-16963</v>
      </c>
      <c r="DB41" s="148">
        <v>-1.2056927633556968E-2</v>
      </c>
      <c r="DC41" s="148">
        <v>-0.50282833611770572</v>
      </c>
      <c r="DE41" s="147">
        <v>-7988</v>
      </c>
      <c r="DF41" s="148">
        <v>-3.0937138121076214E-2</v>
      </c>
      <c r="DG41" s="147">
        <v>-14799</v>
      </c>
      <c r="DH41" s="148">
        <v>-4.0622109253408506E-2</v>
      </c>
      <c r="DI41" s="147">
        <v>-49467</v>
      </c>
      <c r="DJ41" s="148">
        <v>-0.13640499878670226</v>
      </c>
      <c r="DK41" s="147">
        <v>-10336</v>
      </c>
      <c r="DL41" s="148">
        <v>-2.8501466987271403E-2</v>
      </c>
      <c r="DM41" s="147">
        <v>-82590</v>
      </c>
      <c r="DN41" s="148">
        <v>-6.0169032800464511E-2</v>
      </c>
      <c r="DO41" s="148">
        <v>3.8688321641219128</v>
      </c>
      <c r="DQ41" s="147">
        <v>-7491</v>
      </c>
      <c r="DR41" s="148">
        <v>-2.082678818174994E-2</v>
      </c>
      <c r="DS41" s="147">
        <v>-7474</v>
      </c>
      <c r="DT41" s="148">
        <v>-1.6069675998718051E-2</v>
      </c>
      <c r="DU41" s="147">
        <v>-7432.6112900000007</v>
      </c>
      <c r="DV41" s="148">
        <v>-1.5694867127098791E-2</v>
      </c>
      <c r="DW41" s="147">
        <v>-23457.388709999999</v>
      </c>
      <c r="DX41" s="148">
        <v>-5.1438727682083601E-2</v>
      </c>
      <c r="DY41" s="147">
        <v>-45855</v>
      </c>
      <c r="DZ41" s="148">
        <v>-2.6137498460991258E-2</v>
      </c>
      <c r="EA41" s="148">
        <v>-0.44478750454050131</v>
      </c>
      <c r="EC41" s="147">
        <v>-16133</v>
      </c>
      <c r="ED41" s="148">
        <v>-4.3252358598058427E-2</v>
      </c>
      <c r="EE41" s="147">
        <v>-11463.927480000002</v>
      </c>
      <c r="EF41" s="148">
        <v>-2.466282053481374E-2</v>
      </c>
      <c r="EG41" s="147">
        <v>-5388.8339577976767</v>
      </c>
      <c r="EH41" s="148">
        <v>-1.1340248814722922E-2</v>
      </c>
      <c r="EI41" s="147">
        <v>-187.01101522397221</v>
      </c>
      <c r="EJ41" s="148">
        <v>-4.8029966262887029E-4</v>
      </c>
      <c r="EK41" s="147">
        <v>-33172.772453021673</v>
      </c>
      <c r="EL41" s="148">
        <v>-1.9486093391126558E-2</v>
      </c>
      <c r="EM41" s="148">
        <v>-0.27657240316166887</v>
      </c>
      <c r="EO41" s="277">
        <v>-8285.1635599999991</v>
      </c>
      <c r="EP41" s="276">
        <v>-1.90476586734597E-2</v>
      </c>
    </row>
    <row r="42" spans="1:146" ht="7.4" customHeight="1" x14ac:dyDescent="0.4">
      <c r="A42" s="152"/>
      <c r="B42" s="147"/>
      <c r="C42" s="148"/>
      <c r="D42" s="147"/>
      <c r="E42" s="148"/>
      <c r="F42" s="147"/>
      <c r="G42" s="148"/>
      <c r="H42" s="147"/>
      <c r="I42" s="148"/>
      <c r="J42" s="147"/>
      <c r="K42" s="148"/>
      <c r="L42" s="129"/>
      <c r="M42" s="147"/>
      <c r="N42" s="148"/>
      <c r="O42" s="147"/>
      <c r="P42" s="148"/>
      <c r="Q42" s="147"/>
      <c r="R42" s="148"/>
      <c r="S42" s="147"/>
      <c r="T42" s="148"/>
      <c r="U42" s="147"/>
      <c r="V42" s="148"/>
      <c r="W42" s="148"/>
      <c r="X42" s="129"/>
      <c r="Y42" s="147"/>
      <c r="Z42" s="148"/>
      <c r="AA42" s="147"/>
      <c r="AB42" s="148"/>
      <c r="AC42" s="147"/>
      <c r="AD42" s="148"/>
      <c r="AE42" s="147"/>
      <c r="AF42" s="148"/>
      <c r="AG42" s="147"/>
      <c r="AH42" s="148"/>
      <c r="AI42" s="148"/>
      <c r="AJ42" s="129"/>
      <c r="AK42" s="147"/>
      <c r="AL42" s="148"/>
      <c r="AM42" s="147"/>
      <c r="AN42" s="148"/>
      <c r="AO42" s="147"/>
      <c r="AP42" s="148"/>
      <c r="AQ42" s="147"/>
      <c r="AR42" s="148"/>
      <c r="AS42" s="147"/>
      <c r="AT42" s="148"/>
      <c r="AU42" s="148"/>
      <c r="AV42" s="129"/>
      <c r="AW42" s="147"/>
      <c r="AX42" s="148"/>
      <c r="AY42" s="147"/>
      <c r="AZ42" s="148"/>
      <c r="BA42" s="147"/>
      <c r="BB42" s="148"/>
      <c r="BC42" s="147"/>
      <c r="BD42" s="148"/>
      <c r="BE42" s="147"/>
      <c r="BF42" s="148"/>
      <c r="BG42" s="148"/>
      <c r="BH42" s="129"/>
      <c r="BI42" s="147"/>
      <c r="BJ42" s="148"/>
      <c r="BK42" s="147"/>
      <c r="BL42" s="148"/>
      <c r="BM42" s="147"/>
      <c r="BN42" s="148"/>
      <c r="BO42" s="147"/>
      <c r="BP42" s="148"/>
      <c r="BQ42" s="147"/>
      <c r="BR42" s="148"/>
      <c r="BS42" s="148"/>
      <c r="BT42" s="129"/>
      <c r="BU42" s="147"/>
      <c r="BV42" s="148"/>
      <c r="BW42" s="147"/>
      <c r="BX42" s="148"/>
      <c r="BY42" s="147"/>
      <c r="BZ42" s="148"/>
      <c r="CA42" s="147"/>
      <c r="CB42" s="148"/>
      <c r="CC42" s="147"/>
      <c r="CD42" s="148"/>
      <c r="CE42" s="148"/>
      <c r="CF42" s="130"/>
      <c r="CG42" s="147"/>
      <c r="CH42" s="148"/>
      <c r="CI42" s="147"/>
      <c r="CJ42" s="148"/>
      <c r="CK42" s="147"/>
      <c r="CL42" s="148"/>
      <c r="CM42" s="147"/>
      <c r="CN42" s="148"/>
      <c r="CO42" s="147"/>
      <c r="CP42" s="148"/>
      <c r="CQ42" s="148"/>
      <c r="CR42" s="131"/>
      <c r="CS42" s="147"/>
      <c r="CT42" s="148"/>
      <c r="CU42" s="147"/>
      <c r="CV42" s="148"/>
      <c r="CW42" s="147"/>
      <c r="CX42" s="148"/>
      <c r="CY42" s="147"/>
      <c r="CZ42" s="148"/>
      <c r="DA42" s="147"/>
      <c r="DB42" s="148"/>
      <c r="DC42" s="148"/>
      <c r="DE42" s="147"/>
      <c r="DF42" s="148"/>
      <c r="DG42" s="147"/>
      <c r="DH42" s="148"/>
      <c r="DI42" s="147"/>
      <c r="DJ42" s="148"/>
      <c r="DK42" s="147"/>
      <c r="DL42" s="148"/>
      <c r="DM42" s="147"/>
      <c r="DN42" s="148"/>
      <c r="DO42" s="148"/>
      <c r="DQ42" s="147"/>
      <c r="DR42" s="148"/>
      <c r="DS42" s="147"/>
      <c r="DT42" s="148"/>
      <c r="DU42" s="147"/>
      <c r="DV42" s="148"/>
      <c r="DW42" s="147"/>
      <c r="DX42" s="148"/>
      <c r="DY42" s="147"/>
      <c r="DZ42" s="148"/>
      <c r="EA42" s="148"/>
      <c r="EC42" s="147"/>
      <c r="ED42" s="148"/>
      <c r="EE42" s="147"/>
      <c r="EF42" s="148"/>
      <c r="EG42" s="147"/>
      <c r="EH42" s="148"/>
      <c r="EI42" s="147"/>
      <c r="EJ42" s="148"/>
      <c r="EK42" s="147"/>
      <c r="EL42" s="148"/>
      <c r="EM42" s="148"/>
      <c r="EO42" s="277"/>
      <c r="EP42" s="276"/>
    </row>
    <row r="43" spans="1:146" ht="15" customHeight="1" x14ac:dyDescent="0.4">
      <c r="A43" s="66" t="s">
        <v>142</v>
      </c>
      <c r="B43" s="133">
        <f>B37+B39</f>
        <v>6455.7799999999988</v>
      </c>
      <c r="C43" s="134">
        <f>B43/B8</f>
        <v>9.4194387305618951E-2</v>
      </c>
      <c r="D43" s="133">
        <f>D37+D39</f>
        <v>3763</v>
      </c>
      <c r="E43" s="134">
        <f>D43/D8</f>
        <v>5.3504905445755722E-2</v>
      </c>
      <c r="F43" s="133">
        <f>F37+F39</f>
        <v>8095</v>
      </c>
      <c r="G43" s="134">
        <f>F43/F8</f>
        <v>0.10015837272029893</v>
      </c>
      <c r="H43" s="133">
        <f>H37+H39</f>
        <v>-1159</v>
      </c>
      <c r="I43" s="134">
        <f>H43/H8</f>
        <v>-1.6473364034339643E-2</v>
      </c>
      <c r="J43" s="133">
        <f>J37+J39</f>
        <v>17154.780000000028</v>
      </c>
      <c r="K43" s="134">
        <f>IF(J43=0,0,J43/J$8)</f>
        <v>5.9145280945928511E-2</v>
      </c>
      <c r="L43" s="123"/>
      <c r="M43" s="133">
        <f>M37+M39</f>
        <v>3628.1024600000019</v>
      </c>
      <c r="N43" s="134">
        <f>M43/M8</f>
        <v>3.9986140366345603E-2</v>
      </c>
      <c r="O43" s="133">
        <f>O37+O39</f>
        <v>7888.2156299999988</v>
      </c>
      <c r="P43" s="134">
        <f>O43/O8</f>
        <v>7.7132030527334763E-2</v>
      </c>
      <c r="Q43" s="133">
        <f>Q37+Q39</f>
        <v>2267.957739999998</v>
      </c>
      <c r="R43" s="134">
        <f>Q43/Q8</f>
        <v>2.2199838881765039E-2</v>
      </c>
      <c r="S43" s="133">
        <f>S37+S39</f>
        <v>8995.7241700000159</v>
      </c>
      <c r="T43" s="134">
        <f>S43/S8</f>
        <v>0.10189183197979336</v>
      </c>
      <c r="U43" s="133">
        <f>U37+U39</f>
        <v>22780</v>
      </c>
      <c r="V43" s="134">
        <f>IF(U43=0,0,U43/U$8)</f>
        <v>5.9407851329113762E-2</v>
      </c>
      <c r="W43" s="134">
        <f>IFERROR(U43/J43-1,"-")</f>
        <v>0.32790977208684469</v>
      </c>
      <c r="X43" s="123"/>
      <c r="Y43" s="133">
        <f>Y37+Y39</f>
        <v>2246</v>
      </c>
      <c r="Z43" s="134">
        <f>Y43/Y8</f>
        <v>2.8430379746835443E-2</v>
      </c>
      <c r="AA43" s="133">
        <f>AA37+AA39</f>
        <v>6802</v>
      </c>
      <c r="AB43" s="134">
        <f>AA43/AA8</f>
        <v>6.3299149435128141E-2</v>
      </c>
      <c r="AC43" s="133">
        <f>AC37+AC39</f>
        <v>15160</v>
      </c>
      <c r="AD43" s="134">
        <f>AC43/AC8</f>
        <v>0.12544061429493439</v>
      </c>
      <c r="AE43" s="133">
        <f>AE37+AE39</f>
        <v>7893</v>
      </c>
      <c r="AF43" s="134">
        <f>AE43/AE8</f>
        <v>6.3848375276045338E-2</v>
      </c>
      <c r="AG43" s="133">
        <f>AG37+AG39</f>
        <v>32101</v>
      </c>
      <c r="AH43" s="134">
        <f>IF(AG43=0,0,AG43/AG$8)</f>
        <v>7.4491858363133018E-2</v>
      </c>
      <c r="AI43" s="134">
        <f>IFERROR(AG43/U43-1,"-")</f>
        <v>0.40917471466198418</v>
      </c>
      <c r="AJ43" s="123"/>
      <c r="AK43" s="133">
        <f>AK37+AK39</f>
        <v>15908</v>
      </c>
      <c r="AL43" s="134">
        <f>AK43/AK8</f>
        <v>0.11718600368324125</v>
      </c>
      <c r="AM43" s="133">
        <f>AM37+AM39</f>
        <v>46415</v>
      </c>
      <c r="AN43" s="134">
        <f>AM43/AM8</f>
        <v>0.23184894727640551</v>
      </c>
      <c r="AO43" s="133">
        <f>AO37+AO39</f>
        <v>30463</v>
      </c>
      <c r="AP43" s="134">
        <f>AO43/AO8</f>
        <v>0.19524560324052709</v>
      </c>
      <c r="AQ43" s="133">
        <f>AQ37+AQ39</f>
        <v>10342</v>
      </c>
      <c r="AR43" s="134">
        <f>AQ43/AQ8</f>
        <v>8.2282459085520607E-2</v>
      </c>
      <c r="AS43" s="133">
        <f>AS37+AS39</f>
        <v>103128</v>
      </c>
      <c r="AT43" s="134">
        <f>IF(AS43=0,0,AS43/AS$8)</f>
        <v>0.16696618517043413</v>
      </c>
      <c r="AU43" s="134">
        <f>IFERROR(AS43/AG43-1,"-")</f>
        <v>2.2126101990592195</v>
      </c>
      <c r="AV43" s="123"/>
      <c r="AW43" s="133">
        <f>AW37+AW39</f>
        <v>23261</v>
      </c>
      <c r="AX43" s="134">
        <f>AW43/AW8</f>
        <v>0.15310642611254088</v>
      </c>
      <c r="AY43" s="133">
        <f>AY37+AY39</f>
        <v>15664</v>
      </c>
      <c r="AZ43" s="134">
        <f>AY43/AY8</f>
        <v>8.5950231830777254E-2</v>
      </c>
      <c r="BA43" s="133">
        <f>BA37+BA39</f>
        <v>43487.200000000012</v>
      </c>
      <c r="BB43" s="134">
        <f>BA43/BA8</f>
        <v>0.20071355053700915</v>
      </c>
      <c r="BC43" s="133">
        <f>BC37+BC39</f>
        <v>43652.799999999988</v>
      </c>
      <c r="BD43" s="134">
        <f>BC43/BC8</f>
        <v>0.18870358362512424</v>
      </c>
      <c r="BE43" s="133">
        <f>BE37+BE39</f>
        <v>126065</v>
      </c>
      <c r="BF43" s="134">
        <f>IF(BE43=0,0,BE43/BE$8)</f>
        <v>0.16117443250465055</v>
      </c>
      <c r="BG43" s="134">
        <f>IFERROR(BE43/AS43-1,"-")</f>
        <v>0.22241292374524857</v>
      </c>
      <c r="BH43" s="123"/>
      <c r="BI43" s="133">
        <f>BI37+BI39</f>
        <v>30825</v>
      </c>
      <c r="BJ43" s="134">
        <f>BI43/BI8</f>
        <v>0.1636980627071119</v>
      </c>
      <c r="BK43" s="133">
        <f>BK37+BK39</f>
        <v>61772</v>
      </c>
      <c r="BL43" s="134">
        <f>BK43/BK8</f>
        <v>0.20475254482235133</v>
      </c>
      <c r="BM43" s="133">
        <f>BM37+BM39</f>
        <v>50978</v>
      </c>
      <c r="BN43" s="134">
        <f>BM43/BM8</f>
        <v>0.19217690921565522</v>
      </c>
      <c r="BO43" s="133">
        <f>BO37+BO39</f>
        <v>56473</v>
      </c>
      <c r="BP43" s="134">
        <f>BO43/BO8</f>
        <v>0.25410931474673665</v>
      </c>
      <c r="BQ43" s="133">
        <f>BQ37+BQ39</f>
        <v>200048</v>
      </c>
      <c r="BR43" s="134">
        <f>IF(BQ43=0,0,BQ43/BQ$8)</f>
        <v>0.20465268542199488</v>
      </c>
      <c r="BS43" s="134">
        <f>IFERROR(BQ43/BE43-1,"-")</f>
        <v>0.58686391940665539</v>
      </c>
      <c r="BT43" s="123"/>
      <c r="BU43" s="133">
        <f>BU37+BU39</f>
        <v>30755</v>
      </c>
      <c r="BV43" s="134">
        <f>BU43/BU8</f>
        <v>0.14041327294641878</v>
      </c>
      <c r="BW43" s="133">
        <f>BW37+BW39</f>
        <v>74220</v>
      </c>
      <c r="BX43" s="134">
        <f>BW43/BW8</f>
        <v>0.23041031165307446</v>
      </c>
      <c r="BY43" s="133">
        <f>BY37+BY39</f>
        <v>75682.978247833162</v>
      </c>
      <c r="BZ43" s="134">
        <f>BY43/BY8</f>
        <v>0.24992712441837386</v>
      </c>
      <c r="CA43" s="133">
        <f>CC43-SUM(BY43,BW43,BU43)</f>
        <v>73671.021752166853</v>
      </c>
      <c r="CB43" s="134">
        <f>CA43/CA8</f>
        <v>0.21807075805758588</v>
      </c>
      <c r="CC43" s="133">
        <f>CC37+CC39</f>
        <v>254329</v>
      </c>
      <c r="CD43" s="134">
        <f>IF(CC43=0,0,CC43/CC$8)</f>
        <v>0.21520404398698939</v>
      </c>
      <c r="CE43" s="134">
        <f>IFERROR(CC43/BQ43-1,"-")</f>
        <v>0.27133987842917695</v>
      </c>
      <c r="CF43" s="135"/>
      <c r="CG43" s="133">
        <v>86165</v>
      </c>
      <c r="CH43" s="134">
        <v>0.26420607859490752</v>
      </c>
      <c r="CI43" s="133">
        <v>99493.183329999971</v>
      </c>
      <c r="CJ43" s="134">
        <v>0.26834639644086256</v>
      </c>
      <c r="CK43" s="133">
        <v>94391.816670000029</v>
      </c>
      <c r="CL43" s="134">
        <v>0.29532327771555161</v>
      </c>
      <c r="CM43" s="133">
        <v>43815</v>
      </c>
      <c r="CN43" s="134">
        <v>0.12522399705052686</v>
      </c>
      <c r="CO43" s="133">
        <v>323865</v>
      </c>
      <c r="CP43" s="134">
        <v>0.23701942393445</v>
      </c>
      <c r="CQ43" s="134">
        <v>0.27340963869633428</v>
      </c>
      <c r="CR43" s="136"/>
      <c r="CS43" s="133">
        <v>61130</v>
      </c>
      <c r="CT43" s="134">
        <v>0.19509034856482693</v>
      </c>
      <c r="CU43" s="133">
        <v>112185</v>
      </c>
      <c r="CV43" s="134">
        <v>0.30715504094579166</v>
      </c>
      <c r="CW43" s="133">
        <v>93907</v>
      </c>
      <c r="CX43" s="134">
        <v>0.25967486374307652</v>
      </c>
      <c r="CY43" s="133">
        <v>93259</v>
      </c>
      <c r="CZ43" s="134">
        <v>0.25432307503511092</v>
      </c>
      <c r="DA43" s="133">
        <v>360481</v>
      </c>
      <c r="DB43" s="134">
        <v>0.25622197313401224</v>
      </c>
      <c r="DC43" s="134">
        <v>0.11305945378475601</v>
      </c>
      <c r="DE43" s="133">
        <v>51526</v>
      </c>
      <c r="DF43" s="134">
        <v>0.19955770891669669</v>
      </c>
      <c r="DG43" s="133">
        <v>70110</v>
      </c>
      <c r="DH43" s="134">
        <v>0.1924465220458457</v>
      </c>
      <c r="DI43" s="133">
        <v>98918</v>
      </c>
      <c r="DJ43" s="134">
        <v>0.27276587765546756</v>
      </c>
      <c r="DK43" s="133">
        <v>26936.769</v>
      </c>
      <c r="DL43" s="134">
        <v>7.427800236041561E-2</v>
      </c>
      <c r="DM43" s="133">
        <v>247490.76899999997</v>
      </c>
      <c r="DN43" s="134">
        <v>0.18030367111966561</v>
      </c>
      <c r="DO43" s="134">
        <v>-0.31344295815868251</v>
      </c>
      <c r="DQ43" s="133">
        <v>39671</v>
      </c>
      <c r="DR43" s="134">
        <v>0.11029495580806326</v>
      </c>
      <c r="DS43" s="133">
        <v>47621.286676023825</v>
      </c>
      <c r="DT43" s="134">
        <v>0.10238943638289694</v>
      </c>
      <c r="DU43" s="133">
        <v>69212.397065497993</v>
      </c>
      <c r="DV43" s="134">
        <v>0.14615043530562369</v>
      </c>
      <c r="DW43" s="133">
        <v>57021.222916841507</v>
      </c>
      <c r="DX43" s="134">
        <v>0.12503945745966177</v>
      </c>
      <c r="DY43" s="133">
        <v>213526</v>
      </c>
      <c r="DZ43" s="134">
        <v>0.12171051131570428</v>
      </c>
      <c r="EA43" s="134">
        <v>-0.1372365084048851</v>
      </c>
      <c r="EC43" s="133">
        <v>90689</v>
      </c>
      <c r="ED43" s="134">
        <v>0.2431360037748293</v>
      </c>
      <c r="EE43" s="133">
        <v>63183.775531778112</v>
      </c>
      <c r="EF43" s="134">
        <v>0.13592986516800601</v>
      </c>
      <c r="EG43" s="133">
        <v>105522.12928761636</v>
      </c>
      <c r="EH43" s="134">
        <v>0.222060507143549</v>
      </c>
      <c r="EI43" s="133">
        <v>37378.775102987405</v>
      </c>
      <c r="EJ43" s="134">
        <v>9.5999762634003075E-2</v>
      </c>
      <c r="EK43" s="133">
        <v>296773.67992237862</v>
      </c>
      <c r="EL43" s="134">
        <v>0.17432849940973222</v>
      </c>
      <c r="EM43" s="134">
        <v>0.38987139703070639</v>
      </c>
      <c r="EO43" s="269">
        <v>36283.877195518027</v>
      </c>
      <c r="EP43" s="270">
        <v>8.3416929933240277E-2</v>
      </c>
    </row>
    <row r="44" spans="1:146" s="169" customFormat="1" ht="16.5" customHeight="1" thickBot="1" x14ac:dyDescent="0.45">
      <c r="A44" s="166" t="s">
        <v>143</v>
      </c>
      <c r="B44" s="167">
        <f>IF(B8=0,0,B43/B8)</f>
        <v>9.4194387305618951E-2</v>
      </c>
      <c r="C44" s="167"/>
      <c r="D44" s="167">
        <f>IF(D8=0,0,D43/D8)</f>
        <v>5.3504905445755722E-2</v>
      </c>
      <c r="E44" s="167"/>
      <c r="F44" s="167">
        <f>IF(F8=0,0,F43/F8)</f>
        <v>0.10015837272029893</v>
      </c>
      <c r="G44" s="167"/>
      <c r="H44" s="167">
        <f>IF(H8=0,0,H43/H8)</f>
        <v>-1.6473364034339643E-2</v>
      </c>
      <c r="I44" s="167"/>
      <c r="J44" s="167">
        <f>IF(J8=0,0,J43/J8)</f>
        <v>5.9145280945928511E-2</v>
      </c>
      <c r="K44" s="167"/>
      <c r="L44" s="160"/>
      <c r="M44" s="167">
        <f>IF(M8=0,0,M43/M8)</f>
        <v>3.9986140366345603E-2</v>
      </c>
      <c r="N44" s="167"/>
      <c r="O44" s="167">
        <f>IF(O8=0,0,O43/O8)</f>
        <v>7.7132030527334763E-2</v>
      </c>
      <c r="P44" s="167"/>
      <c r="Q44" s="167">
        <f>IF(Q8=0,0,Q43/Q8)</f>
        <v>2.2199838881765039E-2</v>
      </c>
      <c r="R44" s="167"/>
      <c r="S44" s="167">
        <f>IF(S8=0,0,S43/S8)</f>
        <v>0.10189183197979336</v>
      </c>
      <c r="T44" s="167"/>
      <c r="U44" s="167">
        <f>IF(U8=0,0,U43/U8)</f>
        <v>5.9407851329113762E-2</v>
      </c>
      <c r="V44" s="167"/>
      <c r="W44" s="167"/>
      <c r="X44" s="160"/>
      <c r="Y44" s="167">
        <f>IF(Y8=0,0,Y43/Y8)</f>
        <v>2.8430379746835443E-2</v>
      </c>
      <c r="Z44" s="167"/>
      <c r="AA44" s="167">
        <f>IF(AA8=0,0,AA43/AA8)</f>
        <v>6.3299149435128141E-2</v>
      </c>
      <c r="AB44" s="167"/>
      <c r="AC44" s="167">
        <f>IF(AC8=0,0,AC43/AC8)</f>
        <v>0.12544061429493439</v>
      </c>
      <c r="AD44" s="167"/>
      <c r="AE44" s="167">
        <f>IF(AE8=0,0,AE43/AE8)</f>
        <v>6.3848375276045338E-2</v>
      </c>
      <c r="AF44" s="167"/>
      <c r="AG44" s="167">
        <f>IF(AG8=0,0,AG43/AG8)</f>
        <v>7.4491858363133018E-2</v>
      </c>
      <c r="AH44" s="167"/>
      <c r="AI44" s="167"/>
      <c r="AJ44" s="160"/>
      <c r="AK44" s="167">
        <f>IF(AK8=0,0,AK43/AK8)</f>
        <v>0.11718600368324125</v>
      </c>
      <c r="AL44" s="167"/>
      <c r="AM44" s="167">
        <f>IF(AM8=0,0,AM43/AM8)</f>
        <v>0.23184894727640551</v>
      </c>
      <c r="AN44" s="167"/>
      <c r="AO44" s="167">
        <f>IF(AO8=0,0,AO43/AO8)</f>
        <v>0.19524560324052709</v>
      </c>
      <c r="AP44" s="167"/>
      <c r="AQ44" s="167">
        <f>IF(AQ8=0,0,AQ43/AQ8)</f>
        <v>8.2282459085520607E-2</v>
      </c>
      <c r="AR44" s="167"/>
      <c r="AS44" s="167">
        <f>IF(AS8=0,0,AS43/AS8)</f>
        <v>0.16696618517043413</v>
      </c>
      <c r="AT44" s="167"/>
      <c r="AU44" s="167"/>
      <c r="AV44" s="160"/>
      <c r="AW44" s="167">
        <f>IF(AW8=0,0,AW43/AW8)</f>
        <v>0.15310642611254088</v>
      </c>
      <c r="AX44" s="167"/>
      <c r="AY44" s="167">
        <f>IF(AY8=0,0,AY43/AY8)</f>
        <v>8.5950231830777254E-2</v>
      </c>
      <c r="AZ44" s="167"/>
      <c r="BA44" s="167">
        <f>IF(BA8=0,0,BA43/BA8)</f>
        <v>0.20071355053700915</v>
      </c>
      <c r="BB44" s="167"/>
      <c r="BC44" s="167">
        <f>IF(BC8=0,0,BC43/BC8)</f>
        <v>0.18870358362512424</v>
      </c>
      <c r="BD44" s="167"/>
      <c r="BE44" s="167">
        <f>IF(BE8=0,0,BE43/BE8)</f>
        <v>0.16117443250465055</v>
      </c>
      <c r="BF44" s="167"/>
      <c r="BG44" s="167"/>
      <c r="BH44" s="160"/>
      <c r="BI44" s="167">
        <f>IF(BI8=0,0,BI43/BI8)</f>
        <v>0.1636980627071119</v>
      </c>
      <c r="BJ44" s="167"/>
      <c r="BK44" s="167">
        <f>IF(BK8=0,0,BK43/BK8)</f>
        <v>0.20475254482235133</v>
      </c>
      <c r="BL44" s="167"/>
      <c r="BM44" s="167">
        <f>IF(BM8=0,0,BM43/BM8)</f>
        <v>0.19217690921565522</v>
      </c>
      <c r="BN44" s="167"/>
      <c r="BO44" s="167">
        <f>IF(BO8=0,0,BO43/BO8)</f>
        <v>0.25410931474673665</v>
      </c>
      <c r="BP44" s="167"/>
      <c r="BQ44" s="167">
        <f>IF(BQ8=0,0,BQ43/BQ8)</f>
        <v>0.20465268542199488</v>
      </c>
      <c r="BR44" s="167"/>
      <c r="BS44" s="167"/>
      <c r="BT44" s="160"/>
      <c r="BU44" s="167">
        <f>IF(BU8=0,0,BU43/BU8)</f>
        <v>0.14041327294641878</v>
      </c>
      <c r="BV44" s="167"/>
      <c r="BW44" s="167">
        <f>IF(BW8=0,0,BW43/BW8)</f>
        <v>0.23041031165307446</v>
      </c>
      <c r="BX44" s="167"/>
      <c r="BY44" s="167">
        <f>IF(BY8=0,0,BY43/BY8)</f>
        <v>0.24992712441837386</v>
      </c>
      <c r="BZ44" s="167"/>
      <c r="CA44" s="167">
        <f>IF(CA8=0,0,CA43/CA8)</f>
        <v>0.21807075805758588</v>
      </c>
      <c r="CB44" s="167"/>
      <c r="CC44" s="167">
        <f>IF(CC8=0,0,CC43/CC8)</f>
        <v>0.21520404398698939</v>
      </c>
      <c r="CD44" s="167"/>
      <c r="CE44" s="167"/>
      <c r="CF44" s="167"/>
      <c r="CG44" s="167">
        <v>0.26420607859490752</v>
      </c>
      <c r="CH44" s="167"/>
      <c r="CI44" s="167">
        <v>0.26834639644086256</v>
      </c>
      <c r="CJ44" s="167"/>
      <c r="CK44" s="167">
        <v>0.29532327771555161</v>
      </c>
      <c r="CL44" s="167"/>
      <c r="CM44" s="167">
        <v>0.12522399705052686</v>
      </c>
      <c r="CN44" s="167"/>
      <c r="CO44" s="167">
        <v>0.23701942393445</v>
      </c>
      <c r="CP44" s="167"/>
      <c r="CQ44" s="167"/>
      <c r="CR44" s="168"/>
      <c r="CS44" s="167">
        <v>0.19509034856482693</v>
      </c>
      <c r="CT44" s="167"/>
      <c r="CU44" s="167">
        <v>0.30715504094579166</v>
      </c>
      <c r="CV44" s="167"/>
      <c r="CW44" s="167">
        <v>0.25967486374307652</v>
      </c>
      <c r="CX44" s="167"/>
      <c r="CY44" s="167">
        <v>0.25432307503511092</v>
      </c>
      <c r="CZ44" s="167"/>
      <c r="DA44" s="167">
        <v>0.25622197313401224</v>
      </c>
      <c r="DB44" s="167"/>
      <c r="DC44" s="167"/>
      <c r="DE44" s="167">
        <v>0.19955770891669669</v>
      </c>
      <c r="DF44" s="167"/>
      <c r="DG44" s="167">
        <v>0.1924465220458457</v>
      </c>
      <c r="DH44" s="167"/>
      <c r="DI44" s="167">
        <v>0.27243497827094043</v>
      </c>
      <c r="DJ44" s="167"/>
      <c r="DK44" s="167">
        <v>6.9518727659849025E-2</v>
      </c>
      <c r="DL44" s="167"/>
      <c r="DM44" s="167">
        <v>0.18030367111966561</v>
      </c>
      <c r="DN44" s="167"/>
      <c r="DO44" s="167"/>
      <c r="DQ44" s="167">
        <v>0.11029495580806326</v>
      </c>
      <c r="DR44" s="167"/>
      <c r="DS44" s="167">
        <v>0.10238943638289694</v>
      </c>
      <c r="DT44" s="167"/>
      <c r="DU44" s="167">
        <v>0.14615043530562369</v>
      </c>
      <c r="DV44" s="167"/>
      <c r="DW44" s="167">
        <v>0.12503945745966177</v>
      </c>
      <c r="DX44" s="167"/>
      <c r="DY44" s="167">
        <v>0.12171051131570428</v>
      </c>
      <c r="DZ44" s="167"/>
      <c r="EA44" s="167"/>
      <c r="EC44" s="167">
        <v>0.2431360037748293</v>
      </c>
      <c r="ED44" s="167"/>
      <c r="EE44" s="167">
        <v>0.13592986516800601</v>
      </c>
      <c r="EF44" s="167"/>
      <c r="EG44" s="167">
        <v>0.222060507143549</v>
      </c>
      <c r="EH44" s="167"/>
      <c r="EI44" s="167">
        <v>9.5999762634003075E-2</v>
      </c>
      <c r="EJ44" s="167"/>
      <c r="EK44" s="167">
        <v>0.17432849940973222</v>
      </c>
      <c r="EL44" s="167"/>
      <c r="EM44" s="167"/>
      <c r="EO44" s="282">
        <v>8.3416929933240277E-2</v>
      </c>
      <c r="EP44" s="282"/>
    </row>
    <row r="45" spans="1:146" ht="15.5" thickTop="1" x14ac:dyDescent="0.4">
      <c r="A45" s="170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2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3"/>
      <c r="X45" s="172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2"/>
      <c r="AW45" s="171"/>
      <c r="AX45" s="171"/>
      <c r="AY45" s="171"/>
      <c r="AZ45" s="171"/>
      <c r="BB45" s="173"/>
      <c r="BD45" s="173"/>
      <c r="BF45" s="173"/>
      <c r="BG45" s="173"/>
      <c r="BH45" s="172"/>
      <c r="BJ45" s="173"/>
      <c r="BL45" s="173"/>
      <c r="BN45" s="173"/>
      <c r="BP45" s="173"/>
      <c r="BR45" s="173"/>
      <c r="BS45" s="173"/>
      <c r="BT45" s="172"/>
      <c r="BV45" s="173"/>
      <c r="BX45" s="173"/>
      <c r="BZ45" s="173"/>
      <c r="CB45" s="173"/>
      <c r="CD45" s="173"/>
      <c r="CE45" s="173"/>
      <c r="CF45" s="171"/>
      <c r="CH45" s="173"/>
      <c r="CJ45" s="173"/>
      <c r="CL45" s="173"/>
      <c r="CN45" s="173"/>
      <c r="CP45" s="173"/>
      <c r="CQ45" s="173"/>
      <c r="CR45" s="174"/>
      <c r="CT45" s="173"/>
      <c r="CV45" s="173"/>
      <c r="CW45" s="106"/>
      <c r="CX45" s="173"/>
      <c r="CY45" s="106"/>
      <c r="CZ45" s="173"/>
      <c r="DB45" s="173"/>
      <c r="DC45" s="173"/>
      <c r="DF45" s="173"/>
      <c r="DH45" s="173"/>
      <c r="DI45" s="106"/>
      <c r="DJ45" s="173"/>
      <c r="DK45" s="106"/>
      <c r="DL45" s="173"/>
      <c r="DM45" s="106"/>
      <c r="DN45" s="173"/>
      <c r="DO45" s="173"/>
      <c r="DR45" s="173"/>
      <c r="DS45" s="106"/>
      <c r="DT45" s="173"/>
      <c r="DU45" s="106"/>
      <c r="DV45" s="173"/>
      <c r="DW45" s="106"/>
      <c r="DX45" s="173"/>
      <c r="DY45" s="106"/>
      <c r="DZ45" s="173"/>
      <c r="EA45" s="173"/>
      <c r="ED45" s="173"/>
      <c r="EF45" s="173"/>
      <c r="EG45" s="106"/>
      <c r="EH45" s="173"/>
      <c r="EJ45" s="173"/>
      <c r="EK45" s="106"/>
      <c r="EL45" s="173"/>
      <c r="EM45" s="173"/>
      <c r="EO45" s="175"/>
      <c r="EP45" s="283"/>
    </row>
    <row r="46" spans="1:146" s="137" customFormat="1" ht="15" customHeight="1" x14ac:dyDescent="0.4">
      <c r="A46" s="152" t="s">
        <v>144</v>
      </c>
      <c r="B46" s="147"/>
      <c r="C46" s="148"/>
      <c r="D46" s="147"/>
      <c r="E46" s="148"/>
      <c r="F46" s="147"/>
      <c r="G46" s="148"/>
      <c r="H46" s="147"/>
      <c r="I46" s="148"/>
      <c r="J46" s="147"/>
      <c r="K46" s="148"/>
      <c r="L46" s="123"/>
      <c r="M46" s="147"/>
      <c r="N46" s="148"/>
      <c r="O46" s="147"/>
      <c r="P46" s="148"/>
      <c r="Q46" s="147"/>
      <c r="R46" s="148"/>
      <c r="S46" s="147"/>
      <c r="T46" s="148"/>
      <c r="U46" s="147"/>
      <c r="V46" s="148"/>
      <c r="W46" s="148"/>
      <c r="X46" s="123"/>
      <c r="Y46" s="147"/>
      <c r="Z46" s="148"/>
      <c r="AA46" s="147"/>
      <c r="AB46" s="148"/>
      <c r="AC46" s="147"/>
      <c r="AD46" s="148"/>
      <c r="AE46" s="147"/>
      <c r="AF46" s="148"/>
      <c r="AG46" s="147"/>
      <c r="AH46" s="148"/>
      <c r="AI46" s="148"/>
      <c r="AJ46" s="123"/>
      <c r="AK46" s="147"/>
      <c r="AL46" s="148"/>
      <c r="AM46" s="147"/>
      <c r="AN46" s="148"/>
      <c r="AO46" s="147"/>
      <c r="AP46" s="148"/>
      <c r="AQ46" s="147"/>
      <c r="AR46" s="148"/>
      <c r="AS46" s="147"/>
      <c r="AT46" s="148"/>
      <c r="AU46" s="148"/>
      <c r="AV46" s="123"/>
      <c r="AW46" s="147"/>
      <c r="AX46" s="148"/>
      <c r="AY46" s="147"/>
      <c r="AZ46" s="148"/>
      <c r="BA46" s="147"/>
      <c r="BB46" s="148"/>
      <c r="BC46" s="147"/>
      <c r="BD46" s="148"/>
      <c r="BE46" s="147"/>
      <c r="BF46" s="148"/>
      <c r="BG46" s="148"/>
      <c r="BH46" s="123"/>
      <c r="BI46" s="147"/>
      <c r="BJ46" s="148"/>
      <c r="BK46" s="147"/>
      <c r="BL46" s="148"/>
      <c r="BM46" s="147"/>
      <c r="BN46" s="148"/>
      <c r="BO46" s="147"/>
      <c r="BP46" s="148"/>
      <c r="BQ46" s="147"/>
      <c r="BR46" s="148"/>
      <c r="BS46" s="148"/>
      <c r="BT46" s="123"/>
      <c r="BU46" s="147"/>
      <c r="BV46" s="148"/>
      <c r="BW46" s="147"/>
      <c r="BX46" s="148"/>
      <c r="BY46" s="147"/>
      <c r="BZ46" s="148"/>
      <c r="CA46" s="147"/>
      <c r="CB46" s="148"/>
      <c r="CC46" s="147"/>
      <c r="CD46" s="148"/>
      <c r="CE46" s="148"/>
      <c r="CF46" s="153"/>
      <c r="CG46" s="147"/>
      <c r="CH46" s="148"/>
      <c r="CI46" s="147"/>
      <c r="CJ46" s="148"/>
      <c r="CK46" s="147"/>
      <c r="CL46" s="148"/>
      <c r="CM46" s="147"/>
      <c r="CN46" s="148"/>
      <c r="CO46" s="147"/>
      <c r="CP46" s="148"/>
      <c r="CQ46" s="148"/>
      <c r="CR46" s="125"/>
      <c r="CS46" s="147"/>
      <c r="CT46" s="148"/>
      <c r="CU46" s="147"/>
      <c r="CV46" s="148"/>
      <c r="CW46" s="147"/>
      <c r="CX46" s="148"/>
      <c r="CY46" s="147"/>
      <c r="CZ46" s="148"/>
      <c r="DA46" s="149"/>
      <c r="DB46" s="148"/>
      <c r="DC46" s="148"/>
      <c r="DE46" s="149"/>
      <c r="DF46" s="148"/>
      <c r="DG46" s="149"/>
      <c r="DH46" s="148"/>
      <c r="DI46" s="149">
        <v>-114496.23965</v>
      </c>
      <c r="DJ46" s="148"/>
      <c r="DK46" s="149">
        <v>5447.6579199999996</v>
      </c>
      <c r="DL46" s="148"/>
      <c r="DM46" s="149">
        <v>-109048.58173000001</v>
      </c>
      <c r="DN46" s="148"/>
      <c r="DO46" s="148"/>
      <c r="DQ46" s="149">
        <v>3729</v>
      </c>
      <c r="DR46" s="148"/>
      <c r="DS46" s="149">
        <v>6428</v>
      </c>
      <c r="DT46" s="148"/>
      <c r="DU46" s="149" t="s">
        <v>103</v>
      </c>
      <c r="DV46" s="148"/>
      <c r="DW46" s="149" t="s">
        <v>103</v>
      </c>
      <c r="DX46" s="148"/>
      <c r="DY46" s="149">
        <v>10157</v>
      </c>
      <c r="DZ46" s="148"/>
      <c r="EA46" s="148"/>
      <c r="EC46" s="147">
        <v>-41949.25849</v>
      </c>
      <c r="ED46" s="148"/>
      <c r="EE46" s="147">
        <v>0</v>
      </c>
      <c r="EF46" s="148"/>
      <c r="EG46" s="147">
        <v>6653.9865900000004</v>
      </c>
      <c r="EH46" s="148"/>
      <c r="EI46" s="147">
        <v>0</v>
      </c>
      <c r="EJ46" s="148"/>
      <c r="EK46" s="147">
        <v>-41949.25849</v>
      </c>
      <c r="EL46" s="148"/>
      <c r="EM46" s="148"/>
      <c r="EO46" s="277">
        <v>0</v>
      </c>
      <c r="EP46" s="276"/>
    </row>
    <row r="47" spans="1:146" ht="15" customHeight="1" x14ac:dyDescent="0.4">
      <c r="A47" s="155" t="s">
        <v>145</v>
      </c>
      <c r="B47" s="19">
        <v>13924.779999999999</v>
      </c>
      <c r="C47" s="122"/>
      <c r="D47" s="19">
        <v>10985</v>
      </c>
      <c r="E47" s="122"/>
      <c r="F47" s="19">
        <v>19919</v>
      </c>
      <c r="G47" s="122"/>
      <c r="H47" s="19">
        <v>5940</v>
      </c>
      <c r="I47" s="122"/>
      <c r="J47" s="19">
        <v>50768.78</v>
      </c>
      <c r="K47" s="122"/>
      <c r="L47" s="123"/>
      <c r="M47" s="19">
        <v>14488.102460000002</v>
      </c>
      <c r="N47" s="122"/>
      <c r="O47" s="19">
        <v>18227.215629999999</v>
      </c>
      <c r="P47" s="122"/>
      <c r="Q47" s="19">
        <v>19005.957739999998</v>
      </c>
      <c r="R47" s="122"/>
      <c r="S47" s="19">
        <v>12829.724170000016</v>
      </c>
      <c r="T47" s="122"/>
      <c r="U47" s="19">
        <v>64551.000000000015</v>
      </c>
      <c r="V47" s="122"/>
      <c r="W47" s="122"/>
      <c r="X47" s="123"/>
      <c r="Y47" s="19">
        <v>11229</v>
      </c>
      <c r="Z47" s="122"/>
      <c r="AA47" s="19">
        <v>23135</v>
      </c>
      <c r="AB47" s="122"/>
      <c r="AC47" s="19">
        <v>26552</v>
      </c>
      <c r="AD47" s="122"/>
      <c r="AE47" s="19">
        <v>15781</v>
      </c>
      <c r="AF47" s="122"/>
      <c r="AG47" s="19">
        <v>76697</v>
      </c>
      <c r="AH47" s="122"/>
      <c r="AI47" s="122"/>
      <c r="AJ47" s="123"/>
      <c r="AK47" s="19">
        <v>29903</v>
      </c>
      <c r="AL47" s="122"/>
      <c r="AM47" s="19">
        <v>76419</v>
      </c>
      <c r="AN47" s="122"/>
      <c r="AO47" s="19">
        <v>45081</v>
      </c>
      <c r="AP47" s="122"/>
      <c r="AQ47" s="19">
        <v>21842</v>
      </c>
      <c r="AR47" s="122"/>
      <c r="AS47" s="19">
        <v>173245</v>
      </c>
      <c r="AT47" s="122"/>
      <c r="AU47" s="122"/>
      <c r="AV47" s="123"/>
      <c r="AW47" s="19">
        <v>40373</v>
      </c>
      <c r="AX47" s="122"/>
      <c r="AY47" s="19">
        <v>38942</v>
      </c>
      <c r="AZ47" s="122"/>
      <c r="BA47" s="19">
        <v>70621.200000000012</v>
      </c>
      <c r="BB47" s="122"/>
      <c r="BC47" s="19">
        <v>63321.799999999988</v>
      </c>
      <c r="BD47" s="122"/>
      <c r="BE47" s="19">
        <v>213258</v>
      </c>
      <c r="BF47" s="122"/>
      <c r="BG47" s="122"/>
      <c r="BH47" s="123"/>
      <c r="BI47" s="19">
        <v>47228</v>
      </c>
      <c r="BJ47" s="122"/>
      <c r="BK47" s="19">
        <v>93891</v>
      </c>
      <c r="BL47" s="122"/>
      <c r="BM47" s="19">
        <v>87026.252535838066</v>
      </c>
      <c r="BN47" s="122"/>
      <c r="BO47" s="19">
        <v>83258.747464161934</v>
      </c>
      <c r="BP47" s="122"/>
      <c r="BQ47" s="19">
        <v>311404</v>
      </c>
      <c r="BR47" s="122"/>
      <c r="BS47" s="122"/>
      <c r="BT47" s="123"/>
      <c r="BU47" s="19">
        <v>70415</v>
      </c>
      <c r="BV47" s="122"/>
      <c r="BW47" s="19">
        <v>113533</v>
      </c>
      <c r="BX47" s="122"/>
      <c r="BY47" s="19">
        <v>112272.93634678356</v>
      </c>
      <c r="BZ47" s="122"/>
      <c r="CA47" s="19">
        <v>110082.06365321646</v>
      </c>
      <c r="CB47" s="122"/>
      <c r="CC47" s="19">
        <v>406303</v>
      </c>
      <c r="CD47" s="122"/>
      <c r="CE47" s="122"/>
      <c r="CF47" s="156"/>
      <c r="CG47" s="19">
        <v>128389</v>
      </c>
      <c r="CH47" s="122"/>
      <c r="CI47" s="19">
        <v>150172.18332999997</v>
      </c>
      <c r="CJ47" s="122"/>
      <c r="CK47" s="19">
        <v>107859.81667000003</v>
      </c>
      <c r="CL47" s="122"/>
      <c r="CM47" s="19">
        <v>91114</v>
      </c>
      <c r="CN47" s="122"/>
      <c r="CO47" s="19">
        <v>477535</v>
      </c>
      <c r="CP47" s="122"/>
      <c r="CQ47" s="122"/>
      <c r="CR47" s="157"/>
      <c r="CS47" s="19">
        <v>115378</v>
      </c>
      <c r="CT47" s="122"/>
      <c r="CU47" s="19">
        <v>120521</v>
      </c>
      <c r="CV47" s="122"/>
      <c r="CW47" s="19">
        <v>119042</v>
      </c>
      <c r="CX47" s="122"/>
      <c r="CY47" s="19">
        <v>119523</v>
      </c>
      <c r="CZ47" s="122"/>
      <c r="DA47" s="19">
        <v>474464</v>
      </c>
      <c r="DB47" s="122"/>
      <c r="DC47" s="122"/>
      <c r="DE47" s="19">
        <v>58135</v>
      </c>
      <c r="DF47" s="122"/>
      <c r="DG47" s="19">
        <v>94150</v>
      </c>
      <c r="DH47" s="122"/>
      <c r="DI47" s="19">
        <v>49374.760349999997</v>
      </c>
      <c r="DJ47" s="122"/>
      <c r="DK47" s="19">
        <v>57463.426919999998</v>
      </c>
      <c r="DL47" s="122"/>
      <c r="DM47" s="19">
        <v>259123.18726999997</v>
      </c>
      <c r="DN47" s="122"/>
      <c r="DO47" s="122"/>
      <c r="DQ47" s="19">
        <v>64576</v>
      </c>
      <c r="DR47" s="122"/>
      <c r="DS47" s="19">
        <v>91343.688210605644</v>
      </c>
      <c r="DT47" s="122"/>
      <c r="DU47" s="19">
        <v>117967.44104410433</v>
      </c>
      <c r="DV47" s="122"/>
      <c r="DW47" s="19">
        <v>116828.85815306604</v>
      </c>
      <c r="DX47" s="122"/>
      <c r="DY47" s="19">
        <v>390716.08074941271</v>
      </c>
      <c r="DZ47" s="122"/>
      <c r="EA47" s="122"/>
      <c r="EC47" s="19">
        <v>82957.322742610035</v>
      </c>
      <c r="ED47" s="122"/>
      <c r="EE47" s="19">
        <v>122389.40223503805</v>
      </c>
      <c r="EF47" s="122"/>
      <c r="EG47" s="19">
        <v>114425.65297279382</v>
      </c>
      <c r="EH47" s="122"/>
      <c r="EI47" s="19">
        <v>68732.957865703473</v>
      </c>
      <c r="EJ47" s="122"/>
      <c r="EK47" s="19">
        <v>381851.34922614222</v>
      </c>
      <c r="EL47" s="122"/>
      <c r="EM47" s="122"/>
      <c r="EO47" s="20">
        <v>103863.2794377025</v>
      </c>
      <c r="EP47" s="266"/>
    </row>
    <row r="48" spans="1:146" s="138" customFormat="1" ht="15" customHeight="1" x14ac:dyDescent="0.4">
      <c r="A48" s="158" t="s">
        <v>146</v>
      </c>
      <c r="B48" s="159">
        <v>0.20317236963860863</v>
      </c>
      <c r="C48" s="159"/>
      <c r="D48" s="159">
        <v>0.15619223659889095</v>
      </c>
      <c r="E48" s="159"/>
      <c r="F48" s="159">
        <v>0.24645517309643414</v>
      </c>
      <c r="G48" s="159"/>
      <c r="H48" s="159">
        <v>8.4427767354596617E-2</v>
      </c>
      <c r="I48" s="159"/>
      <c r="J48" s="159">
        <v>0.17503773038080531</v>
      </c>
      <c r="K48" s="159"/>
      <c r="L48" s="160"/>
      <c r="M48" s="159">
        <v>0.15967666431547162</v>
      </c>
      <c r="N48" s="159"/>
      <c r="O48" s="159">
        <v>0.17822815936403014</v>
      </c>
      <c r="P48" s="159"/>
      <c r="Q48" s="159">
        <v>0.18603926880120591</v>
      </c>
      <c r="R48" s="159"/>
      <c r="S48" s="159">
        <v>0.14531838402029762</v>
      </c>
      <c r="T48" s="159"/>
      <c r="U48" s="159">
        <v>0.16834223929524245</v>
      </c>
      <c r="V48" s="159"/>
      <c r="W48" s="159"/>
      <c r="X48" s="160"/>
      <c r="Y48" s="159">
        <v>0.14213924050632912</v>
      </c>
      <c r="Z48" s="159"/>
      <c r="AA48" s="159">
        <v>0.21529341696290644</v>
      </c>
      <c r="AB48" s="159"/>
      <c r="AC48" s="159">
        <v>0.21970311284690619</v>
      </c>
      <c r="AD48" s="159"/>
      <c r="AE48" s="159">
        <v>0.12765630434958461</v>
      </c>
      <c r="AF48" s="159"/>
      <c r="AG48" s="159">
        <v>0.17797894336242526</v>
      </c>
      <c r="AH48" s="159"/>
      <c r="AI48" s="159"/>
      <c r="AJ48" s="160"/>
      <c r="AK48" s="159">
        <v>0.22027992633517496</v>
      </c>
      <c r="AL48" s="159"/>
      <c r="AM48" s="159">
        <v>0.381722820250256</v>
      </c>
      <c r="AN48" s="159"/>
      <c r="AO48" s="159">
        <v>0.28893631748961696</v>
      </c>
      <c r="AP48" s="159"/>
      <c r="AQ48" s="159">
        <v>0.17377813492031921</v>
      </c>
      <c r="AR48" s="159"/>
      <c r="AS48" s="159">
        <v>0.28048693613617892</v>
      </c>
      <c r="AT48" s="159"/>
      <c r="AU48" s="159"/>
      <c r="AV48" s="160"/>
      <c r="AW48" s="159">
        <v>0.26573946698085266</v>
      </c>
      <c r="AX48" s="159"/>
      <c r="AY48" s="159">
        <v>0.21367938763752092</v>
      </c>
      <c r="AZ48" s="159"/>
      <c r="BA48" s="159">
        <v>0.32594951606873351</v>
      </c>
      <c r="BB48" s="159"/>
      <c r="BC48" s="159">
        <v>0.27372930445683652</v>
      </c>
      <c r="BD48" s="159"/>
      <c r="BE48" s="159">
        <v>0.27265091125274077</v>
      </c>
      <c r="BF48" s="159"/>
      <c r="BG48" s="159"/>
      <c r="BH48" s="160"/>
      <c r="BI48" s="159">
        <v>0.25080720537003992</v>
      </c>
      <c r="BJ48" s="159"/>
      <c r="BK48" s="159">
        <v>0.31121578038456565</v>
      </c>
      <c r="BL48" s="159"/>
      <c r="BM48" s="159">
        <v>0.32807164331590954</v>
      </c>
      <c r="BN48" s="159"/>
      <c r="BO48" s="159">
        <v>0.37463607856479708</v>
      </c>
      <c r="BP48" s="159"/>
      <c r="BQ48" s="159">
        <v>0.31857186700767265</v>
      </c>
      <c r="BR48" s="159"/>
      <c r="BS48" s="159"/>
      <c r="BT48" s="160"/>
      <c r="BU48" s="159">
        <v>0.32148270572336463</v>
      </c>
      <c r="BV48" s="159"/>
      <c r="BW48" s="159">
        <v>0.35245451243476827</v>
      </c>
      <c r="BX48" s="159"/>
      <c r="BY48" s="159">
        <v>0.37075776853379994</v>
      </c>
      <c r="BZ48" s="159"/>
      <c r="CA48" s="159">
        <v>0.32584968279870868</v>
      </c>
      <c r="CB48" s="159"/>
      <c r="CC48" s="159">
        <v>0.34379897174150703</v>
      </c>
      <c r="CD48" s="159"/>
      <c r="CE48" s="159"/>
      <c r="CF48" s="159"/>
      <c r="CG48" s="159">
        <v>0.39367671589069325</v>
      </c>
      <c r="CH48" s="159"/>
      <c r="CI48" s="159">
        <v>0.40503442440474258</v>
      </c>
      <c r="CJ48" s="159"/>
      <c r="CK48" s="159">
        <v>0.33746055237123862</v>
      </c>
      <c r="CL48" s="159"/>
      <c r="CM48" s="159">
        <v>0.26040532391331062</v>
      </c>
      <c r="CN48" s="159"/>
      <c r="CO48" s="159">
        <v>0.34948225528704113</v>
      </c>
      <c r="CP48" s="159"/>
      <c r="CQ48" s="159"/>
      <c r="CR48" s="159"/>
      <c r="CS48" s="159">
        <v>0.36821747483580242</v>
      </c>
      <c r="CT48" s="159"/>
      <c r="CU48" s="159">
        <v>0.329978452465372</v>
      </c>
      <c r="CV48" s="159"/>
      <c r="CW48" s="159">
        <v>0.32917902956865108</v>
      </c>
      <c r="CX48" s="159"/>
      <c r="CY48" s="159">
        <v>0.3259466313966648</v>
      </c>
      <c r="CZ48" s="159"/>
      <c r="DA48" s="159">
        <v>0.33723858472722829</v>
      </c>
      <c r="DB48" s="159"/>
      <c r="DC48" s="159"/>
      <c r="DE48" s="159">
        <v>0.22515404665357608</v>
      </c>
      <c r="DF48" s="159"/>
      <c r="DG48" s="159">
        <v>0.25843446085603156</v>
      </c>
      <c r="DH48" s="159"/>
      <c r="DI48" s="159">
        <v>0.13615064842491892</v>
      </c>
      <c r="DJ48" s="159"/>
      <c r="DK48" s="159">
        <v>0.148302282521453</v>
      </c>
      <c r="DL48" s="159"/>
      <c r="DM48" s="159">
        <v>0.18877820019626512</v>
      </c>
      <c r="DN48" s="159"/>
      <c r="DO48" s="159"/>
      <c r="DQ48" s="159">
        <v>0.17953686739082686</v>
      </c>
      <c r="DR48" s="159"/>
      <c r="DS48" s="159">
        <v>0.19639596923633321</v>
      </c>
      <c r="DT48" s="159"/>
      <c r="DU48" s="159">
        <v>0.24910266934073419</v>
      </c>
      <c r="DV48" s="159"/>
      <c r="DW48" s="159">
        <v>0.25618912208171091</v>
      </c>
      <c r="DX48" s="159"/>
      <c r="DY48" s="159">
        <v>0.22270943101673341</v>
      </c>
      <c r="DZ48" s="159"/>
      <c r="EA48" s="159"/>
      <c r="EC48" s="159">
        <v>0.22240747979906014</v>
      </c>
      <c r="ED48" s="159"/>
      <c r="EE48" s="159">
        <v>0.2633013745029269</v>
      </c>
      <c r="EF48" s="159"/>
      <c r="EG48" s="159">
        <v>0.24079706030299261</v>
      </c>
      <c r="EH48" s="159"/>
      <c r="EI48" s="159">
        <v>0.17652658820575187</v>
      </c>
      <c r="EJ48" s="159"/>
      <c r="EK48" s="159">
        <v>0.22430416580603033</v>
      </c>
      <c r="EL48" s="159"/>
      <c r="EM48" s="159"/>
      <c r="EO48" s="279">
        <v>0.23878252747921885</v>
      </c>
      <c r="EP48" s="279"/>
    </row>
    <row r="49" spans="1:146" ht="15" customHeight="1" x14ac:dyDescent="0.4">
      <c r="A49" s="170"/>
      <c r="C49" s="171"/>
      <c r="E49" s="171"/>
      <c r="G49" s="171"/>
      <c r="I49" s="171"/>
      <c r="K49" s="171"/>
      <c r="L49" s="172"/>
      <c r="N49" s="171"/>
      <c r="P49" s="171"/>
      <c r="R49" s="171"/>
      <c r="T49" s="171"/>
      <c r="V49" s="171"/>
      <c r="W49" s="173"/>
      <c r="X49" s="172"/>
      <c r="Z49" s="171"/>
      <c r="AB49" s="171"/>
      <c r="AD49" s="171"/>
      <c r="AF49" s="171"/>
      <c r="AH49" s="171"/>
      <c r="AI49" s="171"/>
      <c r="AJ49" s="172"/>
      <c r="AL49" s="171"/>
      <c r="AN49" s="171"/>
      <c r="AP49" s="171"/>
      <c r="AR49" s="171"/>
      <c r="AT49" s="171"/>
      <c r="AU49" s="171"/>
      <c r="AV49" s="172"/>
      <c r="AX49" s="171"/>
      <c r="AZ49" s="171"/>
      <c r="BB49" s="173"/>
      <c r="BD49" s="173"/>
      <c r="BF49" s="173"/>
      <c r="BG49" s="173"/>
      <c r="BH49" s="172"/>
      <c r="BJ49" s="173"/>
      <c r="BL49" s="173"/>
      <c r="BN49" s="173"/>
      <c r="BP49" s="173"/>
      <c r="BR49" s="173"/>
      <c r="BS49" s="173"/>
      <c r="BT49" s="172"/>
      <c r="BV49" s="173"/>
      <c r="BX49" s="173"/>
      <c r="BZ49" s="173"/>
      <c r="CB49" s="173"/>
      <c r="CD49" s="173"/>
      <c r="CE49" s="173"/>
      <c r="CF49" s="171"/>
      <c r="CH49" s="173"/>
      <c r="CJ49" s="173"/>
      <c r="CL49" s="173"/>
      <c r="CN49" s="173"/>
      <c r="CP49" s="173"/>
      <c r="CQ49" s="173"/>
      <c r="CR49" s="174"/>
      <c r="CT49" s="173"/>
      <c r="CV49" s="173"/>
      <c r="CW49" s="106"/>
      <c r="CX49" s="173"/>
      <c r="CY49" s="106"/>
      <c r="CZ49" s="173"/>
      <c r="DB49" s="173"/>
      <c r="DC49" s="173"/>
      <c r="DF49" s="173"/>
      <c r="DH49" s="173"/>
      <c r="DI49" s="106"/>
      <c r="DJ49" s="173"/>
      <c r="DK49" s="106"/>
      <c r="DL49" s="173"/>
      <c r="DM49" s="106"/>
      <c r="DN49" s="173"/>
      <c r="DO49" s="173"/>
      <c r="DR49" s="173"/>
      <c r="DS49" s="106"/>
      <c r="DT49" s="173"/>
      <c r="DU49" s="106"/>
      <c r="DV49" s="173"/>
      <c r="DW49" s="106"/>
      <c r="DX49" s="173"/>
      <c r="DY49" s="106"/>
      <c r="DZ49" s="173"/>
      <c r="EA49" s="173"/>
      <c r="ED49" s="173"/>
      <c r="EF49" s="173"/>
      <c r="EG49" s="106"/>
      <c r="EH49" s="173"/>
      <c r="EJ49" s="173"/>
      <c r="EK49" s="106"/>
      <c r="EL49" s="173"/>
      <c r="EM49" s="173"/>
      <c r="EO49" s="175"/>
      <c r="EP49" s="283"/>
    </row>
    <row r="50" spans="1:146" s="137" customFormat="1" ht="15" customHeight="1" x14ac:dyDescent="0.4">
      <c r="A50" s="152" t="s">
        <v>147</v>
      </c>
      <c r="B50" s="149"/>
      <c r="C50" s="148"/>
      <c r="D50" s="149"/>
      <c r="E50" s="148"/>
      <c r="F50" s="149"/>
      <c r="G50" s="148"/>
      <c r="H50" s="149"/>
      <c r="I50" s="148"/>
      <c r="J50" s="149"/>
      <c r="K50" s="148"/>
      <c r="L50" s="123"/>
      <c r="M50" s="149"/>
      <c r="N50" s="148"/>
      <c r="O50" s="149"/>
      <c r="P50" s="148"/>
      <c r="Q50" s="149"/>
      <c r="R50" s="148"/>
      <c r="S50" s="149"/>
      <c r="T50" s="148"/>
      <c r="U50" s="149"/>
      <c r="V50" s="148"/>
      <c r="W50" s="148"/>
      <c r="X50" s="123"/>
      <c r="Y50" s="149"/>
      <c r="Z50" s="148"/>
      <c r="AA50" s="149"/>
      <c r="AB50" s="148"/>
      <c r="AC50" s="149"/>
      <c r="AD50" s="148"/>
      <c r="AE50" s="149"/>
      <c r="AF50" s="148"/>
      <c r="AG50" s="149"/>
      <c r="AH50" s="148"/>
      <c r="AI50" s="148"/>
      <c r="AJ50" s="123"/>
      <c r="AK50" s="149"/>
      <c r="AL50" s="148"/>
      <c r="AM50" s="149"/>
      <c r="AN50" s="148"/>
      <c r="AO50" s="149"/>
      <c r="AP50" s="148"/>
      <c r="AQ50" s="149"/>
      <c r="AR50" s="148"/>
      <c r="AS50" s="149"/>
      <c r="AT50" s="148"/>
      <c r="AU50" s="148"/>
      <c r="AV50" s="123"/>
      <c r="AW50" s="149"/>
      <c r="AX50" s="148"/>
      <c r="AY50" s="149"/>
      <c r="AZ50" s="148"/>
      <c r="BA50" s="149"/>
      <c r="BB50" s="148"/>
      <c r="BC50" s="149"/>
      <c r="BD50" s="148"/>
      <c r="BE50" s="149"/>
      <c r="BF50" s="148"/>
      <c r="BG50" s="148"/>
      <c r="BH50" s="123"/>
      <c r="BI50" s="149"/>
      <c r="BJ50" s="148"/>
      <c r="BK50" s="149"/>
      <c r="BL50" s="148"/>
      <c r="BM50" s="149"/>
      <c r="BN50" s="148"/>
      <c r="BO50" s="149"/>
      <c r="BP50" s="148"/>
      <c r="BQ50" s="149"/>
      <c r="BR50" s="148"/>
      <c r="BS50" s="148"/>
      <c r="BT50" s="123"/>
      <c r="BU50" s="149"/>
      <c r="BV50" s="148"/>
      <c r="BW50" s="149"/>
      <c r="BX50" s="148"/>
      <c r="BY50" s="149"/>
      <c r="BZ50" s="148"/>
      <c r="CA50" s="149"/>
      <c r="CB50" s="148"/>
      <c r="CC50" s="149"/>
      <c r="CD50" s="148"/>
      <c r="CE50" s="148"/>
      <c r="CF50" s="153"/>
      <c r="CG50" s="149"/>
      <c r="CH50" s="148"/>
      <c r="CI50" s="149"/>
      <c r="CJ50" s="148"/>
      <c r="CK50" s="149"/>
      <c r="CL50" s="148"/>
      <c r="CM50" s="149"/>
      <c r="CN50" s="148"/>
      <c r="CO50" s="149"/>
      <c r="CP50" s="148"/>
      <c r="CQ50" s="148"/>
      <c r="CR50" s="125"/>
      <c r="CS50" s="149"/>
      <c r="CT50" s="148"/>
      <c r="CU50" s="149"/>
      <c r="CV50" s="148"/>
      <c r="CW50" s="149"/>
      <c r="CX50" s="148"/>
      <c r="CY50" s="149"/>
      <c r="CZ50" s="148"/>
      <c r="DA50" s="149"/>
      <c r="DB50" s="148"/>
      <c r="DC50" s="148"/>
      <c r="DE50" s="149"/>
      <c r="DF50" s="148"/>
      <c r="DG50" s="149"/>
      <c r="DH50" s="148"/>
      <c r="DI50" s="149">
        <v>-73209.699649999995</v>
      </c>
      <c r="DJ50" s="148"/>
      <c r="DK50" s="149">
        <v>4613.29792</v>
      </c>
      <c r="DL50" s="148"/>
      <c r="DM50" s="149">
        <v>-68596.401729999998</v>
      </c>
      <c r="DN50" s="148"/>
      <c r="DO50" s="148"/>
      <c r="DQ50" s="149">
        <v>2461.14</v>
      </c>
      <c r="DR50" s="148"/>
      <c r="DS50" s="149">
        <v>4242.4799999999996</v>
      </c>
      <c r="DT50" s="148"/>
      <c r="DU50" s="149" t="s">
        <v>103</v>
      </c>
      <c r="DV50" s="148"/>
      <c r="DW50" s="149" t="s">
        <v>103</v>
      </c>
      <c r="DX50" s="148"/>
      <c r="DY50" s="149">
        <v>6703.619999999999</v>
      </c>
      <c r="DZ50" s="148"/>
      <c r="EA50" s="148"/>
      <c r="EC50" s="147">
        <v>-27686.510603399998</v>
      </c>
      <c r="ED50" s="148"/>
      <c r="EE50" s="147">
        <v>0</v>
      </c>
      <c r="EF50" s="148"/>
      <c r="EG50" s="147">
        <v>-33135.425021399999</v>
      </c>
      <c r="EH50" s="148"/>
      <c r="EI50" s="147">
        <v>0</v>
      </c>
      <c r="EJ50" s="148"/>
      <c r="EK50" s="147">
        <v>-60821.935624799997</v>
      </c>
      <c r="EL50" s="148"/>
      <c r="EM50" s="148"/>
      <c r="EO50" s="277">
        <v>0</v>
      </c>
      <c r="EP50" s="276"/>
    </row>
    <row r="51" spans="1:146" ht="15" customHeight="1" x14ac:dyDescent="0.4">
      <c r="A51" s="155" t="s">
        <v>148</v>
      </c>
      <c r="B51" s="19">
        <v>6455.7799999999988</v>
      </c>
      <c r="C51" s="122"/>
      <c r="D51" s="19">
        <v>3763</v>
      </c>
      <c r="E51" s="122"/>
      <c r="F51" s="19">
        <v>8095</v>
      </c>
      <c r="G51" s="122"/>
      <c r="H51" s="19">
        <v>-1159</v>
      </c>
      <c r="I51" s="122"/>
      <c r="J51" s="19">
        <v>17154.780000000028</v>
      </c>
      <c r="K51" s="122"/>
      <c r="L51" s="123"/>
      <c r="M51" s="19">
        <v>3628.1024600000019</v>
      </c>
      <c r="N51" s="122"/>
      <c r="O51" s="19">
        <v>7888.2156299999988</v>
      </c>
      <c r="P51" s="122"/>
      <c r="Q51" s="19">
        <v>2267.957739999998</v>
      </c>
      <c r="R51" s="122"/>
      <c r="S51" s="19">
        <v>8995.7241700000159</v>
      </c>
      <c r="T51" s="122"/>
      <c r="U51" s="19">
        <v>22780</v>
      </c>
      <c r="V51" s="122"/>
      <c r="W51" s="122"/>
      <c r="X51" s="123"/>
      <c r="Y51" s="19">
        <v>2246</v>
      </c>
      <c r="Z51" s="122"/>
      <c r="AA51" s="19">
        <v>6802</v>
      </c>
      <c r="AB51" s="122"/>
      <c r="AC51" s="19">
        <v>15160</v>
      </c>
      <c r="AD51" s="122"/>
      <c r="AE51" s="19">
        <v>7893</v>
      </c>
      <c r="AF51" s="122"/>
      <c r="AG51" s="19">
        <v>32101</v>
      </c>
      <c r="AH51" s="122"/>
      <c r="AI51" s="122"/>
      <c r="AJ51" s="123"/>
      <c r="AK51" s="19">
        <v>15908</v>
      </c>
      <c r="AL51" s="122"/>
      <c r="AM51" s="19">
        <v>46415</v>
      </c>
      <c r="AN51" s="122"/>
      <c r="AO51" s="19">
        <v>30463</v>
      </c>
      <c r="AP51" s="122"/>
      <c r="AQ51" s="19">
        <v>10342</v>
      </c>
      <c r="AR51" s="122"/>
      <c r="AS51" s="19">
        <v>103128</v>
      </c>
      <c r="AT51" s="122"/>
      <c r="AU51" s="122"/>
      <c r="AV51" s="123"/>
      <c r="AW51" s="19">
        <v>22678</v>
      </c>
      <c r="AX51" s="122"/>
      <c r="AY51" s="19">
        <v>15012</v>
      </c>
      <c r="AZ51" s="122"/>
      <c r="BA51" s="19">
        <v>42441.200000000012</v>
      </c>
      <c r="BB51" s="122"/>
      <c r="BC51" s="19">
        <v>43121.799999999988</v>
      </c>
      <c r="BD51" s="122"/>
      <c r="BE51" s="19">
        <v>123253</v>
      </c>
      <c r="BF51" s="122"/>
      <c r="BG51" s="122"/>
      <c r="BH51" s="123"/>
      <c r="BI51" s="19">
        <v>28884</v>
      </c>
      <c r="BJ51" s="122"/>
      <c r="BK51" s="19">
        <v>62315</v>
      </c>
      <c r="BL51" s="122"/>
      <c r="BM51" s="19">
        <v>51456</v>
      </c>
      <c r="BN51" s="122"/>
      <c r="BO51" s="19">
        <v>57582</v>
      </c>
      <c r="BP51" s="122"/>
      <c r="BQ51" s="19">
        <v>200237</v>
      </c>
      <c r="BR51" s="122"/>
      <c r="BS51" s="122"/>
      <c r="BT51" s="123"/>
      <c r="BU51" s="19">
        <v>31408</v>
      </c>
      <c r="BV51" s="122"/>
      <c r="BW51" s="19">
        <v>73752</v>
      </c>
      <c r="BX51" s="122"/>
      <c r="BY51" s="19">
        <v>75382.978247833162</v>
      </c>
      <c r="BZ51" s="122"/>
      <c r="CA51" s="19">
        <v>73786.021752166853</v>
      </c>
      <c r="CB51" s="122"/>
      <c r="CC51" s="19">
        <v>254329</v>
      </c>
      <c r="CD51" s="122"/>
      <c r="CE51" s="122"/>
      <c r="CF51" s="156"/>
      <c r="CG51" s="19">
        <v>86165</v>
      </c>
      <c r="CH51" s="122"/>
      <c r="CI51" s="19">
        <v>99493.183329999971</v>
      </c>
      <c r="CJ51" s="122"/>
      <c r="CK51" s="19">
        <v>94391.816670000029</v>
      </c>
      <c r="CL51" s="122"/>
      <c r="CM51" s="19">
        <v>43815</v>
      </c>
      <c r="CN51" s="122"/>
      <c r="CO51" s="19">
        <v>323865</v>
      </c>
      <c r="CP51" s="122"/>
      <c r="CQ51" s="122"/>
      <c r="CR51" s="157"/>
      <c r="CS51" s="19">
        <v>61130</v>
      </c>
      <c r="CT51" s="122"/>
      <c r="CU51" s="19">
        <v>112185</v>
      </c>
      <c r="CV51" s="122"/>
      <c r="CW51" s="19">
        <v>93907</v>
      </c>
      <c r="CX51" s="122"/>
      <c r="CY51" s="19">
        <v>93259</v>
      </c>
      <c r="CZ51" s="122"/>
      <c r="DA51" s="19">
        <v>360481</v>
      </c>
      <c r="DB51" s="122"/>
      <c r="DC51" s="122"/>
      <c r="DE51" s="19">
        <v>51526</v>
      </c>
      <c r="DF51" s="122"/>
      <c r="DG51" s="19">
        <v>70110</v>
      </c>
      <c r="DH51" s="122"/>
      <c r="DI51" s="19">
        <v>25708.300350000005</v>
      </c>
      <c r="DJ51" s="122"/>
      <c r="DK51" s="19">
        <v>31550.066920000001</v>
      </c>
      <c r="DL51" s="122"/>
      <c r="DM51" s="19">
        <v>178894.36726999999</v>
      </c>
      <c r="DN51" s="122"/>
      <c r="DO51" s="122"/>
      <c r="DQ51" s="19">
        <v>42132.14</v>
      </c>
      <c r="DR51" s="122"/>
      <c r="DS51" s="19">
        <v>51863.766676023821</v>
      </c>
      <c r="DT51" s="122"/>
      <c r="DU51" s="19">
        <v>69212.397065497993</v>
      </c>
      <c r="DV51" s="122"/>
      <c r="DW51" s="19">
        <v>57021.222916841507</v>
      </c>
      <c r="DX51" s="122"/>
      <c r="DY51" s="19">
        <v>220229.62</v>
      </c>
      <c r="DZ51" s="122"/>
      <c r="EA51" s="122"/>
      <c r="EC51" s="19">
        <v>63002.489396600002</v>
      </c>
      <c r="ED51" s="122"/>
      <c r="EE51" s="19">
        <v>63183.775531778112</v>
      </c>
      <c r="EF51" s="122"/>
      <c r="EG51" s="19">
        <v>72386.704266216373</v>
      </c>
      <c r="EH51" s="122"/>
      <c r="EI51" s="19">
        <v>37378.775102987405</v>
      </c>
      <c r="EJ51" s="122"/>
      <c r="EK51" s="19">
        <v>235951.74429757864</v>
      </c>
      <c r="EL51" s="122"/>
      <c r="EM51" s="122"/>
      <c r="EO51" s="20">
        <v>36283.877195518027</v>
      </c>
      <c r="EP51" s="266"/>
    </row>
    <row r="52" spans="1:146" s="138" customFormat="1" ht="15" customHeight="1" x14ac:dyDescent="0.4">
      <c r="A52" s="158" t="s">
        <v>149</v>
      </c>
      <c r="B52" s="159">
        <v>9.4194387305618951E-2</v>
      </c>
      <c r="C52" s="159"/>
      <c r="D52" s="159">
        <v>5.3504905445755722E-2</v>
      </c>
      <c r="E52" s="159"/>
      <c r="F52" s="159">
        <v>0.10015837272029893</v>
      </c>
      <c r="G52" s="159"/>
      <c r="H52" s="159">
        <v>-1.6473364034339643E-2</v>
      </c>
      <c r="I52" s="159"/>
      <c r="J52" s="159">
        <v>5.9145280945928511E-2</v>
      </c>
      <c r="K52" s="159"/>
      <c r="L52" s="160"/>
      <c r="M52" s="159">
        <v>3.9986140366345603E-2</v>
      </c>
      <c r="N52" s="159"/>
      <c r="O52" s="159">
        <v>7.7132030527334763E-2</v>
      </c>
      <c r="P52" s="159"/>
      <c r="Q52" s="159">
        <v>2.2199838881765039E-2</v>
      </c>
      <c r="R52" s="159"/>
      <c r="S52" s="159">
        <v>0.10189183197979336</v>
      </c>
      <c r="T52" s="159"/>
      <c r="U52" s="159">
        <v>5.9407851329113762E-2</v>
      </c>
      <c r="V52" s="159"/>
      <c r="W52" s="159"/>
      <c r="X52" s="160"/>
      <c r="Y52" s="159">
        <v>2.8430379746835443E-2</v>
      </c>
      <c r="Z52" s="159"/>
      <c r="AA52" s="159">
        <v>6.3299149435128141E-2</v>
      </c>
      <c r="AB52" s="159"/>
      <c r="AC52" s="159">
        <v>0.12544061429493439</v>
      </c>
      <c r="AD52" s="159"/>
      <c r="AE52" s="159">
        <v>6.3848375276045338E-2</v>
      </c>
      <c r="AF52" s="159"/>
      <c r="AG52" s="159">
        <v>7.4491858363133018E-2</v>
      </c>
      <c r="AH52" s="159"/>
      <c r="AI52" s="159"/>
      <c r="AJ52" s="160"/>
      <c r="AK52" s="159">
        <v>0.11718600368324125</v>
      </c>
      <c r="AL52" s="159"/>
      <c r="AM52" s="159">
        <v>0.23184894727640551</v>
      </c>
      <c r="AN52" s="159"/>
      <c r="AO52" s="159">
        <v>0.19524560324052709</v>
      </c>
      <c r="AP52" s="159"/>
      <c r="AQ52" s="159">
        <v>8.2282459085520607E-2</v>
      </c>
      <c r="AR52" s="159"/>
      <c r="AS52" s="159">
        <v>0.16696618517043413</v>
      </c>
      <c r="AT52" s="159"/>
      <c r="AU52" s="159"/>
      <c r="AV52" s="160"/>
      <c r="AW52" s="159">
        <v>0.14926905684967123</v>
      </c>
      <c r="AX52" s="159"/>
      <c r="AY52" s="159">
        <v>8.2372630250486981E-2</v>
      </c>
      <c r="AZ52" s="159"/>
      <c r="BA52" s="159">
        <v>0.19588577652852593</v>
      </c>
      <c r="BB52" s="159"/>
      <c r="BC52" s="159">
        <v>0.18640816150088613</v>
      </c>
      <c r="BD52" s="159"/>
      <c r="BE52" s="159">
        <v>0.15757928314358224</v>
      </c>
      <c r="BF52" s="159"/>
      <c r="BG52" s="159"/>
      <c r="BH52" s="160"/>
      <c r="BI52" s="159">
        <v>0.15339026255416774</v>
      </c>
      <c r="BJ52" s="159"/>
      <c r="BK52" s="159">
        <v>0.20655239964069197</v>
      </c>
      <c r="BL52" s="159"/>
      <c r="BM52" s="159">
        <v>0.19397887403587344</v>
      </c>
      <c r="BN52" s="159"/>
      <c r="BO52" s="159">
        <v>0.25909943799243157</v>
      </c>
      <c r="BP52" s="159"/>
      <c r="BQ52" s="159">
        <v>0.2048460358056266</v>
      </c>
      <c r="BR52" s="159"/>
      <c r="BS52" s="159"/>
      <c r="BT52" s="160"/>
      <c r="BU52" s="159">
        <v>0.14339457248255963</v>
      </c>
      <c r="BV52" s="159"/>
      <c r="BW52" s="159">
        <v>0.22895744145833399</v>
      </c>
      <c r="BX52" s="159"/>
      <c r="BY52" s="159">
        <v>0.24893643748900929</v>
      </c>
      <c r="BZ52" s="159"/>
      <c r="CA52" s="159">
        <v>0.21841116513461797</v>
      </c>
      <c r="CB52" s="159"/>
      <c r="CC52" s="159">
        <v>0.21520404398698939</v>
      </c>
      <c r="CD52" s="159"/>
      <c r="CE52" s="159"/>
      <c r="CF52" s="159"/>
      <c r="CG52" s="159">
        <v>0.26420607859490752</v>
      </c>
      <c r="CH52" s="159"/>
      <c r="CI52" s="159">
        <v>0.26834639644086256</v>
      </c>
      <c r="CJ52" s="159"/>
      <c r="CK52" s="159">
        <v>0.29532327771555161</v>
      </c>
      <c r="CL52" s="159"/>
      <c r="CM52" s="159">
        <v>0.12522399705052686</v>
      </c>
      <c r="CN52" s="159"/>
      <c r="CO52" s="159">
        <v>0.23701942393445</v>
      </c>
      <c r="CP52" s="159"/>
      <c r="CQ52" s="159"/>
      <c r="CR52" s="159"/>
      <c r="CS52" s="159">
        <v>0.19509034856482693</v>
      </c>
      <c r="CT52" s="159"/>
      <c r="CU52" s="159">
        <v>0.30715504094579166</v>
      </c>
      <c r="CV52" s="159"/>
      <c r="CW52" s="159">
        <v>0.25967486374307652</v>
      </c>
      <c r="CX52" s="159"/>
      <c r="CY52" s="159">
        <v>0.25432307503511092</v>
      </c>
      <c r="CZ52" s="159"/>
      <c r="DA52" s="159">
        <v>0.25622197313401224</v>
      </c>
      <c r="DB52" s="159"/>
      <c r="DC52" s="159"/>
      <c r="DE52" s="159">
        <v>0.19955770891669669</v>
      </c>
      <c r="DF52" s="159"/>
      <c r="DG52" s="159">
        <v>0.1924465220458457</v>
      </c>
      <c r="DH52" s="159"/>
      <c r="DI52" s="159">
        <v>7.089050635878319E-2</v>
      </c>
      <c r="DJ52" s="159"/>
      <c r="DK52" s="159">
        <v>8.1424780747144973E-2</v>
      </c>
      <c r="DL52" s="159"/>
      <c r="DM52" s="159">
        <v>0.1303293504308872</v>
      </c>
      <c r="DN52" s="159"/>
      <c r="DO52" s="159"/>
      <c r="DQ52" s="159">
        <v>0.11713751907940648</v>
      </c>
      <c r="DR52" s="159"/>
      <c r="DS52" s="159">
        <v>0.11151109533808042</v>
      </c>
      <c r="DT52" s="159"/>
      <c r="DU52" s="159">
        <v>0.14615043530562369</v>
      </c>
      <c r="DV52" s="159"/>
      <c r="DW52" s="159">
        <v>0.12503945745966177</v>
      </c>
      <c r="DX52" s="159"/>
      <c r="DY52" s="159">
        <v>0.12553159641946765</v>
      </c>
      <c r="DZ52" s="159"/>
      <c r="EA52" s="159"/>
      <c r="EC52" s="159">
        <v>0.16890883679118063</v>
      </c>
      <c r="ED52" s="159"/>
      <c r="EE52" s="159">
        <v>0.13592986516800601</v>
      </c>
      <c r="EF52" s="159"/>
      <c r="EG52" s="159">
        <v>0.15233040091518049</v>
      </c>
      <c r="EH52" s="159"/>
      <c r="EI52" s="159">
        <v>9.5999762634003075E-2</v>
      </c>
      <c r="EJ52" s="159"/>
      <c r="EK52" s="159">
        <v>0.13860094846437906</v>
      </c>
      <c r="EL52" s="159"/>
      <c r="EM52" s="159"/>
      <c r="EO52" s="279">
        <v>8.3416929933240277E-2</v>
      </c>
      <c r="EP52" s="279"/>
    </row>
    <row r="53" spans="1:146" x14ac:dyDescent="0.4">
      <c r="EG53" s="106"/>
      <c r="EH53" s="138"/>
      <c r="EK53" s="106"/>
      <c r="EL53" s="138"/>
      <c r="EM53" s="138"/>
    </row>
    <row r="54" spans="1:146" x14ac:dyDescent="0.4">
      <c r="EG54" s="106"/>
      <c r="EH54" s="138"/>
      <c r="EK54" s="106"/>
      <c r="EL54" s="138"/>
      <c r="EM54" s="138"/>
    </row>
    <row r="55" spans="1:146" x14ac:dyDescent="0.4">
      <c r="EG55" s="106"/>
      <c r="EH55" s="138"/>
      <c r="EK55" s="106"/>
      <c r="EL55" s="138"/>
      <c r="EM55" s="138"/>
    </row>
    <row r="56" spans="1:146" x14ac:dyDescent="0.4">
      <c r="EG56" s="106"/>
      <c r="EH56" s="138"/>
      <c r="EK56" s="106"/>
      <c r="EL56" s="138"/>
      <c r="EM56" s="138"/>
    </row>
  </sheetData>
  <printOptions horizontalCentered="1"/>
  <pageMargins left="0" right="0" top="0" bottom="0" header="0" footer="0"/>
  <pageSetup scale="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V185"/>
  <sheetViews>
    <sheetView showGridLines="0" zoomScale="115" zoomScaleNormal="115" workbookViewId="0">
      <pane xSplit="1" ySplit="6" topLeftCell="BL7" activePane="bottomRight" state="frozenSplit"/>
      <selection pane="topRight" activeCell="BR21" sqref="BR21"/>
      <selection pane="bottomLeft" activeCell="BR21" sqref="BR21"/>
      <selection pane="bottomRight" activeCell="BV6" sqref="BV6"/>
    </sheetView>
  </sheetViews>
  <sheetFormatPr defaultColWidth="9.1796875" defaultRowHeight="15" outlineLevelCol="1" x14ac:dyDescent="0.4"/>
  <cols>
    <col min="1" max="1" width="53.1796875" style="104" customWidth="1"/>
    <col min="2" max="6" width="10" style="104" hidden="1" customWidth="1" outlineLevel="1"/>
    <col min="7" max="7" width="3.54296875" style="180" hidden="1" customWidth="1" outlineLevel="1"/>
    <col min="8" max="12" width="10" style="104" hidden="1" customWidth="1" outlineLevel="1"/>
    <col min="13" max="13" width="3.54296875" style="180" hidden="1" customWidth="1" outlineLevel="1"/>
    <col min="14" max="18" width="10" style="104" hidden="1" customWidth="1" outlineLevel="1"/>
    <col min="19" max="19" width="3.54296875" style="180" hidden="1" customWidth="1" outlineLevel="1"/>
    <col min="20" max="24" width="10" style="104" hidden="1" customWidth="1" outlineLevel="1"/>
    <col min="25" max="25" width="3.54296875" style="180" hidden="1" customWidth="1" outlineLevel="1"/>
    <col min="26" max="26" width="10" style="104" hidden="1" customWidth="1" outlineLevel="1" collapsed="1"/>
    <col min="27" max="30" width="10" style="104" hidden="1" customWidth="1" outlineLevel="1"/>
    <col min="31" max="31" width="3.54296875" style="180" hidden="1" customWidth="1" outlineLevel="1"/>
    <col min="32" max="36" width="10" style="104" hidden="1" customWidth="1" outlineLevel="1"/>
    <col min="37" max="37" width="3.54296875" style="180" hidden="1" customWidth="1" outlineLevel="1"/>
    <col min="38" max="38" width="10" style="104" hidden="1" customWidth="1" outlineLevel="1" collapsed="1"/>
    <col min="39" max="42" width="10" style="104" hidden="1" customWidth="1" outlineLevel="1"/>
    <col min="43" max="43" width="3.54296875" style="104" hidden="1" customWidth="1" outlineLevel="1"/>
    <col min="44" max="44" width="10" style="104" customWidth="1" collapsed="1"/>
    <col min="45" max="47" width="10" style="104" customWidth="1"/>
    <col min="48" max="48" width="10.26953125" style="104" customWidth="1"/>
    <col min="49" max="49" width="3.54296875" style="104" customWidth="1"/>
    <col min="50" max="53" width="10" style="104" customWidth="1"/>
    <col min="54" max="54" width="10.26953125" style="104" customWidth="1"/>
    <col min="55" max="55" width="3.54296875" style="104" customWidth="1"/>
    <col min="56" max="57" width="10" style="104" customWidth="1"/>
    <col min="58" max="60" width="10" style="183" customWidth="1"/>
    <col min="61" max="61" width="3.54296875" style="104" customWidth="1"/>
    <col min="62" max="62" width="10" style="104" customWidth="1"/>
    <col min="63" max="64" width="9.1796875" style="104"/>
    <col min="65" max="66" width="10" style="183" customWidth="1"/>
    <col min="67" max="67" width="3.54296875" style="104" customWidth="1"/>
    <col min="68" max="71" width="9.1796875" style="104"/>
    <col min="72" max="72" width="10" style="183" customWidth="1"/>
    <col min="73" max="73" width="4.1796875" style="104" customWidth="1"/>
    <col min="74" max="16384" width="9.1796875" style="104"/>
  </cols>
  <sheetData>
    <row r="1" spans="1:74" ht="15" customHeight="1" x14ac:dyDescent="0.4">
      <c r="A1" s="177"/>
      <c r="B1" s="102"/>
      <c r="C1" s="101"/>
      <c r="D1" s="101"/>
      <c r="E1" s="101"/>
      <c r="F1" s="101"/>
      <c r="G1" s="178"/>
      <c r="H1" s="101"/>
      <c r="I1" s="101"/>
      <c r="J1" s="101"/>
      <c r="K1" s="101"/>
      <c r="L1" s="101"/>
      <c r="M1" s="178"/>
      <c r="N1" s="101"/>
      <c r="O1" s="101"/>
      <c r="P1" s="101"/>
      <c r="Q1" s="101"/>
      <c r="R1" s="101"/>
      <c r="S1" s="178"/>
      <c r="T1" s="101"/>
      <c r="U1" s="101"/>
      <c r="V1" s="101"/>
      <c r="W1" s="101"/>
      <c r="X1" s="101"/>
      <c r="Y1" s="178"/>
      <c r="Z1" s="101"/>
      <c r="AA1" s="101"/>
      <c r="AB1" s="101"/>
      <c r="AC1" s="101"/>
      <c r="AD1" s="101"/>
      <c r="AE1" s="178"/>
      <c r="AF1" s="101"/>
      <c r="AG1" s="101"/>
      <c r="AH1" s="101"/>
      <c r="AI1" s="101"/>
      <c r="AJ1" s="101"/>
      <c r="AK1" s="178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79"/>
      <c r="BG1" s="179"/>
      <c r="BH1" s="179"/>
      <c r="BI1" s="101"/>
      <c r="BJ1" s="101"/>
      <c r="BM1" s="179"/>
      <c r="BN1" s="179"/>
      <c r="BO1" s="179"/>
      <c r="BT1" s="179"/>
    </row>
    <row r="2" spans="1:74" x14ac:dyDescent="0.4">
      <c r="O2" s="181"/>
      <c r="P2" s="181"/>
      <c r="Q2" s="181"/>
      <c r="R2" s="181"/>
      <c r="T2" s="181"/>
      <c r="U2" s="181"/>
      <c r="V2" s="181"/>
      <c r="W2" s="181"/>
      <c r="X2" s="181"/>
      <c r="Z2" s="181"/>
      <c r="AA2" s="181"/>
      <c r="AB2" s="181"/>
      <c r="AC2" s="181"/>
      <c r="AD2" s="181"/>
      <c r="AF2" s="181"/>
      <c r="AG2" s="181"/>
      <c r="AH2" s="181"/>
      <c r="AI2" s="181"/>
      <c r="AJ2" s="181"/>
      <c r="AL2" s="181"/>
      <c r="AM2" s="181"/>
      <c r="AN2" s="181"/>
      <c r="AO2" s="181"/>
      <c r="AP2" s="181"/>
      <c r="AR2" s="181"/>
      <c r="AS2" s="181"/>
      <c r="AT2" s="181"/>
      <c r="AU2" s="181"/>
      <c r="AV2" s="181"/>
      <c r="AX2" s="181"/>
      <c r="AY2" s="181"/>
      <c r="AZ2" s="181"/>
      <c r="BA2" s="181"/>
      <c r="BB2" s="181"/>
      <c r="BD2" s="181"/>
      <c r="BE2" s="181"/>
      <c r="BF2" s="182"/>
      <c r="BG2" s="182"/>
      <c r="BH2" s="182"/>
      <c r="BJ2" s="181"/>
      <c r="BM2" s="182"/>
      <c r="BN2" s="182"/>
      <c r="BO2" s="183"/>
      <c r="BT2" s="182"/>
    </row>
    <row r="3" spans="1:74" ht="12" customHeight="1" x14ac:dyDescent="0.4">
      <c r="A3" s="137"/>
      <c r="I3" s="184"/>
      <c r="J3" s="184"/>
      <c r="K3" s="184"/>
      <c r="L3" s="184"/>
      <c r="N3" s="184"/>
      <c r="O3" s="184"/>
      <c r="P3" s="184"/>
      <c r="Q3" s="184"/>
      <c r="R3" s="184"/>
      <c r="T3" s="184"/>
      <c r="U3" s="184"/>
      <c r="V3" s="184"/>
      <c r="W3" s="184"/>
      <c r="X3" s="184"/>
      <c r="Z3" s="184"/>
      <c r="AA3" s="184"/>
      <c r="AB3" s="184"/>
      <c r="AC3" s="184"/>
      <c r="AD3" s="184"/>
      <c r="AF3" s="184"/>
      <c r="AG3" s="184"/>
      <c r="AH3" s="184"/>
      <c r="AI3" s="184"/>
      <c r="AJ3" s="184"/>
      <c r="AL3" s="184"/>
      <c r="AM3" s="184"/>
      <c r="AN3" s="184"/>
      <c r="AO3" s="184"/>
      <c r="AP3" s="184"/>
      <c r="AR3" s="184"/>
      <c r="AS3" s="184"/>
      <c r="AT3" s="184"/>
      <c r="AU3" s="184"/>
      <c r="AV3" s="184"/>
      <c r="AX3" s="184"/>
      <c r="AY3" s="184"/>
      <c r="AZ3" s="184"/>
      <c r="BA3" s="184"/>
      <c r="BB3" s="184"/>
      <c r="BD3" s="184"/>
      <c r="BE3" s="184"/>
      <c r="BF3" s="185"/>
      <c r="BG3" s="185"/>
      <c r="BH3" s="185"/>
      <c r="BJ3" s="184"/>
      <c r="BM3" s="185"/>
      <c r="BN3" s="185"/>
      <c r="BO3" s="183"/>
      <c r="BT3" s="185"/>
    </row>
    <row r="4" spans="1:74" ht="12" customHeight="1" x14ac:dyDescent="0.4">
      <c r="A4" s="137"/>
      <c r="I4" s="184"/>
      <c r="J4" s="184"/>
      <c r="K4" s="184"/>
      <c r="L4" s="184"/>
      <c r="N4" s="184"/>
      <c r="O4" s="184"/>
      <c r="P4" s="184"/>
      <c r="Q4" s="184"/>
      <c r="R4" s="184"/>
      <c r="T4" s="184"/>
      <c r="U4" s="184"/>
      <c r="V4" s="184"/>
      <c r="W4" s="184"/>
      <c r="X4" s="184"/>
      <c r="Z4" s="184"/>
      <c r="AA4" s="184"/>
      <c r="AB4" s="184"/>
      <c r="AC4" s="184"/>
      <c r="AD4" s="184"/>
      <c r="AF4" s="184"/>
      <c r="AG4" s="184"/>
      <c r="AH4" s="184"/>
      <c r="AI4" s="184"/>
      <c r="AJ4" s="184"/>
      <c r="AL4" s="184"/>
      <c r="AM4" s="184"/>
      <c r="AN4" s="184"/>
      <c r="AO4" s="184"/>
      <c r="AP4" s="184"/>
      <c r="AR4" s="184"/>
      <c r="AS4" s="184"/>
      <c r="AT4" s="184"/>
      <c r="AU4" s="184"/>
      <c r="AV4" s="184"/>
      <c r="AX4" s="184"/>
      <c r="AY4" s="184"/>
      <c r="AZ4" s="184"/>
      <c r="BA4" s="184"/>
      <c r="BB4" s="184"/>
      <c r="BD4" s="184"/>
      <c r="BE4" s="184"/>
      <c r="BF4" s="185"/>
      <c r="BG4" s="185"/>
      <c r="BH4" s="185"/>
      <c r="BJ4" s="184"/>
      <c r="BM4" s="185"/>
      <c r="BN4" s="185"/>
      <c r="BO4" s="183"/>
      <c r="BT4" s="185"/>
    </row>
    <row r="5" spans="1:74" ht="12" customHeight="1" x14ac:dyDescent="0.4">
      <c r="A5" s="137"/>
      <c r="I5" s="184"/>
      <c r="J5" s="184"/>
      <c r="K5" s="184"/>
      <c r="L5" s="184"/>
      <c r="N5" s="184"/>
      <c r="O5" s="184"/>
      <c r="P5" s="184"/>
      <c r="Q5" s="184"/>
      <c r="R5" s="184"/>
      <c r="T5" s="184"/>
      <c r="U5" s="184"/>
      <c r="V5" s="184"/>
      <c r="W5" s="184"/>
      <c r="X5" s="184"/>
      <c r="Z5" s="184"/>
      <c r="AA5" s="184"/>
      <c r="AB5" s="184"/>
      <c r="AC5" s="184"/>
      <c r="AD5" s="184"/>
      <c r="AF5" s="184"/>
      <c r="AG5" s="184"/>
      <c r="AH5" s="184"/>
      <c r="AI5" s="184"/>
      <c r="AJ5" s="184"/>
      <c r="AL5" s="184"/>
      <c r="AM5" s="184"/>
      <c r="AN5" s="184"/>
      <c r="AO5" s="184"/>
      <c r="AP5" s="184"/>
      <c r="AR5" s="184"/>
      <c r="AS5" s="184"/>
      <c r="AT5" s="184"/>
      <c r="AU5" s="184"/>
      <c r="AV5" s="184"/>
      <c r="AX5" s="184"/>
      <c r="AY5" s="184"/>
      <c r="AZ5" s="184"/>
      <c r="BA5" s="184"/>
      <c r="BB5" s="184"/>
      <c r="BD5" s="184"/>
      <c r="BE5" s="184"/>
      <c r="BF5" s="185"/>
      <c r="BG5" s="185"/>
      <c r="BH5" s="185"/>
      <c r="BJ5" s="184"/>
      <c r="BM5" s="185"/>
      <c r="BN5" s="185"/>
      <c r="BO5" s="183"/>
      <c r="BT5" s="185"/>
    </row>
    <row r="6" spans="1:74" s="106" customFormat="1" x14ac:dyDescent="0.4">
      <c r="A6" s="186" t="s">
        <v>150</v>
      </c>
      <c r="B6" s="223" t="s">
        <v>28</v>
      </c>
      <c r="C6" s="223" t="s">
        <v>30</v>
      </c>
      <c r="D6" s="223" t="s">
        <v>31</v>
      </c>
      <c r="E6" s="223" t="s">
        <v>32</v>
      </c>
      <c r="F6" s="225">
        <v>2014</v>
      </c>
      <c r="G6" s="187"/>
      <c r="H6" s="223" t="s">
        <v>33</v>
      </c>
      <c r="I6" s="223" t="s">
        <v>34</v>
      </c>
      <c r="J6" s="223" t="s">
        <v>35</v>
      </c>
      <c r="K6" s="223" t="s">
        <v>36</v>
      </c>
      <c r="L6" s="225">
        <v>2015</v>
      </c>
      <c r="M6" s="187"/>
      <c r="N6" s="223" t="s">
        <v>37</v>
      </c>
      <c r="O6" s="223" t="s">
        <v>38</v>
      </c>
      <c r="P6" s="223" t="s">
        <v>39</v>
      </c>
      <c r="Q6" s="223" t="s">
        <v>40</v>
      </c>
      <c r="R6" s="225">
        <v>2016</v>
      </c>
      <c r="S6" s="187"/>
      <c r="T6" s="223" t="s">
        <v>41</v>
      </c>
      <c r="U6" s="223" t="s">
        <v>42</v>
      </c>
      <c r="V6" s="223" t="s">
        <v>43</v>
      </c>
      <c r="W6" s="223" t="s">
        <v>44</v>
      </c>
      <c r="X6" s="225">
        <v>2017</v>
      </c>
      <c r="Y6" s="187"/>
      <c r="Z6" s="223" t="s">
        <v>45</v>
      </c>
      <c r="AA6" s="223" t="s">
        <v>46</v>
      </c>
      <c r="AB6" s="223" t="s">
        <v>47</v>
      </c>
      <c r="AC6" s="223" t="s">
        <v>48</v>
      </c>
      <c r="AD6" s="225">
        <v>2018</v>
      </c>
      <c r="AE6" s="187"/>
      <c r="AF6" s="223" t="s">
        <v>49</v>
      </c>
      <c r="AG6" s="223" t="s">
        <v>50</v>
      </c>
      <c r="AH6" s="223" t="s">
        <v>51</v>
      </c>
      <c r="AI6" s="223" t="s">
        <v>52</v>
      </c>
      <c r="AJ6" s="225">
        <v>2019</v>
      </c>
      <c r="AK6" s="187"/>
      <c r="AL6" s="223" t="s">
        <v>151</v>
      </c>
      <c r="AM6" s="223" t="s">
        <v>152</v>
      </c>
      <c r="AN6" s="223" t="s">
        <v>153</v>
      </c>
      <c r="AO6" s="223" t="s">
        <v>154</v>
      </c>
      <c r="AP6" s="225">
        <v>2020</v>
      </c>
      <c r="AQ6" s="116"/>
      <c r="AR6" s="223" t="s">
        <v>10</v>
      </c>
      <c r="AS6" s="223" t="s">
        <v>11</v>
      </c>
      <c r="AT6" s="223" t="s">
        <v>12</v>
      </c>
      <c r="AU6" s="223" t="s">
        <v>13</v>
      </c>
      <c r="AV6" s="225">
        <v>2021</v>
      </c>
      <c r="AW6" s="116"/>
      <c r="AX6" s="223" t="s">
        <v>14</v>
      </c>
      <c r="AY6" s="223" t="s">
        <v>15</v>
      </c>
      <c r="AZ6" s="223" t="s">
        <v>16</v>
      </c>
      <c r="BA6" s="223" t="s">
        <v>17</v>
      </c>
      <c r="BB6" s="225">
        <v>2022</v>
      </c>
      <c r="BC6" s="116"/>
      <c r="BD6" s="223" t="s">
        <v>18</v>
      </c>
      <c r="BE6" s="223" t="s">
        <v>19</v>
      </c>
      <c r="BF6" s="223" t="s">
        <v>20</v>
      </c>
      <c r="BG6" s="223" t="s">
        <v>21</v>
      </c>
      <c r="BH6" s="225">
        <v>2023</v>
      </c>
      <c r="BI6" s="116"/>
      <c r="BJ6" s="224" t="s">
        <v>22</v>
      </c>
      <c r="BK6" s="224" t="s">
        <v>23</v>
      </c>
      <c r="BL6" s="224" t="s">
        <v>169</v>
      </c>
      <c r="BM6" s="224" t="s">
        <v>170</v>
      </c>
      <c r="BN6" s="225">
        <v>2024</v>
      </c>
      <c r="BO6" s="188"/>
      <c r="BP6" s="223" t="s">
        <v>171</v>
      </c>
      <c r="BQ6" s="223" t="s">
        <v>172</v>
      </c>
      <c r="BR6" s="223" t="s">
        <v>174</v>
      </c>
      <c r="BS6" s="223" t="s">
        <v>175</v>
      </c>
      <c r="BT6" s="225">
        <v>2025</v>
      </c>
      <c r="BV6" s="223" t="s">
        <v>176</v>
      </c>
    </row>
    <row r="7" spans="1:74" ht="15" customHeight="1" x14ac:dyDescent="0.4">
      <c r="A7" s="189" t="s">
        <v>155</v>
      </c>
      <c r="B7" s="190">
        <v>14191</v>
      </c>
      <c r="C7" s="190">
        <f>B25</f>
        <v>8439</v>
      </c>
      <c r="D7" s="190">
        <f>C25</f>
        <v>2918</v>
      </c>
      <c r="E7" s="190">
        <f>D25</f>
        <v>-1029</v>
      </c>
      <c r="F7" s="190">
        <f>B7</f>
        <v>14191</v>
      </c>
      <c r="G7" s="191"/>
      <c r="H7" s="190">
        <f>F25</f>
        <v>12277</v>
      </c>
      <c r="I7" s="190">
        <f>H25</f>
        <v>10559</v>
      </c>
      <c r="J7" s="190">
        <f>I25</f>
        <v>5128</v>
      </c>
      <c r="K7" s="190">
        <f>J25</f>
        <v>1711</v>
      </c>
      <c r="L7" s="190">
        <f>H7</f>
        <v>12277</v>
      </c>
      <c r="M7" s="191"/>
      <c r="N7" s="190">
        <v>10044</v>
      </c>
      <c r="O7" s="190">
        <v>8569</v>
      </c>
      <c r="P7" s="190">
        <v>7375</v>
      </c>
      <c r="Q7" s="190">
        <v>9960</v>
      </c>
      <c r="R7" s="190">
        <v>10044</v>
      </c>
      <c r="S7" s="191"/>
      <c r="T7" s="190">
        <v>10199</v>
      </c>
      <c r="U7" s="190">
        <v>8512</v>
      </c>
      <c r="V7" s="190">
        <v>14097</v>
      </c>
      <c r="W7" s="190">
        <v>10372</v>
      </c>
      <c r="X7" s="190">
        <v>10199</v>
      </c>
      <c r="Y7" s="191"/>
      <c r="Z7" s="190">
        <v>13175</v>
      </c>
      <c r="AA7" s="190">
        <v>24514</v>
      </c>
      <c r="AB7" s="190">
        <v>178897</v>
      </c>
      <c r="AC7" s="190">
        <v>143831</v>
      </c>
      <c r="AD7" s="190">
        <v>13175</v>
      </c>
      <c r="AE7" s="191"/>
      <c r="AF7" s="190">
        <v>112944.5</v>
      </c>
      <c r="AG7" s="190">
        <v>114183.5</v>
      </c>
      <c r="AH7" s="190">
        <v>70836.5</v>
      </c>
      <c r="AI7" s="190">
        <v>153243.58092560404</v>
      </c>
      <c r="AJ7" s="190">
        <f>AF7</f>
        <v>112944.5</v>
      </c>
      <c r="AK7" s="191"/>
      <c r="AL7" s="190">
        <v>159064.5</v>
      </c>
      <c r="AM7" s="190">
        <f>AL25</f>
        <v>130118.5</v>
      </c>
      <c r="AN7" s="190">
        <v>287672.5</v>
      </c>
      <c r="AO7" s="190">
        <v>242225.50553662301</v>
      </c>
      <c r="AP7" s="190">
        <f>AL7</f>
        <v>159064.5</v>
      </c>
      <c r="AQ7" s="192"/>
      <c r="AR7" s="190">
        <v>214110.50049000012</v>
      </c>
      <c r="AS7" s="193">
        <v>235787.90849000012</v>
      </c>
      <c r="AT7" s="193">
        <v>999153.89608000009</v>
      </c>
      <c r="AU7" s="193">
        <v>1004324.8960800001</v>
      </c>
      <c r="AV7" s="190">
        <v>214110.50049000012</v>
      </c>
      <c r="AW7" s="192"/>
      <c r="AX7" s="193">
        <v>922583.89608000009</v>
      </c>
      <c r="AY7" s="193">
        <v>819070.89608000009</v>
      </c>
      <c r="AZ7" s="193">
        <v>798948</v>
      </c>
      <c r="BA7" s="193">
        <v>763533</v>
      </c>
      <c r="BB7" s="190">
        <v>922583.89608000009</v>
      </c>
      <c r="BC7" s="192"/>
      <c r="BD7" s="193">
        <v>643647</v>
      </c>
      <c r="BE7" s="193">
        <v>621381</v>
      </c>
      <c r="BF7" s="193">
        <v>391743</v>
      </c>
      <c r="BG7" s="193">
        <v>471940</v>
      </c>
      <c r="BH7" s="190">
        <v>643647</v>
      </c>
      <c r="BI7" s="192"/>
      <c r="BJ7" s="193">
        <v>407314</v>
      </c>
      <c r="BK7" s="193">
        <v>447915</v>
      </c>
      <c r="BL7" s="193">
        <v>376376</v>
      </c>
      <c r="BM7" s="193">
        <v>431948</v>
      </c>
      <c r="BN7" s="190">
        <v>407314</v>
      </c>
      <c r="BO7" s="194"/>
      <c r="BP7" s="193">
        <v>492872</v>
      </c>
      <c r="BQ7" s="193">
        <v>442099</v>
      </c>
      <c r="BR7" s="193">
        <v>297858</v>
      </c>
      <c r="BS7" s="193">
        <v>310777</v>
      </c>
      <c r="BT7" s="190">
        <v>492872</v>
      </c>
      <c r="BV7" s="193">
        <v>615086</v>
      </c>
    </row>
    <row r="8" spans="1:74" ht="15" customHeight="1" x14ac:dyDescent="0.4">
      <c r="A8" s="195"/>
      <c r="B8" s="196"/>
      <c r="C8" s="196"/>
      <c r="D8" s="196"/>
      <c r="E8" s="196"/>
      <c r="F8" s="196"/>
      <c r="G8" s="191"/>
      <c r="H8" s="196"/>
      <c r="I8" s="196"/>
      <c r="J8" s="196"/>
      <c r="K8" s="196"/>
      <c r="L8" s="196"/>
      <c r="M8" s="191"/>
      <c r="N8" s="196"/>
      <c r="O8" s="196"/>
      <c r="P8" s="196"/>
      <c r="Q8" s="196"/>
      <c r="R8" s="196"/>
      <c r="S8" s="191"/>
      <c r="T8" s="196"/>
      <c r="U8" s="196"/>
      <c r="V8" s="196"/>
      <c r="W8" s="196"/>
      <c r="X8" s="196"/>
      <c r="Y8" s="191"/>
      <c r="Z8" s="196"/>
      <c r="AA8" s="196"/>
      <c r="AB8" s="196"/>
      <c r="AC8" s="196"/>
      <c r="AD8" s="196"/>
      <c r="AE8" s="191"/>
      <c r="AF8" s="196"/>
      <c r="AG8" s="196"/>
      <c r="AH8" s="196"/>
      <c r="AI8" s="196"/>
      <c r="AJ8" s="196"/>
      <c r="AK8" s="191"/>
      <c r="AL8" s="196"/>
      <c r="AM8" s="196"/>
      <c r="AN8" s="196"/>
      <c r="AO8" s="196"/>
      <c r="AP8" s="196"/>
      <c r="AQ8" s="192"/>
      <c r="AR8" s="196"/>
      <c r="AS8" s="197"/>
      <c r="AT8" s="197"/>
      <c r="AU8" s="197"/>
      <c r="AV8" s="196"/>
      <c r="AW8" s="192"/>
      <c r="AX8" s="197"/>
      <c r="AY8" s="197"/>
      <c r="AZ8" s="197"/>
      <c r="BA8" s="197"/>
      <c r="BB8" s="196"/>
      <c r="BC8" s="192"/>
      <c r="BD8" s="197"/>
      <c r="BE8" s="197"/>
      <c r="BF8" s="197"/>
      <c r="BG8" s="197"/>
      <c r="BH8" s="196"/>
      <c r="BI8" s="192"/>
      <c r="BJ8" s="197"/>
      <c r="BK8" s="197"/>
      <c r="BL8" s="197"/>
      <c r="BM8" s="197"/>
      <c r="BN8" s="196"/>
      <c r="BO8" s="194"/>
      <c r="BP8" s="198"/>
      <c r="BQ8" s="198"/>
      <c r="BR8" s="198"/>
      <c r="BS8" s="198"/>
      <c r="BT8" s="196"/>
      <c r="BV8" s="183"/>
    </row>
    <row r="9" spans="1:74" x14ac:dyDescent="0.4">
      <c r="A9" s="199" t="s">
        <v>156</v>
      </c>
      <c r="B9" s="200">
        <f>SUM(B10:B12)</f>
        <v>12324</v>
      </c>
      <c r="C9" s="200">
        <f>SUM(C10:C12)</f>
        <v>4758</v>
      </c>
      <c r="D9" s="200">
        <f>SUM(D10:D12)</f>
        <v>-21840</v>
      </c>
      <c r="E9" s="200">
        <f>SUM(E10:E12)</f>
        <v>22773</v>
      </c>
      <c r="F9" s="200">
        <f>SUM(F10:F12)</f>
        <v>18015</v>
      </c>
      <c r="G9" s="201"/>
      <c r="H9" s="200">
        <f>SUM(H10:H12)</f>
        <v>-2021</v>
      </c>
      <c r="I9" s="200">
        <f>SUM(I10:I12)</f>
        <v>6499</v>
      </c>
      <c r="J9" s="200">
        <f>SUM(J10:J12)</f>
        <v>7539</v>
      </c>
      <c r="K9" s="200">
        <f>SUM(K10:K12)</f>
        <v>25769</v>
      </c>
      <c r="L9" s="200">
        <f>SUM(L10:L12)</f>
        <v>37786</v>
      </c>
      <c r="M9" s="201"/>
      <c r="N9" s="200">
        <f>SUM(N10:N12)</f>
        <v>11694</v>
      </c>
      <c r="O9" s="200">
        <f>SUM(O10:O12)</f>
        <v>5905</v>
      </c>
      <c r="P9" s="200">
        <f>SUM(P10:P12)</f>
        <v>12718</v>
      </c>
      <c r="Q9" s="200">
        <f>SUM(Q10:Q12)</f>
        <v>15362</v>
      </c>
      <c r="R9" s="200">
        <f>SUM(R10:R12)</f>
        <v>45679</v>
      </c>
      <c r="S9" s="201"/>
      <c r="T9" s="200">
        <f>SUM(T10:T12)</f>
        <v>10276</v>
      </c>
      <c r="U9" s="200">
        <f>SUM(U10:U12)</f>
        <v>53645</v>
      </c>
      <c r="V9" s="200">
        <f>SUM(V10:V12)</f>
        <v>70505</v>
      </c>
      <c r="W9" s="200">
        <f>SUM(W10:W12)</f>
        <v>-7794</v>
      </c>
      <c r="X9" s="200">
        <f>SUM(X10:X12)</f>
        <v>126632</v>
      </c>
      <c r="Y9" s="201"/>
      <c r="Z9" s="200">
        <f>SUM(Z10:Z12)</f>
        <v>20582</v>
      </c>
      <c r="AA9" s="200">
        <f>SUM(AA10:AA12)</f>
        <v>6646</v>
      </c>
      <c r="AB9" s="200">
        <f>SUM(AB10:AB12)</f>
        <v>48056</v>
      </c>
      <c r="AC9" s="200">
        <f>SUM(AC10:AC12)</f>
        <v>7248</v>
      </c>
      <c r="AD9" s="200">
        <f>SUM(AD10:AD12)</f>
        <v>82532</v>
      </c>
      <c r="AE9" s="201"/>
      <c r="AF9" s="200">
        <f>SUM(AF10:AF12)</f>
        <v>14910</v>
      </c>
      <c r="AG9" s="200">
        <f>SUM(AG10:AG12)</f>
        <v>11531</v>
      </c>
      <c r="AH9" s="200">
        <f>SUM(AH10:AH12)</f>
        <v>97605.526148194054</v>
      </c>
      <c r="AI9" s="200">
        <f>SUM(AI10:AI12)</f>
        <v>99545.473851805946</v>
      </c>
      <c r="AJ9" s="200">
        <f>SUM(AJ10:AJ12)</f>
        <v>223592</v>
      </c>
      <c r="AK9" s="201"/>
      <c r="AL9" s="200">
        <f>SUM(AL10:AL12)</f>
        <v>11502</v>
      </c>
      <c r="AM9" s="200">
        <f>SUM(AM10:AM12)</f>
        <v>39093</v>
      </c>
      <c r="AN9" s="200">
        <f>SUM(AN10:AN12)</f>
        <v>35583.719981813425</v>
      </c>
      <c r="AO9" s="200">
        <f>SUM(AO10:AO12)</f>
        <v>-86178.719981813425</v>
      </c>
      <c r="AP9" s="200">
        <f>SUM(AP10:AP12)</f>
        <v>405704.07658048382</v>
      </c>
      <c r="AQ9" s="202"/>
      <c r="AR9" s="200">
        <v>-4220.5920000000042</v>
      </c>
      <c r="AS9" s="200">
        <v>-15985.407999999996</v>
      </c>
      <c r="AT9" s="200">
        <v>66859</v>
      </c>
      <c r="AU9" s="200">
        <v>141592</v>
      </c>
      <c r="AV9" s="200">
        <v>188245</v>
      </c>
      <c r="AW9" s="202"/>
      <c r="AX9" s="200">
        <v>-5456</v>
      </c>
      <c r="AY9" s="200">
        <v>123145</v>
      </c>
      <c r="AZ9" s="200">
        <v>95986</v>
      </c>
      <c r="BA9" s="200">
        <v>29901</v>
      </c>
      <c r="BB9" s="200">
        <v>243576</v>
      </c>
      <c r="BC9" s="202"/>
      <c r="BD9" s="200">
        <v>45524</v>
      </c>
      <c r="BE9" s="200">
        <v>124132</v>
      </c>
      <c r="BF9" s="200">
        <v>71766</v>
      </c>
      <c r="BG9" s="200">
        <v>34802</v>
      </c>
      <c r="BH9" s="200">
        <v>276224</v>
      </c>
      <c r="BI9" s="202"/>
      <c r="BJ9" s="200">
        <v>119517</v>
      </c>
      <c r="BK9" s="200">
        <v>82319</v>
      </c>
      <c r="BL9" s="200">
        <v>170410</v>
      </c>
      <c r="BM9" s="200">
        <v>187762</v>
      </c>
      <c r="BN9" s="200">
        <v>560008</v>
      </c>
      <c r="BO9" s="203"/>
      <c r="BP9" s="204">
        <v>55622</v>
      </c>
      <c r="BQ9" s="204">
        <v>32411</v>
      </c>
      <c r="BR9" s="204">
        <v>143352</v>
      </c>
      <c r="BS9" s="204">
        <v>102876</v>
      </c>
      <c r="BT9" s="200">
        <v>334261</v>
      </c>
      <c r="BV9" s="204">
        <v>25708</v>
      </c>
    </row>
    <row r="10" spans="1:74" x14ac:dyDescent="0.4">
      <c r="A10" s="205" t="s">
        <v>157</v>
      </c>
      <c r="B10" s="206">
        <v>2153</v>
      </c>
      <c r="C10" s="206">
        <v>12703</v>
      </c>
      <c r="D10" s="206">
        <v>260</v>
      </c>
      <c r="E10" s="206">
        <v>25894</v>
      </c>
      <c r="F10" s="206">
        <f>SUM(B10:E10)</f>
        <v>41010</v>
      </c>
      <c r="G10" s="201"/>
      <c r="H10" s="206">
        <v>11182</v>
      </c>
      <c r="I10" s="206">
        <v>324</v>
      </c>
      <c r="J10" s="206">
        <v>6849</v>
      </c>
      <c r="K10" s="206">
        <v>48354</v>
      </c>
      <c r="L10" s="206">
        <f>SUM(H10:K10)</f>
        <v>66709</v>
      </c>
      <c r="M10" s="201"/>
      <c r="N10" s="206">
        <v>15356</v>
      </c>
      <c r="O10" s="206">
        <v>20277</v>
      </c>
      <c r="P10" s="206">
        <v>11814</v>
      </c>
      <c r="Q10" s="206">
        <v>20487</v>
      </c>
      <c r="R10" s="206">
        <v>67934</v>
      </c>
      <c r="S10" s="201"/>
      <c r="T10" s="206">
        <v>26894</v>
      </c>
      <c r="U10" s="206">
        <v>78542</v>
      </c>
      <c r="V10" s="206">
        <v>45487</v>
      </c>
      <c r="W10" s="206">
        <v>20274</v>
      </c>
      <c r="X10" s="206">
        <v>171197</v>
      </c>
      <c r="Y10" s="201"/>
      <c r="Z10" s="206">
        <v>38558</v>
      </c>
      <c r="AA10" s="206">
        <v>30987</v>
      </c>
      <c r="AB10" s="206">
        <v>71113</v>
      </c>
      <c r="AC10" s="206">
        <v>69571</v>
      </c>
      <c r="AD10" s="206">
        <v>210229</v>
      </c>
      <c r="AE10" s="201"/>
      <c r="AF10" s="206">
        <v>54123</v>
      </c>
      <c r="AG10" s="206">
        <v>96840</v>
      </c>
      <c r="AH10" s="206">
        <v>94471.637158313868</v>
      </c>
      <c r="AI10" s="206">
        <v>87711.362841686132</v>
      </c>
      <c r="AJ10" s="207">
        <v>333146</v>
      </c>
      <c r="AK10" s="201"/>
      <c r="AL10" s="206">
        <v>69541</v>
      </c>
      <c r="AM10" s="206">
        <v>96554</v>
      </c>
      <c r="AN10" s="206">
        <v>118160.51239889572</v>
      </c>
      <c r="AO10" s="206">
        <v>-284255.51239889575</v>
      </c>
      <c r="AP10" s="207">
        <v>405704.07658048382</v>
      </c>
      <c r="AQ10" s="202"/>
      <c r="AR10" s="206">
        <v>125860</v>
      </c>
      <c r="AS10" s="206">
        <v>150947</v>
      </c>
      <c r="AT10" s="206">
        <v>130690</v>
      </c>
      <c r="AU10" s="206">
        <v>112849</v>
      </c>
      <c r="AV10" s="206">
        <v>520346</v>
      </c>
      <c r="AW10" s="202"/>
      <c r="AX10" s="206">
        <v>104470</v>
      </c>
      <c r="AY10" s="206">
        <v>160264</v>
      </c>
      <c r="AZ10" s="206">
        <v>152761</v>
      </c>
      <c r="BA10" s="206">
        <v>137711</v>
      </c>
      <c r="BB10" s="206">
        <v>555206</v>
      </c>
      <c r="BC10" s="202"/>
      <c r="BD10" s="206">
        <v>76258</v>
      </c>
      <c r="BE10" s="206">
        <v>73047</v>
      </c>
      <c r="BF10" s="206">
        <v>104974</v>
      </c>
      <c r="BG10" s="206">
        <v>52230</v>
      </c>
      <c r="BH10" s="206">
        <v>306509</v>
      </c>
      <c r="BI10" s="202"/>
      <c r="BJ10" s="206">
        <v>91971</v>
      </c>
      <c r="BK10" s="206">
        <v>113058</v>
      </c>
      <c r="BL10" s="206">
        <v>123306</v>
      </c>
      <c r="BM10" s="206">
        <v>142867</v>
      </c>
      <c r="BN10" s="206">
        <v>472061</v>
      </c>
      <c r="BO10" s="203"/>
      <c r="BP10" s="208">
        <v>153711</v>
      </c>
      <c r="BQ10" s="208">
        <v>157476</v>
      </c>
      <c r="BR10" s="208">
        <v>136309</v>
      </c>
      <c r="BS10" s="208">
        <v>142867</v>
      </c>
      <c r="BT10" s="206">
        <v>590363</v>
      </c>
      <c r="BV10" s="208">
        <v>81660</v>
      </c>
    </row>
    <row r="11" spans="1:74" x14ac:dyDescent="0.4">
      <c r="A11" s="205" t="s">
        <v>158</v>
      </c>
      <c r="B11" s="206">
        <v>10171</v>
      </c>
      <c r="C11" s="206">
        <v>-1760</v>
      </c>
      <c r="D11" s="206">
        <v>-21719</v>
      </c>
      <c r="E11" s="206">
        <v>-3121</v>
      </c>
      <c r="F11" s="206">
        <f>SUM(B11:E11)</f>
        <v>-16429</v>
      </c>
      <c r="G11" s="201"/>
      <c r="H11" s="206">
        <v>-13203</v>
      </c>
      <c r="I11" s="206">
        <v>6175</v>
      </c>
      <c r="J11" s="206">
        <v>690</v>
      </c>
      <c r="K11" s="206">
        <v>-22585</v>
      </c>
      <c r="L11" s="206">
        <f>SUM(H11:K11)</f>
        <v>-28923</v>
      </c>
      <c r="M11" s="201"/>
      <c r="N11" s="206">
        <v>-3662</v>
      </c>
      <c r="O11" s="206">
        <v>-5242</v>
      </c>
      <c r="P11" s="206">
        <v>15</v>
      </c>
      <c r="Q11" s="206">
        <v>7443</v>
      </c>
      <c r="R11" s="206">
        <v>-1446</v>
      </c>
      <c r="S11" s="201"/>
      <c r="T11" s="206">
        <v>-16618</v>
      </c>
      <c r="U11" s="206">
        <v>-9918</v>
      </c>
      <c r="V11" s="206">
        <v>34295</v>
      </c>
      <c r="W11" s="206">
        <v>-18214</v>
      </c>
      <c r="X11" s="206">
        <v>-10455</v>
      </c>
      <c r="Y11" s="201"/>
      <c r="Z11" s="206">
        <v>-14116</v>
      </c>
      <c r="AA11" s="206">
        <v>-14146</v>
      </c>
      <c r="AB11" s="206">
        <v>-19027</v>
      </c>
      <c r="AC11" s="206">
        <v>-45292</v>
      </c>
      <c r="AD11" s="206">
        <v>-92581</v>
      </c>
      <c r="AE11" s="201"/>
      <c r="AF11" s="206">
        <v>-23555</v>
      </c>
      <c r="AG11" s="206">
        <v>-71922</v>
      </c>
      <c r="AH11" s="206">
        <v>28858.888989880186</v>
      </c>
      <c r="AI11" s="206">
        <v>29378.11101011981</v>
      </c>
      <c r="AJ11" s="206">
        <v>-37240</v>
      </c>
      <c r="AK11" s="201"/>
      <c r="AL11" s="206">
        <v>-37037</v>
      </c>
      <c r="AM11" s="206">
        <v>-50586</v>
      </c>
      <c r="AN11" s="206">
        <v>-59125.521997082302</v>
      </c>
      <c r="AO11" s="206">
        <v>146748.52199708234</v>
      </c>
      <c r="AP11" s="206">
        <v>0</v>
      </c>
      <c r="AQ11" s="202"/>
      <c r="AR11" s="206">
        <v>-93852.592000000004</v>
      </c>
      <c r="AS11" s="206">
        <v>-135916.408</v>
      </c>
      <c r="AT11" s="206">
        <v>553</v>
      </c>
      <c r="AU11" s="207">
        <v>32066</v>
      </c>
      <c r="AV11" s="206">
        <v>-197150</v>
      </c>
      <c r="AW11" s="202"/>
      <c r="AX11" s="207">
        <v>-89935</v>
      </c>
      <c r="AY11" s="207">
        <v>-22633</v>
      </c>
      <c r="AZ11" s="207">
        <v>-36656</v>
      </c>
      <c r="BA11" s="207">
        <v>-87841</v>
      </c>
      <c r="BB11" s="206">
        <v>-237065</v>
      </c>
      <c r="BC11" s="202"/>
      <c r="BD11" s="207">
        <v>-12628</v>
      </c>
      <c r="BE11" s="207">
        <v>51085</v>
      </c>
      <c r="BF11" s="207">
        <v>-29344</v>
      </c>
      <c r="BG11" s="207">
        <v>-14282</v>
      </c>
      <c r="BH11" s="206">
        <v>-5169</v>
      </c>
      <c r="BI11" s="202"/>
      <c r="BJ11" s="207">
        <v>27546</v>
      </c>
      <c r="BK11" s="207">
        <v>-30739</v>
      </c>
      <c r="BL11" s="207">
        <v>47104</v>
      </c>
      <c r="BM11" s="207">
        <v>56853</v>
      </c>
      <c r="BN11" s="206">
        <v>99905</v>
      </c>
      <c r="BO11" s="203"/>
      <c r="BP11" s="207">
        <v>-87955</v>
      </c>
      <c r="BQ11" s="207">
        <v>-124886</v>
      </c>
      <c r="BR11" s="207">
        <v>7043</v>
      </c>
      <c r="BS11" s="207">
        <v>-9048</v>
      </c>
      <c r="BT11" s="206">
        <v>-214846</v>
      </c>
      <c r="BV11" s="207">
        <v>-48671</v>
      </c>
    </row>
    <row r="12" spans="1:74" x14ac:dyDescent="0.4">
      <c r="A12" s="209" t="s">
        <v>173</v>
      </c>
      <c r="B12" s="206">
        <v>0</v>
      </c>
      <c r="C12" s="206">
        <v>-6185</v>
      </c>
      <c r="D12" s="206">
        <v>-381</v>
      </c>
      <c r="E12" s="206">
        <v>0</v>
      </c>
      <c r="F12" s="206">
        <f>SUM(B12:E12)</f>
        <v>-6566</v>
      </c>
      <c r="G12" s="201"/>
      <c r="H12" s="206">
        <v>0</v>
      </c>
      <c r="I12" s="206">
        <v>0</v>
      </c>
      <c r="J12" s="206">
        <v>0</v>
      </c>
      <c r="K12" s="206">
        <v>0</v>
      </c>
      <c r="L12" s="206">
        <f>SUM(H12:K12)</f>
        <v>0</v>
      </c>
      <c r="M12" s="201"/>
      <c r="N12" s="206">
        <v>0</v>
      </c>
      <c r="O12" s="206">
        <v>-9130</v>
      </c>
      <c r="P12" s="206">
        <v>889</v>
      </c>
      <c r="Q12" s="206">
        <v>-12568</v>
      </c>
      <c r="R12" s="206">
        <v>-20809</v>
      </c>
      <c r="S12" s="201"/>
      <c r="T12" s="206">
        <v>0</v>
      </c>
      <c r="U12" s="206">
        <v>-14979</v>
      </c>
      <c r="V12" s="206">
        <v>-9277</v>
      </c>
      <c r="W12" s="206">
        <v>-9854</v>
      </c>
      <c r="X12" s="206">
        <v>-34110</v>
      </c>
      <c r="Y12" s="201"/>
      <c r="Z12" s="206">
        <v>-3860</v>
      </c>
      <c r="AA12" s="206">
        <v>-10195</v>
      </c>
      <c r="AB12" s="206">
        <v>-4030</v>
      </c>
      <c r="AC12" s="206">
        <v>-17031</v>
      </c>
      <c r="AD12" s="206">
        <v>-35116</v>
      </c>
      <c r="AE12" s="201"/>
      <c r="AF12" s="206">
        <v>-15658</v>
      </c>
      <c r="AG12" s="206">
        <v>-13387</v>
      </c>
      <c r="AH12" s="206">
        <v>-25725</v>
      </c>
      <c r="AI12" s="206">
        <v>-17544</v>
      </c>
      <c r="AJ12" s="206">
        <v>-72314</v>
      </c>
      <c r="AK12" s="201"/>
      <c r="AL12" s="206">
        <v>-21002</v>
      </c>
      <c r="AM12" s="206">
        <v>-6875</v>
      </c>
      <c r="AN12" s="206">
        <v>-23451.270419999993</v>
      </c>
      <c r="AO12" s="206">
        <v>51328.270419999993</v>
      </c>
      <c r="AP12" s="206">
        <v>0</v>
      </c>
      <c r="AQ12" s="202"/>
      <c r="AR12" s="206">
        <v>-36228</v>
      </c>
      <c r="AS12" s="206">
        <v>-31016</v>
      </c>
      <c r="AT12" s="206">
        <v>-64384</v>
      </c>
      <c r="AU12" s="207">
        <v>-3323</v>
      </c>
      <c r="AV12" s="206">
        <v>-134951</v>
      </c>
      <c r="AW12" s="202"/>
      <c r="AX12" s="207">
        <v>-19991</v>
      </c>
      <c r="AY12" s="207">
        <v>-14486</v>
      </c>
      <c r="AZ12" s="207">
        <v>-20119</v>
      </c>
      <c r="BA12" s="207">
        <v>-19969</v>
      </c>
      <c r="BB12" s="206">
        <v>-74565</v>
      </c>
      <c r="BC12" s="202"/>
      <c r="BD12" s="207">
        <v>-18106</v>
      </c>
      <c r="BE12" s="207">
        <v>0</v>
      </c>
      <c r="BF12" s="207">
        <v>-3864</v>
      </c>
      <c r="BG12" s="207">
        <v>-3146</v>
      </c>
      <c r="BH12" s="206">
        <v>-25116</v>
      </c>
      <c r="BI12" s="202"/>
      <c r="BJ12" s="207">
        <v>0</v>
      </c>
      <c r="BK12" s="207">
        <v>0</v>
      </c>
      <c r="BL12" s="207">
        <v>0</v>
      </c>
      <c r="BM12" s="207">
        <v>-11958</v>
      </c>
      <c r="BN12" s="206">
        <v>-11958</v>
      </c>
      <c r="BO12" s="203"/>
      <c r="BP12" s="207">
        <v>-10134</v>
      </c>
      <c r="BQ12" s="207">
        <v>-179</v>
      </c>
      <c r="BR12" s="207">
        <v>0</v>
      </c>
      <c r="BS12" s="207">
        <v>-30943</v>
      </c>
      <c r="BT12" s="206">
        <v>-41256</v>
      </c>
      <c r="BV12" s="207">
        <v>-7281</v>
      </c>
    </row>
    <row r="13" spans="1:74" x14ac:dyDescent="0.4">
      <c r="A13" s="209"/>
      <c r="B13" s="206"/>
      <c r="C13" s="206"/>
      <c r="D13" s="206"/>
      <c r="E13" s="206"/>
      <c r="F13" s="206"/>
      <c r="G13" s="201"/>
      <c r="H13" s="206"/>
      <c r="I13" s="206"/>
      <c r="J13" s="206"/>
      <c r="K13" s="206"/>
      <c r="L13" s="206"/>
      <c r="M13" s="201"/>
      <c r="N13" s="206"/>
      <c r="O13" s="206"/>
      <c r="P13" s="206"/>
      <c r="Q13" s="206"/>
      <c r="R13" s="206"/>
      <c r="S13" s="201"/>
      <c r="T13" s="206"/>
      <c r="U13" s="206"/>
      <c r="V13" s="206"/>
      <c r="W13" s="206"/>
      <c r="X13" s="206"/>
      <c r="Y13" s="201"/>
      <c r="Z13" s="206"/>
      <c r="AA13" s="206"/>
      <c r="AB13" s="206"/>
      <c r="AC13" s="206"/>
      <c r="AD13" s="206"/>
      <c r="AE13" s="201"/>
      <c r="AF13" s="206"/>
      <c r="AG13" s="206"/>
      <c r="AH13" s="206"/>
      <c r="AI13" s="206"/>
      <c r="AJ13" s="206"/>
      <c r="AK13" s="201"/>
      <c r="AL13" s="206"/>
      <c r="AM13" s="206"/>
      <c r="AN13" s="206"/>
      <c r="AO13" s="206"/>
      <c r="AP13" s="206"/>
      <c r="AQ13" s="202"/>
      <c r="AR13" s="206"/>
      <c r="AS13" s="206"/>
      <c r="AT13" s="206"/>
      <c r="AU13" s="206"/>
      <c r="AV13" s="206"/>
      <c r="AW13" s="202"/>
      <c r="AX13" s="206"/>
      <c r="AY13" s="206"/>
      <c r="AZ13" s="206"/>
      <c r="BA13" s="206"/>
      <c r="BB13" s="206"/>
      <c r="BC13" s="202"/>
      <c r="BD13" s="206"/>
      <c r="BE13" s="206"/>
      <c r="BF13" s="206"/>
      <c r="BG13" s="206"/>
      <c r="BH13" s="206"/>
      <c r="BI13" s="202"/>
      <c r="BJ13" s="206"/>
      <c r="BK13" s="206"/>
      <c r="BL13" s="206"/>
      <c r="BM13" s="206"/>
      <c r="BN13" s="206"/>
      <c r="BO13" s="203"/>
      <c r="BP13" s="208"/>
      <c r="BQ13" s="208"/>
      <c r="BR13" s="208"/>
      <c r="BS13" s="208"/>
      <c r="BT13" s="206"/>
      <c r="BV13" s="208"/>
    </row>
    <row r="14" spans="1:74" x14ac:dyDescent="0.4">
      <c r="A14" s="199" t="s">
        <v>159</v>
      </c>
      <c r="B14" s="200">
        <f>SUM(B15:B16)</f>
        <v>-3679</v>
      </c>
      <c r="C14" s="200">
        <f>SUM(C15:C16)</f>
        <v>-4958</v>
      </c>
      <c r="D14" s="200">
        <f>SUM(D15:D16)</f>
        <v>-11</v>
      </c>
      <c r="E14" s="200">
        <f>SUM(E15:E16)</f>
        <v>-9621</v>
      </c>
      <c r="F14" s="200">
        <f>SUM(F15:F16)</f>
        <v>-18269</v>
      </c>
      <c r="G14" s="201"/>
      <c r="H14" s="200">
        <f>SUM(H15:H16)</f>
        <v>-24367</v>
      </c>
      <c r="I14" s="200">
        <f>SUM(I15:I16)</f>
        <v>-3186</v>
      </c>
      <c r="J14" s="200">
        <f>SUM(J15:J16)</f>
        <v>-3677</v>
      </c>
      <c r="K14" s="200">
        <f>SUM(K15:K16)</f>
        <v>-11199</v>
      </c>
      <c r="L14" s="200">
        <f>SUM(L15:L16)</f>
        <v>-42429</v>
      </c>
      <c r="M14" s="201"/>
      <c r="N14" s="200">
        <f>SUM(N15:N16)</f>
        <v>-5632</v>
      </c>
      <c r="O14" s="200">
        <f>SUM(O15:O16)</f>
        <v>-3483</v>
      </c>
      <c r="P14" s="200">
        <f>SUM(P15:P16)</f>
        <v>-2301</v>
      </c>
      <c r="Q14" s="200">
        <f>SUM(Q15:Q16)</f>
        <v>-5433</v>
      </c>
      <c r="R14" s="200">
        <f>SUM(R15:R16)</f>
        <v>-16849</v>
      </c>
      <c r="S14" s="201"/>
      <c r="T14" s="200">
        <f>SUM(T15:T16)</f>
        <v>-7549</v>
      </c>
      <c r="U14" s="200">
        <f>SUM(U15:U16)</f>
        <v>-24391</v>
      </c>
      <c r="V14" s="200">
        <f>SUM(V15:V16)</f>
        <v>-5476</v>
      </c>
      <c r="W14" s="200">
        <f>SUM(W15:W16)</f>
        <v>1090</v>
      </c>
      <c r="X14" s="200">
        <f>SUM(X15:X16)</f>
        <v>-36326</v>
      </c>
      <c r="Y14" s="201"/>
      <c r="Z14" s="200">
        <f>SUM(Z15:Z16)</f>
        <v>-3681</v>
      </c>
      <c r="AA14" s="200">
        <f>SUM(AA15:AA16)</f>
        <v>-19653</v>
      </c>
      <c r="AB14" s="200">
        <f>SUM(AB15:AB16)</f>
        <v>-17942</v>
      </c>
      <c r="AC14" s="200">
        <f>SUM(AC15:AC16)</f>
        <v>-14118</v>
      </c>
      <c r="AD14" s="200">
        <f>SUM(AD15:AD16)</f>
        <v>-55394</v>
      </c>
      <c r="AE14" s="201"/>
      <c r="AF14" s="200">
        <f>SUM(AF15:AF16)</f>
        <v>-10038</v>
      </c>
      <c r="AG14" s="200">
        <f>SUM(AG15:AG16)</f>
        <v>-20314</v>
      </c>
      <c r="AH14" s="200">
        <f>SUM(AH15:AH16)</f>
        <v>-19143.445222590002</v>
      </c>
      <c r="AI14" s="200">
        <f>SUM(AI15:AI16)</f>
        <v>-46350.554777409998</v>
      </c>
      <c r="AJ14" s="200">
        <f>SUM(AJ15:AJ16)</f>
        <v>-95846</v>
      </c>
      <c r="AK14" s="201"/>
      <c r="AL14" s="200">
        <f>SUM(AL15:AL16)</f>
        <v>-27390</v>
      </c>
      <c r="AM14" s="200">
        <f>SUM(AM15:AM16)</f>
        <v>-76996</v>
      </c>
      <c r="AN14" s="200">
        <f>SUM(AN15:AN16)</f>
        <v>-49787.930615190387</v>
      </c>
      <c r="AO14" s="200">
        <f>SUM(AO15:AO16)</f>
        <v>154173.93061519039</v>
      </c>
      <c r="AP14" s="200">
        <f>SUM(AP15:AP16)</f>
        <v>0</v>
      </c>
      <c r="AQ14" s="202"/>
      <c r="AR14" s="200">
        <v>-51993</v>
      </c>
      <c r="AS14" s="200">
        <v>-40804</v>
      </c>
      <c r="AT14" s="200">
        <v>-48228</v>
      </c>
      <c r="AU14" s="200">
        <v>-36761</v>
      </c>
      <c r="AV14" s="200">
        <v>-177786</v>
      </c>
      <c r="AW14" s="202"/>
      <c r="AX14" s="200">
        <v>-32862</v>
      </c>
      <c r="AY14" s="200">
        <v>-37769</v>
      </c>
      <c r="AZ14" s="200">
        <v>-55627</v>
      </c>
      <c r="BA14" s="200">
        <v>-53877</v>
      </c>
      <c r="BB14" s="200">
        <v>-180135</v>
      </c>
      <c r="BC14" s="202"/>
      <c r="BD14" s="200">
        <v>-48098</v>
      </c>
      <c r="BE14" s="200">
        <v>-233038</v>
      </c>
      <c r="BF14" s="200">
        <v>-325435</v>
      </c>
      <c r="BG14" s="200">
        <v>-59615</v>
      </c>
      <c r="BH14" s="200">
        <v>-666186</v>
      </c>
      <c r="BI14" s="202"/>
      <c r="BJ14" s="200">
        <v>-46777</v>
      </c>
      <c r="BK14" s="200">
        <v>-69014</v>
      </c>
      <c r="BL14" s="200">
        <v>-69969</v>
      </c>
      <c r="BM14" s="200">
        <v>-98024</v>
      </c>
      <c r="BN14" s="200">
        <v>-283784</v>
      </c>
      <c r="BO14" s="203"/>
      <c r="BP14" s="204">
        <v>-55597</v>
      </c>
      <c r="BQ14" s="204">
        <v>-116118</v>
      </c>
      <c r="BR14" s="204">
        <v>-117495</v>
      </c>
      <c r="BS14" s="204">
        <v>200997</v>
      </c>
      <c r="BT14" s="200">
        <v>-88213</v>
      </c>
      <c r="BV14" s="204">
        <v>-36578</v>
      </c>
    </row>
    <row r="15" spans="1:74" x14ac:dyDescent="0.4">
      <c r="A15" s="205" t="s">
        <v>160</v>
      </c>
      <c r="B15" s="206">
        <v>-3679</v>
      </c>
      <c r="C15" s="206">
        <v>-4958</v>
      </c>
      <c r="D15" s="206">
        <v>-11</v>
      </c>
      <c r="E15" s="206">
        <v>-6483</v>
      </c>
      <c r="F15" s="206">
        <f>SUM(B15:E15)</f>
        <v>-15131</v>
      </c>
      <c r="G15" s="201"/>
      <c r="H15" s="206">
        <v>-2459</v>
      </c>
      <c r="I15" s="206">
        <v>-3186</v>
      </c>
      <c r="J15" s="206">
        <v>-3677</v>
      </c>
      <c r="K15" s="206">
        <v>-11199</v>
      </c>
      <c r="L15" s="206">
        <f>SUM(H15:K15)</f>
        <v>-20521</v>
      </c>
      <c r="M15" s="201"/>
      <c r="N15" s="206">
        <v>-5632</v>
      </c>
      <c r="O15" s="206">
        <v>-3483</v>
      </c>
      <c r="P15" s="206">
        <v>-2301</v>
      </c>
      <c r="Q15" s="206">
        <v>-3159</v>
      </c>
      <c r="R15" s="206">
        <v>-14575</v>
      </c>
      <c r="S15" s="201"/>
      <c r="T15" s="206">
        <v>-7549</v>
      </c>
      <c r="U15" s="206">
        <v>-24391</v>
      </c>
      <c r="V15" s="206">
        <v>-5476</v>
      </c>
      <c r="W15" s="206">
        <v>1090</v>
      </c>
      <c r="X15" s="206">
        <v>-36326</v>
      </c>
      <c r="Y15" s="201"/>
      <c r="Z15" s="206">
        <v>-3681</v>
      </c>
      <c r="AA15" s="206">
        <v>-19653</v>
      </c>
      <c r="AB15" s="206">
        <v>-17942</v>
      </c>
      <c r="AC15" s="206">
        <v>-14118</v>
      </c>
      <c r="AD15" s="206">
        <v>-55394</v>
      </c>
      <c r="AE15" s="201"/>
      <c r="AF15" s="206">
        <v>-10038</v>
      </c>
      <c r="AG15" s="206">
        <v>-20314</v>
      </c>
      <c r="AH15" s="206">
        <v>-19143.445222590002</v>
      </c>
      <c r="AI15" s="206">
        <v>-46350.554777409998</v>
      </c>
      <c r="AJ15" s="206">
        <v>-95846</v>
      </c>
      <c r="AK15" s="201"/>
      <c r="AL15" s="206">
        <v>-27390</v>
      </c>
      <c r="AM15" s="206">
        <v>-76996</v>
      </c>
      <c r="AN15" s="206">
        <v>-49787.930615190387</v>
      </c>
      <c r="AO15" s="206">
        <v>154173.93061519039</v>
      </c>
      <c r="AP15" s="206">
        <v>0</v>
      </c>
      <c r="AQ15" s="202"/>
      <c r="AR15" s="206">
        <v>-51993</v>
      </c>
      <c r="AS15" s="206">
        <v>-40804</v>
      </c>
      <c r="AT15" s="206">
        <v>-48228</v>
      </c>
      <c r="AU15" s="206">
        <v>-36761</v>
      </c>
      <c r="AV15" s="206">
        <v>-177786</v>
      </c>
      <c r="AW15" s="202"/>
      <c r="AX15" s="206">
        <v>-32862</v>
      </c>
      <c r="AY15" s="206">
        <v>-37769</v>
      </c>
      <c r="AZ15" s="206">
        <v>-55627</v>
      </c>
      <c r="BA15" s="206">
        <v>-53877</v>
      </c>
      <c r="BB15" s="206">
        <v>-180135</v>
      </c>
      <c r="BC15" s="202"/>
      <c r="BD15" s="206">
        <v>-48098</v>
      </c>
      <c r="BE15" s="206">
        <v>-96471</v>
      </c>
      <c r="BF15" s="206">
        <v>-60854</v>
      </c>
      <c r="BG15" s="206">
        <v>-59004</v>
      </c>
      <c r="BH15" s="206">
        <v>-264427</v>
      </c>
      <c r="BI15" s="202"/>
      <c r="BJ15" s="206">
        <v>-46777</v>
      </c>
      <c r="BK15" s="206">
        <v>-69014</v>
      </c>
      <c r="BL15" s="206">
        <v>-69969</v>
      </c>
      <c r="BM15" s="206">
        <v>-98024</v>
      </c>
      <c r="BN15" s="206">
        <v>-283819</v>
      </c>
      <c r="BO15" s="203"/>
      <c r="BP15" s="208">
        <v>-55597</v>
      </c>
      <c r="BQ15" s="208">
        <v>-116118</v>
      </c>
      <c r="BR15" s="208">
        <v>-117495</v>
      </c>
      <c r="BS15" s="208">
        <v>-129539</v>
      </c>
      <c r="BT15" s="206">
        <v>-418749</v>
      </c>
      <c r="BV15" s="208">
        <v>-36578</v>
      </c>
    </row>
    <row r="16" spans="1:74" x14ac:dyDescent="0.4">
      <c r="A16" s="205" t="s">
        <v>161</v>
      </c>
      <c r="B16" s="206">
        <v>0</v>
      </c>
      <c r="C16" s="206">
        <v>0</v>
      </c>
      <c r="D16" s="206">
        <v>0</v>
      </c>
      <c r="E16" s="206">
        <v>-3138</v>
      </c>
      <c r="F16" s="206">
        <f>SUM(B16:E16)</f>
        <v>-3138</v>
      </c>
      <c r="G16" s="201"/>
      <c r="H16" s="206">
        <v>-21908</v>
      </c>
      <c r="I16" s="206">
        <v>0</v>
      </c>
      <c r="J16" s="206">
        <v>0</v>
      </c>
      <c r="K16" s="206">
        <v>0</v>
      </c>
      <c r="L16" s="206">
        <f>SUM(H16:K16)</f>
        <v>-21908</v>
      </c>
      <c r="M16" s="201"/>
      <c r="N16" s="206">
        <v>0</v>
      </c>
      <c r="O16" s="206">
        <v>0</v>
      </c>
      <c r="P16" s="206">
        <v>0</v>
      </c>
      <c r="Q16" s="206">
        <v>-2274</v>
      </c>
      <c r="R16" s="206">
        <v>-2274</v>
      </c>
      <c r="S16" s="201"/>
      <c r="T16" s="206">
        <v>0</v>
      </c>
      <c r="U16" s="206">
        <v>0</v>
      </c>
      <c r="V16" s="206">
        <v>0</v>
      </c>
      <c r="W16" s="206">
        <v>0</v>
      </c>
      <c r="X16" s="206">
        <v>0</v>
      </c>
      <c r="Y16" s="201"/>
      <c r="Z16" s="206">
        <v>0</v>
      </c>
      <c r="AA16" s="206">
        <v>0</v>
      </c>
      <c r="AB16" s="206">
        <v>0</v>
      </c>
      <c r="AC16" s="206">
        <v>0</v>
      </c>
      <c r="AD16" s="206">
        <v>0</v>
      </c>
      <c r="AE16" s="201"/>
      <c r="AF16" s="206">
        <v>0</v>
      </c>
      <c r="AG16" s="206">
        <v>0</v>
      </c>
      <c r="AH16" s="206">
        <v>0</v>
      </c>
      <c r="AI16" s="206">
        <v>0</v>
      </c>
      <c r="AJ16" s="206">
        <v>0</v>
      </c>
      <c r="AK16" s="201"/>
      <c r="AL16" s="206">
        <v>0</v>
      </c>
      <c r="AM16" s="206">
        <v>0</v>
      </c>
      <c r="AN16" s="206">
        <v>0</v>
      </c>
      <c r="AO16" s="206">
        <v>0</v>
      </c>
      <c r="AP16" s="206">
        <v>0</v>
      </c>
      <c r="AQ16" s="202"/>
      <c r="AR16" s="206">
        <v>0</v>
      </c>
      <c r="AS16" s="206">
        <v>0</v>
      </c>
      <c r="AT16" s="206">
        <v>0</v>
      </c>
      <c r="AU16" s="206">
        <v>0</v>
      </c>
      <c r="AV16" s="206">
        <v>0</v>
      </c>
      <c r="AW16" s="202"/>
      <c r="AX16" s="206">
        <v>0</v>
      </c>
      <c r="AY16" s="206">
        <v>0</v>
      </c>
      <c r="AZ16" s="206">
        <v>0</v>
      </c>
      <c r="BA16" s="206">
        <v>0</v>
      </c>
      <c r="BB16" s="206">
        <v>0</v>
      </c>
      <c r="BC16" s="202"/>
      <c r="BD16" s="206">
        <v>0</v>
      </c>
      <c r="BE16" s="206">
        <v>-136567</v>
      </c>
      <c r="BF16" s="206">
        <v>-264581</v>
      </c>
      <c r="BG16" s="206">
        <v>-611</v>
      </c>
      <c r="BH16" s="206">
        <v>-401759</v>
      </c>
      <c r="BI16" s="202"/>
      <c r="BJ16" s="206">
        <v>0</v>
      </c>
      <c r="BK16" s="206">
        <v>0</v>
      </c>
      <c r="BL16" s="206">
        <v>0</v>
      </c>
      <c r="BM16" s="206">
        <v>0</v>
      </c>
      <c r="BN16" s="206">
        <v>35</v>
      </c>
      <c r="BO16" s="203"/>
      <c r="BP16" s="208">
        <v>0</v>
      </c>
      <c r="BQ16" s="208">
        <v>0</v>
      </c>
      <c r="BR16" s="208">
        <v>0</v>
      </c>
      <c r="BS16" s="208">
        <v>330536</v>
      </c>
      <c r="BT16" s="206">
        <v>330536</v>
      </c>
      <c r="BV16" s="208">
        <v>0</v>
      </c>
    </row>
    <row r="17" spans="1:74" x14ac:dyDescent="0.4">
      <c r="A17" s="205"/>
      <c r="B17" s="206"/>
      <c r="C17" s="206"/>
      <c r="D17" s="206"/>
      <c r="E17" s="206"/>
      <c r="F17" s="206"/>
      <c r="G17" s="201"/>
      <c r="H17" s="206"/>
      <c r="I17" s="206"/>
      <c r="J17" s="206"/>
      <c r="K17" s="206"/>
      <c r="L17" s="206"/>
      <c r="M17" s="201"/>
      <c r="N17" s="206"/>
      <c r="O17" s="206"/>
      <c r="P17" s="206"/>
      <c r="Q17" s="206"/>
      <c r="R17" s="206"/>
      <c r="S17" s="201"/>
      <c r="T17" s="206"/>
      <c r="U17" s="206"/>
      <c r="V17" s="206"/>
      <c r="W17" s="206"/>
      <c r="X17" s="206"/>
      <c r="Y17" s="201"/>
      <c r="Z17" s="206"/>
      <c r="AA17" s="206"/>
      <c r="AB17" s="206"/>
      <c r="AC17" s="206"/>
      <c r="AD17" s="206"/>
      <c r="AE17" s="201"/>
      <c r="AF17" s="206"/>
      <c r="AG17" s="206"/>
      <c r="AH17" s="206"/>
      <c r="AI17" s="206"/>
      <c r="AJ17" s="206"/>
      <c r="AK17" s="201"/>
      <c r="AL17" s="206"/>
      <c r="AM17" s="206"/>
      <c r="AN17" s="206"/>
      <c r="AO17" s="206"/>
      <c r="AP17" s="206"/>
      <c r="AQ17" s="202"/>
      <c r="AR17" s="206"/>
      <c r="AS17" s="206"/>
      <c r="AT17" s="206"/>
      <c r="AU17" s="206"/>
      <c r="AV17" s="206"/>
      <c r="AW17" s="202"/>
      <c r="AX17" s="206"/>
      <c r="AY17" s="206"/>
      <c r="AZ17" s="206"/>
      <c r="BA17" s="206"/>
      <c r="BB17" s="206"/>
      <c r="BC17" s="202"/>
      <c r="BD17" s="206"/>
      <c r="BE17" s="206"/>
      <c r="BF17" s="206"/>
      <c r="BG17" s="206"/>
      <c r="BH17" s="206"/>
      <c r="BI17" s="202"/>
      <c r="BJ17" s="206"/>
      <c r="BK17" s="206"/>
      <c r="BL17" s="206"/>
      <c r="BM17" s="206"/>
      <c r="BN17" s="206"/>
      <c r="BO17" s="203"/>
      <c r="BP17" s="208"/>
      <c r="BQ17" s="208"/>
      <c r="BR17" s="208"/>
      <c r="BS17" s="208"/>
      <c r="BT17" s="206"/>
      <c r="BV17" s="208"/>
    </row>
    <row r="18" spans="1:74" x14ac:dyDescent="0.4">
      <c r="A18" s="199" t="s">
        <v>162</v>
      </c>
      <c r="B18" s="200">
        <f>SUM(B19:B21)</f>
        <v>-14397</v>
      </c>
      <c r="C18" s="200">
        <f>SUM(C19:C21)</f>
        <v>-5321</v>
      </c>
      <c r="D18" s="200">
        <f>SUM(D19:D21)</f>
        <v>17904</v>
      </c>
      <c r="E18" s="200">
        <f>SUM(E19:E21)</f>
        <v>731</v>
      </c>
      <c r="F18" s="200">
        <f>SUM(F19:F21)</f>
        <v>-1083</v>
      </c>
      <c r="G18" s="201"/>
      <c r="H18" s="200">
        <f>SUM(H19:H21)</f>
        <v>23640</v>
      </c>
      <c r="I18" s="200">
        <f>SUM(I19:I21)</f>
        <v>-8737</v>
      </c>
      <c r="J18" s="200">
        <f>SUM(J19:J21)</f>
        <v>-7324</v>
      </c>
      <c r="K18" s="200">
        <f>SUM(K19:K21)</f>
        <v>-6826</v>
      </c>
      <c r="L18" s="200">
        <f>SUM(L19:L21)</f>
        <v>753</v>
      </c>
      <c r="M18" s="201"/>
      <c r="N18" s="200">
        <f>SUM(N19:N21)</f>
        <v>-7763</v>
      </c>
      <c r="O18" s="200">
        <f>SUM(O19:O21)</f>
        <v>-2133</v>
      </c>
      <c r="P18" s="200">
        <f>SUM(P19:P21)</f>
        <v>-8435</v>
      </c>
      <c r="Q18" s="200">
        <f>SUM(Q19:Q21)</f>
        <v>-9023</v>
      </c>
      <c r="R18" s="200">
        <f>SUM(R19:R21)</f>
        <v>-27354</v>
      </c>
      <c r="S18" s="201"/>
      <c r="T18" s="200">
        <f>SUM(T19:T21)</f>
        <v>-4649</v>
      </c>
      <c r="U18" s="200">
        <f>SUM(U19:U21)</f>
        <v>-23266</v>
      </c>
      <c r="V18" s="200">
        <f>SUM(V19:V21)</f>
        <v>-67712</v>
      </c>
      <c r="W18" s="200">
        <f>SUM(W19:W21)</f>
        <v>7564</v>
      </c>
      <c r="X18" s="200">
        <f>SUM(X19:X21)</f>
        <v>-88063</v>
      </c>
      <c r="Y18" s="201"/>
      <c r="Z18" s="200">
        <f>SUM(Z19:Z21)</f>
        <v>-6172</v>
      </c>
      <c r="AA18" s="200">
        <f>SUM(AA19:AA21)</f>
        <v>165179</v>
      </c>
      <c r="AB18" s="200">
        <f>SUM(AB19:AB21)</f>
        <v>-66038</v>
      </c>
      <c r="AC18" s="200">
        <f>SUM(AC19:AC21)</f>
        <v>-18749.500000000007</v>
      </c>
      <c r="AD18" s="200">
        <f>SUM(AD19:AD21)</f>
        <v>74219.5</v>
      </c>
      <c r="AE18" s="201"/>
      <c r="AF18" s="200">
        <f>SUM(AF19:AF21)</f>
        <v>-1062</v>
      </c>
      <c r="AG18" s="200">
        <f>SUM(AG19:AG21)</f>
        <v>-34310</v>
      </c>
      <c r="AH18" s="200">
        <f>SUM(AH19:AH21)</f>
        <v>4038</v>
      </c>
      <c r="AI18" s="200">
        <f>SUM(AI19:AI21)</f>
        <v>-46682</v>
      </c>
      <c r="AJ18" s="200">
        <f>SUM(AJ19:AJ21)</f>
        <v>-78016</v>
      </c>
      <c r="AK18" s="201"/>
      <c r="AL18" s="200">
        <f>SUM(AL19:AL21)</f>
        <v>-15690</v>
      </c>
      <c r="AM18" s="200">
        <f>SUM(AM19:AM21)</f>
        <v>198790</v>
      </c>
      <c r="AN18" s="200">
        <f>SUM(AN19:AN21)</f>
        <v>-32705.283830000029</v>
      </c>
      <c r="AO18" s="200">
        <f>SUM(AO19:AO21)</f>
        <v>-150394.71616999997</v>
      </c>
      <c r="AP18" s="200">
        <f>SUM(AP19:AP21)</f>
        <v>-105363.5</v>
      </c>
      <c r="AQ18" s="202"/>
      <c r="AR18" s="200">
        <v>76679</v>
      </c>
      <c r="AS18" s="200">
        <v>821367.39558999997</v>
      </c>
      <c r="AT18" s="200">
        <v>-13460</v>
      </c>
      <c r="AU18" s="200">
        <v>-186572</v>
      </c>
      <c r="AV18" s="200">
        <v>698014</v>
      </c>
      <c r="AW18" s="202"/>
      <c r="AX18" s="200">
        <v>-65195</v>
      </c>
      <c r="AY18" s="200">
        <v>-105737</v>
      </c>
      <c r="AZ18" s="200">
        <v>-75774</v>
      </c>
      <c r="BA18" s="200">
        <v>-95910</v>
      </c>
      <c r="BB18" s="200">
        <v>-342616</v>
      </c>
      <c r="BC18" s="202"/>
      <c r="BD18" s="200">
        <v>-19692</v>
      </c>
      <c r="BE18" s="200">
        <v>-120732</v>
      </c>
      <c r="BF18" s="200">
        <v>333866</v>
      </c>
      <c r="BG18" s="200">
        <v>-39813</v>
      </c>
      <c r="BH18" s="200">
        <v>153629</v>
      </c>
      <c r="BI18" s="202"/>
      <c r="BJ18" s="200">
        <v>-32139</v>
      </c>
      <c r="BK18" s="200">
        <v>-84844</v>
      </c>
      <c r="BL18" s="200">
        <v>-44869</v>
      </c>
      <c r="BM18" s="200">
        <v>-28814</v>
      </c>
      <c r="BN18" s="200">
        <v>-190666</v>
      </c>
      <c r="BO18" s="203"/>
      <c r="BP18" s="204">
        <v>-49234</v>
      </c>
      <c r="BQ18" s="204">
        <v>-62846</v>
      </c>
      <c r="BR18" s="204">
        <v>-4659</v>
      </c>
      <c r="BS18" s="204">
        <v>-3567</v>
      </c>
      <c r="BT18" s="200">
        <v>-120306</v>
      </c>
      <c r="BV18" s="204">
        <v>-60718</v>
      </c>
    </row>
    <row r="19" spans="1:74" x14ac:dyDescent="0.4">
      <c r="A19" s="205" t="s">
        <v>163</v>
      </c>
      <c r="B19" s="206">
        <v>0</v>
      </c>
      <c r="C19" s="206">
        <v>0</v>
      </c>
      <c r="D19" s="206">
        <v>0</v>
      </c>
      <c r="E19" s="206">
        <v>0</v>
      </c>
      <c r="F19" s="206">
        <f>SUM(B19:E19)</f>
        <v>0</v>
      </c>
      <c r="G19" s="201"/>
      <c r="H19" s="206">
        <v>0</v>
      </c>
      <c r="I19" s="206">
        <v>0</v>
      </c>
      <c r="J19" s="206">
        <v>0</v>
      </c>
      <c r="K19" s="206">
        <v>0</v>
      </c>
      <c r="L19" s="206">
        <f>SUM(H19:K19)</f>
        <v>0</v>
      </c>
      <c r="M19" s="201"/>
      <c r="N19" s="206">
        <v>0</v>
      </c>
      <c r="O19" s="206">
        <v>0</v>
      </c>
      <c r="P19" s="206">
        <v>0</v>
      </c>
      <c r="Q19" s="206">
        <v>0</v>
      </c>
      <c r="R19" s="206">
        <v>0</v>
      </c>
      <c r="S19" s="201"/>
      <c r="T19" s="206">
        <v>0</v>
      </c>
      <c r="U19" s="206">
        <v>0</v>
      </c>
      <c r="V19" s="206">
        <v>430</v>
      </c>
      <c r="W19" s="206">
        <v>-430</v>
      </c>
      <c r="X19" s="206">
        <v>0</v>
      </c>
      <c r="Y19" s="201"/>
      <c r="Z19" s="206">
        <v>0</v>
      </c>
      <c r="AA19" s="206">
        <v>0</v>
      </c>
      <c r="AB19" s="206">
        <v>0</v>
      </c>
      <c r="AC19" s="206">
        <v>0</v>
      </c>
      <c r="AD19" s="206">
        <v>0</v>
      </c>
      <c r="AE19" s="201"/>
      <c r="AF19" s="206">
        <v>0</v>
      </c>
      <c r="AG19" s="206">
        <v>0</v>
      </c>
      <c r="AH19" s="206">
        <v>0</v>
      </c>
      <c r="AI19" s="206">
        <v>0</v>
      </c>
      <c r="AJ19" s="206">
        <v>0</v>
      </c>
      <c r="AK19" s="201"/>
      <c r="AL19" s="206">
        <v>0</v>
      </c>
      <c r="AM19" s="206">
        <v>0</v>
      </c>
      <c r="AN19" s="206">
        <v>0</v>
      </c>
      <c r="AO19" s="206">
        <v>0</v>
      </c>
      <c r="AP19" s="206">
        <v>0</v>
      </c>
      <c r="AQ19" s="202"/>
      <c r="AR19" s="206">
        <v>0</v>
      </c>
      <c r="AS19" s="206">
        <v>0</v>
      </c>
      <c r="AT19" s="206">
        <v>0</v>
      </c>
      <c r="AU19" s="206">
        <v>0</v>
      </c>
      <c r="AV19" s="206">
        <v>0</v>
      </c>
      <c r="AW19" s="202"/>
      <c r="AX19" s="206">
        <v>0</v>
      </c>
      <c r="AY19" s="206">
        <v>0</v>
      </c>
      <c r="AZ19" s="206">
        <v>0</v>
      </c>
      <c r="BA19" s="206">
        <v>0</v>
      </c>
      <c r="BB19" s="206">
        <v>0</v>
      </c>
      <c r="BC19" s="202"/>
      <c r="BD19" s="206">
        <v>0</v>
      </c>
      <c r="BE19" s="206">
        <v>0</v>
      </c>
      <c r="BF19" s="206">
        <v>0</v>
      </c>
      <c r="BG19" s="206">
        <v>0</v>
      </c>
      <c r="BH19" s="206">
        <v>0</v>
      </c>
      <c r="BI19" s="202"/>
      <c r="BJ19" s="206">
        <v>0</v>
      </c>
      <c r="BK19" s="206">
        <v>0</v>
      </c>
      <c r="BL19" s="206">
        <v>0</v>
      </c>
      <c r="BM19" s="206">
        <v>0</v>
      </c>
      <c r="BN19" s="206">
        <v>0</v>
      </c>
      <c r="BO19" s="203"/>
      <c r="BP19" s="208">
        <v>0</v>
      </c>
      <c r="BQ19" s="208">
        <v>0</v>
      </c>
      <c r="BR19" s="208">
        <v>0</v>
      </c>
      <c r="BS19" s="208">
        <v>0</v>
      </c>
      <c r="BT19" s="206">
        <v>0</v>
      </c>
      <c r="BV19" s="208">
        <v>0</v>
      </c>
    </row>
    <row r="20" spans="1:74" x14ac:dyDescent="0.4">
      <c r="A20" s="205" t="s">
        <v>164</v>
      </c>
      <c r="B20" s="206">
        <v>-13675</v>
      </c>
      <c r="C20" s="206">
        <v>-5321</v>
      </c>
      <c r="D20" s="206">
        <v>17904</v>
      </c>
      <c r="E20" s="206">
        <v>4257</v>
      </c>
      <c r="F20" s="206">
        <f>SUM(B20:E20)</f>
        <v>3165</v>
      </c>
      <c r="G20" s="201"/>
      <c r="H20" s="206">
        <v>23640</v>
      </c>
      <c r="I20" s="206">
        <v>-8737</v>
      </c>
      <c r="J20" s="206">
        <v>-7324</v>
      </c>
      <c r="K20" s="206">
        <v>-4304</v>
      </c>
      <c r="L20" s="206">
        <f>SUM(H20:K20)</f>
        <v>3275</v>
      </c>
      <c r="M20" s="201"/>
      <c r="N20" s="206">
        <v>-6590</v>
      </c>
      <c r="O20" s="206">
        <v>-935</v>
      </c>
      <c r="P20" s="206">
        <v>-6607</v>
      </c>
      <c r="Q20" s="206">
        <v>-510</v>
      </c>
      <c r="R20" s="206">
        <v>-14642</v>
      </c>
      <c r="S20" s="201"/>
      <c r="T20" s="206">
        <v>-2896</v>
      </c>
      <c r="U20" s="206">
        <v>-21104</v>
      </c>
      <c r="V20" s="206">
        <v>-31905</v>
      </c>
      <c r="W20" s="206">
        <v>11260</v>
      </c>
      <c r="X20" s="206">
        <v>-44645</v>
      </c>
      <c r="Y20" s="201"/>
      <c r="Z20" s="206">
        <v>-6172</v>
      </c>
      <c r="AA20" s="206">
        <v>165179</v>
      </c>
      <c r="AB20" s="206">
        <v>-35874</v>
      </c>
      <c r="AC20" s="206">
        <v>-15534.600000000006</v>
      </c>
      <c r="AD20" s="206">
        <v>107598.39999999999</v>
      </c>
      <c r="AE20" s="201"/>
      <c r="AF20" s="206">
        <v>2804</v>
      </c>
      <c r="AG20" s="206">
        <v>-10322</v>
      </c>
      <c r="AH20" s="206">
        <v>-6391</v>
      </c>
      <c r="AI20" s="206">
        <v>55958</v>
      </c>
      <c r="AJ20" s="206">
        <v>42049</v>
      </c>
      <c r="AK20" s="201"/>
      <c r="AL20" s="206">
        <v>-6718</v>
      </c>
      <c r="AM20" s="206">
        <v>225679</v>
      </c>
      <c r="AN20" s="206">
        <v>113591.96778000001</v>
      </c>
      <c r="AO20" s="206">
        <v>-332552.96778000001</v>
      </c>
      <c r="AP20" s="206">
        <v>-105363.5</v>
      </c>
      <c r="AQ20" s="202"/>
      <c r="AR20" s="206">
        <v>92379</v>
      </c>
      <c r="AS20" s="206">
        <v>864924.39558999997</v>
      </c>
      <c r="AT20" s="206">
        <v>-6983</v>
      </c>
      <c r="AU20" s="206">
        <v>-148172</v>
      </c>
      <c r="AV20" s="206">
        <v>802148</v>
      </c>
      <c r="AW20" s="202"/>
      <c r="AX20" s="206">
        <v>-65195</v>
      </c>
      <c r="AY20" s="206">
        <v>-47642</v>
      </c>
      <c r="AZ20" s="206">
        <v>-51454</v>
      </c>
      <c r="BA20" s="206">
        <v>-42802</v>
      </c>
      <c r="BB20" s="206">
        <v>-207093</v>
      </c>
      <c r="BC20" s="202"/>
      <c r="BD20" s="206">
        <v>-19692</v>
      </c>
      <c r="BE20" s="206">
        <v>-92606</v>
      </c>
      <c r="BF20" s="206">
        <v>344533</v>
      </c>
      <c r="BG20" s="206">
        <v>-12444</v>
      </c>
      <c r="BH20" s="206">
        <v>219791</v>
      </c>
      <c r="BI20" s="202"/>
      <c r="BJ20" s="206">
        <v>-32139</v>
      </c>
      <c r="BK20" s="206">
        <v>-65677</v>
      </c>
      <c r="BL20" s="206">
        <v>-23349</v>
      </c>
      <c r="BM20" s="206">
        <v>-13393</v>
      </c>
      <c r="BN20" s="206">
        <v>-134558</v>
      </c>
      <c r="BO20" s="203"/>
      <c r="BP20" s="208">
        <v>-26891</v>
      </c>
      <c r="BQ20" s="208">
        <v>-62846</v>
      </c>
      <c r="BR20" s="208">
        <v>20298</v>
      </c>
      <c r="BS20" s="208">
        <v>31133</v>
      </c>
      <c r="BT20" s="206">
        <v>-38306</v>
      </c>
      <c r="BV20" s="208">
        <v>-57656</v>
      </c>
    </row>
    <row r="21" spans="1:74" x14ac:dyDescent="0.4">
      <c r="A21" s="205" t="s">
        <v>165</v>
      </c>
      <c r="B21" s="206">
        <v>-722</v>
      </c>
      <c r="C21" s="206">
        <v>0</v>
      </c>
      <c r="D21" s="206">
        <v>0</v>
      </c>
      <c r="E21" s="206">
        <v>-3526</v>
      </c>
      <c r="F21" s="206">
        <f>SUM(B21:E21)</f>
        <v>-4248</v>
      </c>
      <c r="G21" s="201"/>
      <c r="H21" s="206">
        <v>0</v>
      </c>
      <c r="I21" s="206">
        <v>0</v>
      </c>
      <c r="J21" s="206">
        <v>0</v>
      </c>
      <c r="K21" s="206">
        <v>-2522</v>
      </c>
      <c r="L21" s="206">
        <f>SUM(H21:K21)</f>
        <v>-2522</v>
      </c>
      <c r="M21" s="201"/>
      <c r="N21" s="206">
        <v>-1173</v>
      </c>
      <c r="O21" s="206">
        <v>-1198</v>
      </c>
      <c r="P21" s="206">
        <v>-1828</v>
      </c>
      <c r="Q21" s="206">
        <v>-8513</v>
      </c>
      <c r="R21" s="206">
        <v>-12712</v>
      </c>
      <c r="S21" s="201"/>
      <c r="T21" s="206">
        <v>-1753</v>
      </c>
      <c r="U21" s="206">
        <v>-2162</v>
      </c>
      <c r="V21" s="206">
        <v>-36237</v>
      </c>
      <c r="W21" s="206">
        <v>-3266</v>
      </c>
      <c r="X21" s="206">
        <v>-43418</v>
      </c>
      <c r="Y21" s="201"/>
      <c r="Z21" s="206">
        <v>0</v>
      </c>
      <c r="AA21" s="206">
        <v>0</v>
      </c>
      <c r="AB21" s="206">
        <v>-30164</v>
      </c>
      <c r="AC21" s="206">
        <v>-3214.9000000000015</v>
      </c>
      <c r="AD21" s="206">
        <v>-33378.9</v>
      </c>
      <c r="AE21" s="201"/>
      <c r="AF21" s="206">
        <v>-3866</v>
      </c>
      <c r="AG21" s="206">
        <v>-23988</v>
      </c>
      <c r="AH21" s="206">
        <v>10429</v>
      </c>
      <c r="AI21" s="206">
        <v>-102640</v>
      </c>
      <c r="AJ21" s="206">
        <v>-120065</v>
      </c>
      <c r="AK21" s="201"/>
      <c r="AL21" s="206">
        <v>-8972</v>
      </c>
      <c r="AM21" s="206">
        <v>-26889</v>
      </c>
      <c r="AN21" s="206">
        <v>-146297.25161000004</v>
      </c>
      <c r="AO21" s="206">
        <v>182158.25161000004</v>
      </c>
      <c r="AP21" s="206">
        <v>0</v>
      </c>
      <c r="AQ21" s="202"/>
      <c r="AR21" s="206">
        <v>-15700</v>
      </c>
      <c r="AS21" s="206">
        <v>-43557</v>
      </c>
      <c r="AT21" s="206">
        <v>-6477</v>
      </c>
      <c r="AU21" s="206">
        <v>-38400</v>
      </c>
      <c r="AV21" s="206">
        <v>-104134</v>
      </c>
      <c r="AW21" s="202"/>
      <c r="AX21" s="206">
        <v>0</v>
      </c>
      <c r="AY21" s="206">
        <v>-58095</v>
      </c>
      <c r="AZ21" s="206">
        <v>-24320</v>
      </c>
      <c r="BA21" s="206">
        <v>-53108</v>
      </c>
      <c r="BB21" s="206">
        <v>-135523</v>
      </c>
      <c r="BC21" s="202"/>
      <c r="BD21" s="206">
        <v>0</v>
      </c>
      <c r="BE21" s="206">
        <v>-28126</v>
      </c>
      <c r="BF21" s="206">
        <v>-10667</v>
      </c>
      <c r="BG21" s="206">
        <v>-27369</v>
      </c>
      <c r="BH21" s="206">
        <v>-66162</v>
      </c>
      <c r="BI21" s="202"/>
      <c r="BJ21" s="206">
        <v>0</v>
      </c>
      <c r="BK21" s="206">
        <v>-19167</v>
      </c>
      <c r="BL21" s="206">
        <v>-21520</v>
      </c>
      <c r="BM21" s="206">
        <v>-15421</v>
      </c>
      <c r="BN21" s="206">
        <v>-56108</v>
      </c>
      <c r="BO21" s="203"/>
      <c r="BP21" s="208">
        <v>-22343</v>
      </c>
      <c r="BQ21" s="208">
        <v>0</v>
      </c>
      <c r="BR21" s="208">
        <v>-24957</v>
      </c>
      <c r="BS21" s="208">
        <v>-34700</v>
      </c>
      <c r="BT21" s="206">
        <v>-82000</v>
      </c>
      <c r="BV21" s="208">
        <v>-3062</v>
      </c>
    </row>
    <row r="22" spans="1:74" x14ac:dyDescent="0.4">
      <c r="A22" s="205"/>
      <c r="B22" s="206"/>
      <c r="C22" s="206"/>
      <c r="D22" s="206"/>
      <c r="E22" s="206"/>
      <c r="F22" s="206"/>
      <c r="G22" s="201"/>
      <c r="H22" s="206"/>
      <c r="I22" s="206"/>
      <c r="J22" s="206"/>
      <c r="K22" s="206"/>
      <c r="L22" s="206"/>
      <c r="M22" s="201"/>
      <c r="N22" s="206"/>
      <c r="O22" s="206"/>
      <c r="P22" s="206"/>
      <c r="Q22" s="206"/>
      <c r="R22" s="206"/>
      <c r="S22" s="201"/>
      <c r="T22" s="206"/>
      <c r="U22" s="206"/>
      <c r="V22" s="206"/>
      <c r="W22" s="206"/>
      <c r="X22" s="206"/>
      <c r="Y22" s="201"/>
      <c r="Z22" s="206"/>
      <c r="AA22" s="206"/>
      <c r="AB22" s="206"/>
      <c r="AC22" s="206"/>
      <c r="AD22" s="206"/>
      <c r="AE22" s="201"/>
      <c r="AF22" s="206"/>
      <c r="AG22" s="206"/>
      <c r="AH22" s="206"/>
      <c r="AI22" s="206"/>
      <c r="AJ22" s="206"/>
      <c r="AK22" s="201"/>
      <c r="AL22" s="206"/>
      <c r="AM22" s="206"/>
      <c r="AN22" s="206"/>
      <c r="AO22" s="206"/>
      <c r="AP22" s="206"/>
      <c r="AQ22" s="202"/>
      <c r="AR22" s="206"/>
      <c r="AS22" s="206"/>
      <c r="AT22" s="206"/>
      <c r="AU22" s="206"/>
      <c r="AV22" s="206"/>
      <c r="AW22" s="202"/>
      <c r="AX22" s="206"/>
      <c r="AY22" s="206"/>
      <c r="AZ22" s="206"/>
      <c r="BA22" s="206"/>
      <c r="BB22" s="206"/>
      <c r="BC22" s="202"/>
      <c r="BD22" s="206"/>
      <c r="BE22" s="206"/>
      <c r="BF22" s="206"/>
      <c r="BG22" s="206"/>
      <c r="BH22" s="206"/>
      <c r="BI22" s="202"/>
      <c r="BJ22" s="206"/>
      <c r="BK22" s="206"/>
      <c r="BL22" s="206"/>
      <c r="BM22" s="206"/>
      <c r="BN22" s="206"/>
      <c r="BO22" s="203"/>
      <c r="BP22" s="208"/>
      <c r="BQ22" s="208"/>
      <c r="BR22" s="208"/>
      <c r="BS22" s="208"/>
      <c r="BT22" s="206"/>
      <c r="BV22" s="208"/>
    </row>
    <row r="23" spans="1:74" s="137" customFormat="1" x14ac:dyDescent="0.4">
      <c r="A23" s="199" t="s">
        <v>166</v>
      </c>
      <c r="B23" s="200">
        <f>SUM(B18,B14,B9)</f>
        <v>-5752</v>
      </c>
      <c r="C23" s="200">
        <f>SUM(C18,C14,C9)</f>
        <v>-5521</v>
      </c>
      <c r="D23" s="200">
        <f>SUM(D18,D14,D9)</f>
        <v>-3947</v>
      </c>
      <c r="E23" s="200">
        <f>SUM(E18,E14,E9)</f>
        <v>13883</v>
      </c>
      <c r="F23" s="200">
        <f>SUM(F18,F14,F9)</f>
        <v>-1337</v>
      </c>
      <c r="G23" s="201"/>
      <c r="H23" s="200">
        <f>SUM(H18,H14,H9)</f>
        <v>-2748</v>
      </c>
      <c r="I23" s="200">
        <f>SUM(I18,I14,I9)</f>
        <v>-5424</v>
      </c>
      <c r="J23" s="200">
        <f>SUM(J18,J14,J9)</f>
        <v>-3462</v>
      </c>
      <c r="K23" s="200">
        <f>SUM(K18,K14,K9)</f>
        <v>7744</v>
      </c>
      <c r="L23" s="200">
        <f>SUM(L18,L14,L9)</f>
        <v>-3890</v>
      </c>
      <c r="M23" s="201"/>
      <c r="N23" s="200">
        <f>SUM(N18,N14,N9)</f>
        <v>-1701</v>
      </c>
      <c r="O23" s="200">
        <f>SUM(O18,O14,O9)</f>
        <v>289</v>
      </c>
      <c r="P23" s="200">
        <f>SUM(P18,P14,P9)</f>
        <v>1982</v>
      </c>
      <c r="Q23" s="200">
        <f>SUM(Q18,Q14,Q9)</f>
        <v>906</v>
      </c>
      <c r="R23" s="200">
        <f>SUM(R18,R14,R9)</f>
        <v>1476</v>
      </c>
      <c r="S23" s="201"/>
      <c r="T23" s="200">
        <f>SUM(T18,T14,T9)</f>
        <v>-1922</v>
      </c>
      <c r="U23" s="200">
        <f>SUM(U18,U14,U9)</f>
        <v>5988</v>
      </c>
      <c r="V23" s="200">
        <f>SUM(V18,V14,V9)</f>
        <v>-2683</v>
      </c>
      <c r="W23" s="200">
        <f>SUM(W18,W14,W9)</f>
        <v>860</v>
      </c>
      <c r="X23" s="200">
        <f>SUM(X18,X14,X9)</f>
        <v>2243</v>
      </c>
      <c r="Y23" s="201"/>
      <c r="Z23" s="200">
        <f>SUM(Z18,Z14,Z9)</f>
        <v>10729</v>
      </c>
      <c r="AA23" s="200">
        <f>SUM(AA18,AA14,AA9)</f>
        <v>152172</v>
      </c>
      <c r="AB23" s="200">
        <f>SUM(AB18,AB14,AB9)</f>
        <v>-35924</v>
      </c>
      <c r="AC23" s="200">
        <f>SUM(AC18,AC14,AC9)</f>
        <v>-25619.500000000007</v>
      </c>
      <c r="AD23" s="200">
        <f>SUM(AD18,AD14,AD9)</f>
        <v>101357.5</v>
      </c>
      <c r="AE23" s="201"/>
      <c r="AF23" s="200">
        <f>SUM(AF18,AF14,AF9)</f>
        <v>3810</v>
      </c>
      <c r="AG23" s="200">
        <f>SUM(AG18,AG14,AG9)</f>
        <v>-43093</v>
      </c>
      <c r="AH23" s="200">
        <f>SUM(AH18,AH14,AH9)</f>
        <v>82500.080925604052</v>
      </c>
      <c r="AI23" s="200">
        <f>SUM(AI18,AI14,AI9)</f>
        <v>6512.919074395948</v>
      </c>
      <c r="AJ23" s="200">
        <f>SUM(AJ18,AJ14,AJ9)</f>
        <v>49730</v>
      </c>
      <c r="AK23" s="201"/>
      <c r="AL23" s="200">
        <f>SUM(AL18,AL14,AL9)</f>
        <v>-31578</v>
      </c>
      <c r="AM23" s="200">
        <f>SUM(AM18,AM14,AM9)</f>
        <v>160887</v>
      </c>
      <c r="AN23" s="200">
        <f>SUM(AN18,AN14,AN9)</f>
        <v>-46909.494463376992</v>
      </c>
      <c r="AO23" s="200">
        <f>SUM(AO18,AO14,AO9)</f>
        <v>-82399.505536623008</v>
      </c>
      <c r="AP23" s="200">
        <f>SUM(AP18,AP14,AP9)</f>
        <v>300340.57658048382</v>
      </c>
      <c r="AQ23" s="210"/>
      <c r="AR23" s="200">
        <v>20465.407999999996</v>
      </c>
      <c r="AS23" s="200">
        <v>764577.98759000003</v>
      </c>
      <c r="AT23" s="200">
        <v>5171</v>
      </c>
      <c r="AU23" s="200">
        <v>-81741</v>
      </c>
      <c r="AV23" s="200">
        <v>708473</v>
      </c>
      <c r="AW23" s="210"/>
      <c r="AX23" s="200">
        <v>-103513</v>
      </c>
      <c r="AY23" s="200">
        <v>-20361</v>
      </c>
      <c r="AZ23" s="200">
        <v>-35415</v>
      </c>
      <c r="BA23" s="200">
        <v>-119886</v>
      </c>
      <c r="BB23" s="200">
        <v>-279175</v>
      </c>
      <c r="BC23" s="210"/>
      <c r="BD23" s="200">
        <v>-22266</v>
      </c>
      <c r="BE23" s="200">
        <v>-229638</v>
      </c>
      <c r="BF23" s="200">
        <v>80197</v>
      </c>
      <c r="BG23" s="200">
        <v>-64626</v>
      </c>
      <c r="BH23" s="200">
        <v>-236333</v>
      </c>
      <c r="BI23" s="210"/>
      <c r="BJ23" s="200">
        <v>40601</v>
      </c>
      <c r="BK23" s="200">
        <v>-71539</v>
      </c>
      <c r="BL23" s="200">
        <v>55572</v>
      </c>
      <c r="BM23" s="200">
        <v>60924</v>
      </c>
      <c r="BN23" s="200">
        <v>85558</v>
      </c>
      <c r="BO23" s="211"/>
      <c r="BP23" s="204">
        <v>-49209</v>
      </c>
      <c r="BQ23" s="204">
        <v>-146553</v>
      </c>
      <c r="BR23" s="204">
        <v>21198</v>
      </c>
      <c r="BS23" s="204">
        <v>300306</v>
      </c>
      <c r="BT23" s="200">
        <v>125742</v>
      </c>
      <c r="BV23" s="204">
        <v>-71588</v>
      </c>
    </row>
    <row r="24" spans="1:74" x14ac:dyDescent="0.4">
      <c r="A24" s="212" t="s">
        <v>167</v>
      </c>
      <c r="B24" s="206">
        <v>0</v>
      </c>
      <c r="C24" s="206">
        <v>0</v>
      </c>
      <c r="D24" s="206">
        <v>0</v>
      </c>
      <c r="E24" s="206">
        <v>-577</v>
      </c>
      <c r="F24" s="206">
        <f>SUM(B24:E24)</f>
        <v>-577</v>
      </c>
      <c r="G24" s="201"/>
      <c r="H24" s="206">
        <v>1030</v>
      </c>
      <c r="I24" s="206">
        <v>-7</v>
      </c>
      <c r="J24" s="206">
        <v>45</v>
      </c>
      <c r="K24" s="206">
        <v>589</v>
      </c>
      <c r="L24" s="206">
        <f>SUM(H24:K24)</f>
        <v>1657</v>
      </c>
      <c r="M24" s="201"/>
      <c r="N24" s="206">
        <v>226</v>
      </c>
      <c r="O24" s="206">
        <v>-1483</v>
      </c>
      <c r="P24" s="206">
        <v>603</v>
      </c>
      <c r="Q24" s="206">
        <v>-667</v>
      </c>
      <c r="R24" s="206">
        <v>-1321</v>
      </c>
      <c r="S24" s="201"/>
      <c r="T24" s="206">
        <v>235</v>
      </c>
      <c r="U24" s="206">
        <v>-403</v>
      </c>
      <c r="V24" s="206">
        <v>-1042</v>
      </c>
      <c r="W24" s="206">
        <v>1943</v>
      </c>
      <c r="X24" s="206">
        <v>733</v>
      </c>
      <c r="Y24" s="201"/>
      <c r="Z24" s="206">
        <v>610</v>
      </c>
      <c r="AA24" s="206">
        <v>2211</v>
      </c>
      <c r="AB24" s="206">
        <v>858</v>
      </c>
      <c r="AC24" s="206">
        <v>-5267</v>
      </c>
      <c r="AD24" s="206">
        <v>-1588</v>
      </c>
      <c r="AE24" s="201"/>
      <c r="AF24" s="206">
        <v>-2571</v>
      </c>
      <c r="AG24" s="206">
        <v>-254</v>
      </c>
      <c r="AH24" s="206">
        <v>-93</v>
      </c>
      <c r="AI24" s="206">
        <v>-692</v>
      </c>
      <c r="AJ24" s="206">
        <v>-3610</v>
      </c>
      <c r="AK24" s="201"/>
      <c r="AL24" s="206">
        <v>2632</v>
      </c>
      <c r="AM24" s="206">
        <v>-3333</v>
      </c>
      <c r="AN24" s="206">
        <v>1462.5</v>
      </c>
      <c r="AO24" s="206">
        <v>-761.5</v>
      </c>
      <c r="AP24" s="206">
        <v>0</v>
      </c>
      <c r="AQ24" s="202"/>
      <c r="AR24" s="206">
        <v>1212</v>
      </c>
      <c r="AS24" s="206">
        <v>-1212</v>
      </c>
      <c r="AT24" s="206">
        <v>0</v>
      </c>
      <c r="AU24" s="206">
        <v>0</v>
      </c>
      <c r="AV24" s="206">
        <v>0</v>
      </c>
      <c r="AW24" s="202"/>
      <c r="AX24" s="206">
        <v>0</v>
      </c>
      <c r="AY24" s="206">
        <v>0</v>
      </c>
      <c r="AZ24" s="206">
        <v>0</v>
      </c>
      <c r="BA24" s="206">
        <v>0</v>
      </c>
      <c r="BB24" s="206">
        <v>0</v>
      </c>
      <c r="BC24" s="202"/>
      <c r="BD24" s="206">
        <v>0</v>
      </c>
      <c r="BE24" s="206">
        <v>0</v>
      </c>
      <c r="BF24" s="206">
        <v>0</v>
      </c>
      <c r="BG24" s="206">
        <v>0</v>
      </c>
      <c r="BH24" s="206">
        <v>0</v>
      </c>
      <c r="BI24" s="202"/>
      <c r="BJ24" s="206">
        <v>0</v>
      </c>
      <c r="BK24" s="206">
        <v>0</v>
      </c>
      <c r="BL24" s="206">
        <v>0</v>
      </c>
      <c r="BM24" s="206">
        <v>0</v>
      </c>
      <c r="BN24" s="206">
        <v>0</v>
      </c>
      <c r="BO24" s="203"/>
      <c r="BP24" s="208">
        <v>-1564</v>
      </c>
      <c r="BQ24" s="208">
        <v>2312</v>
      </c>
      <c r="BR24" s="208">
        <v>-8279</v>
      </c>
      <c r="BS24" s="208">
        <v>4003</v>
      </c>
      <c r="BT24" s="206">
        <v>-3528</v>
      </c>
      <c r="BV24" s="208">
        <v>-1314</v>
      </c>
    </row>
    <row r="25" spans="1:74" x14ac:dyDescent="0.4">
      <c r="A25" s="199" t="s">
        <v>168</v>
      </c>
      <c r="B25" s="200">
        <f>SUM(B24,B23,B7)</f>
        <v>8439</v>
      </c>
      <c r="C25" s="200">
        <f>SUM(C24,C23,C7)</f>
        <v>2918</v>
      </c>
      <c r="D25" s="200">
        <f>SUM(D24,D23,D7)</f>
        <v>-1029</v>
      </c>
      <c r="E25" s="200">
        <f>SUM(E24,E23,E7)</f>
        <v>12277</v>
      </c>
      <c r="F25" s="200">
        <f>SUM(F24,F23,F7)</f>
        <v>12277</v>
      </c>
      <c r="G25" s="201"/>
      <c r="H25" s="200">
        <f>SUM(H24,H23,H7)</f>
        <v>10559</v>
      </c>
      <c r="I25" s="200">
        <f>SUM(I24,I23,I7)</f>
        <v>5128</v>
      </c>
      <c r="J25" s="200">
        <f>SUM(J24,J23,J7)</f>
        <v>1711</v>
      </c>
      <c r="K25" s="200">
        <f>SUM(K24,K23,K7)</f>
        <v>10044</v>
      </c>
      <c r="L25" s="200">
        <f>SUM(L24,L23,L7)</f>
        <v>10044</v>
      </c>
      <c r="M25" s="201"/>
      <c r="N25" s="200">
        <f>SUM(N24,N23,N7)</f>
        <v>8569</v>
      </c>
      <c r="O25" s="200">
        <f>SUM(O24,O23,O7)</f>
        <v>7375</v>
      </c>
      <c r="P25" s="200">
        <f>SUM(P24,P23,P7)</f>
        <v>9960</v>
      </c>
      <c r="Q25" s="200">
        <f>SUM(Q24,Q23,Q7)</f>
        <v>10199</v>
      </c>
      <c r="R25" s="200">
        <f>SUM(R24,R23,R7)</f>
        <v>10199</v>
      </c>
      <c r="S25" s="201"/>
      <c r="T25" s="200">
        <f>SUM(T24,T23,T7)</f>
        <v>8512</v>
      </c>
      <c r="U25" s="200">
        <f>SUM(U24,U23,U7)</f>
        <v>14097</v>
      </c>
      <c r="V25" s="200">
        <f>SUM(V24,V23,V7)</f>
        <v>10372</v>
      </c>
      <c r="W25" s="200">
        <f>SUM(W24,W23,W7)</f>
        <v>13175</v>
      </c>
      <c r="X25" s="200">
        <f>SUM(X24,X23,X7)</f>
        <v>13175</v>
      </c>
      <c r="Y25" s="201"/>
      <c r="Z25" s="200">
        <f>SUM(Z24,Z23,Z7)</f>
        <v>24514</v>
      </c>
      <c r="AA25" s="200">
        <f>SUM(AA24,AA23,AA7)</f>
        <v>178897</v>
      </c>
      <c r="AB25" s="200">
        <f>SUM(AB24,AB23,AB7)</f>
        <v>143831</v>
      </c>
      <c r="AC25" s="200">
        <f>SUM(AC24,AC23,AC7)</f>
        <v>112944.5</v>
      </c>
      <c r="AD25" s="200">
        <f>SUM(AD24,AD23,AD7)</f>
        <v>112944.5</v>
      </c>
      <c r="AE25" s="201"/>
      <c r="AF25" s="200">
        <f>SUM(AF24,AF23,AF7)</f>
        <v>114183.5</v>
      </c>
      <c r="AG25" s="200">
        <f>SUM(AG24,AG23,AG7)</f>
        <v>70836.5</v>
      </c>
      <c r="AH25" s="200">
        <f>SUM(AH24,AH23,AH7)</f>
        <v>153243.58092560404</v>
      </c>
      <c r="AI25" s="200">
        <f>SUM(AI24,AI23,AI7)</f>
        <v>159064.5</v>
      </c>
      <c r="AJ25" s="200">
        <f>SUM(AJ24,AJ23,AJ7)</f>
        <v>159064.5</v>
      </c>
      <c r="AK25" s="201"/>
      <c r="AL25" s="200">
        <f>SUM(AL24,AL23,AL7)</f>
        <v>130118.5</v>
      </c>
      <c r="AM25" s="200">
        <f>SUM(AM24,AM23,AM7)</f>
        <v>287672.5</v>
      </c>
      <c r="AN25" s="200">
        <f>SUM(AN24,AN23,AN7)</f>
        <v>242225.50553662301</v>
      </c>
      <c r="AO25" s="200">
        <f>SUM(AO24,AO23,AO7)</f>
        <v>159064.5</v>
      </c>
      <c r="AP25" s="200">
        <f>70197+144152</f>
        <v>214349</v>
      </c>
      <c r="AQ25" s="202"/>
      <c r="AR25" s="200">
        <v>235787.90849000012</v>
      </c>
      <c r="AS25" s="200">
        <v>999153.89608000009</v>
      </c>
      <c r="AT25" s="200">
        <v>1004324.8960800001</v>
      </c>
      <c r="AU25" s="200">
        <v>922583.89608000009</v>
      </c>
      <c r="AV25" s="200">
        <v>922583.50049000012</v>
      </c>
      <c r="AW25" s="202"/>
      <c r="AX25" s="200">
        <v>819070.89608000009</v>
      </c>
      <c r="AY25" s="200">
        <v>798709.89608000009</v>
      </c>
      <c r="AZ25" s="200">
        <v>763533</v>
      </c>
      <c r="BA25" s="200">
        <v>643647</v>
      </c>
      <c r="BB25" s="200">
        <v>643408.89608000009</v>
      </c>
      <c r="BC25" s="202"/>
      <c r="BD25" s="200">
        <v>621381</v>
      </c>
      <c r="BE25" s="200">
        <v>391743</v>
      </c>
      <c r="BF25" s="200">
        <v>471940</v>
      </c>
      <c r="BG25" s="200">
        <v>407314</v>
      </c>
      <c r="BH25" s="200">
        <v>407314</v>
      </c>
      <c r="BI25" s="202"/>
      <c r="BJ25" s="200">
        <v>447915</v>
      </c>
      <c r="BK25" s="200">
        <v>376376</v>
      </c>
      <c r="BL25" s="200">
        <v>431948</v>
      </c>
      <c r="BM25" s="200">
        <v>492872</v>
      </c>
      <c r="BN25" s="200">
        <v>492872</v>
      </c>
      <c r="BO25" s="203"/>
      <c r="BP25" s="204">
        <v>442099</v>
      </c>
      <c r="BQ25" s="204">
        <v>297858</v>
      </c>
      <c r="BR25" s="204">
        <v>310777</v>
      </c>
      <c r="BS25" s="204">
        <v>615086</v>
      </c>
      <c r="BT25" s="200">
        <v>615086</v>
      </c>
      <c r="BV25" s="204">
        <v>542184</v>
      </c>
    </row>
    <row r="26" spans="1:74" x14ac:dyDescent="0.4">
      <c r="A26" s="213"/>
      <c r="B26" s="214"/>
      <c r="C26" s="214"/>
      <c r="D26" s="214"/>
      <c r="E26" s="214"/>
      <c r="F26" s="214"/>
      <c r="G26" s="215"/>
      <c r="H26" s="214"/>
      <c r="I26" s="214"/>
      <c r="J26" s="214"/>
      <c r="K26" s="214"/>
      <c r="L26" s="214"/>
      <c r="M26" s="215"/>
      <c r="N26" s="214"/>
      <c r="O26" s="214"/>
      <c r="P26" s="214"/>
      <c r="Q26" s="214"/>
      <c r="R26" s="214"/>
      <c r="S26" s="215"/>
      <c r="T26" s="214"/>
      <c r="U26" s="214"/>
      <c r="V26" s="214"/>
      <c r="W26" s="214"/>
      <c r="X26" s="214"/>
      <c r="Y26" s="215"/>
      <c r="Z26" s="214"/>
      <c r="AA26" s="214"/>
      <c r="AB26" s="214"/>
      <c r="AC26" s="214"/>
      <c r="AD26" s="214"/>
      <c r="AE26" s="215"/>
      <c r="AF26" s="214"/>
      <c r="AG26" s="214"/>
      <c r="AH26" s="214"/>
      <c r="AI26" s="214"/>
      <c r="AJ26" s="214"/>
      <c r="AK26" s="215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6"/>
      <c r="BG26" s="216"/>
      <c r="BH26" s="217"/>
      <c r="BI26" s="214"/>
      <c r="BJ26" s="214"/>
      <c r="BM26" s="216"/>
      <c r="BN26" s="217"/>
      <c r="BO26" s="214"/>
      <c r="BT26" s="217"/>
    </row>
    <row r="27" spans="1:74" x14ac:dyDescent="0.4">
      <c r="A27" s="213"/>
      <c r="D27" s="218"/>
      <c r="E27" s="218"/>
      <c r="F27" s="218"/>
      <c r="G27" s="219"/>
      <c r="M27" s="219"/>
      <c r="S27" s="219"/>
      <c r="Y27" s="219"/>
      <c r="AE27" s="219"/>
      <c r="AK27" s="219"/>
      <c r="AP27" s="220"/>
      <c r="AQ27" s="218"/>
      <c r="AV27" s="220"/>
      <c r="AW27" s="218"/>
      <c r="BB27" s="220"/>
      <c r="BC27" s="218"/>
      <c r="BI27" s="218"/>
      <c r="BO27" s="218"/>
    </row>
    <row r="28" spans="1:74" x14ac:dyDescent="0.4">
      <c r="A28" s="213"/>
      <c r="D28" s="218"/>
      <c r="E28" s="218"/>
      <c r="F28" s="218"/>
      <c r="G28" s="219"/>
      <c r="M28" s="219"/>
      <c r="S28" s="219"/>
      <c r="Y28" s="219"/>
      <c r="AE28" s="219"/>
      <c r="AK28" s="219"/>
      <c r="AP28" s="220"/>
      <c r="AQ28" s="218"/>
      <c r="AV28" s="220"/>
      <c r="AW28" s="218"/>
      <c r="BB28" s="220"/>
      <c r="BC28" s="218"/>
      <c r="BI28" s="218"/>
      <c r="BO28" s="218"/>
    </row>
    <row r="29" spans="1:74" x14ac:dyDescent="0.4">
      <c r="A29" s="213"/>
      <c r="D29" s="218"/>
      <c r="E29" s="218"/>
      <c r="F29" s="218"/>
      <c r="G29" s="219"/>
      <c r="M29" s="219"/>
      <c r="S29" s="219"/>
      <c r="Y29" s="219"/>
      <c r="AE29" s="219"/>
      <c r="AK29" s="219"/>
      <c r="AQ29" s="218"/>
      <c r="AW29" s="218"/>
      <c r="BC29" s="218"/>
      <c r="BI29" s="218"/>
      <c r="BO29" s="218"/>
    </row>
    <row r="30" spans="1:74" x14ac:dyDescent="0.4">
      <c r="A30" s="213"/>
      <c r="D30" s="218"/>
      <c r="E30" s="218"/>
      <c r="F30" s="218"/>
      <c r="G30" s="219"/>
      <c r="M30" s="219"/>
      <c r="S30" s="219"/>
      <c r="Y30" s="219"/>
      <c r="AE30" s="219"/>
      <c r="AK30" s="219"/>
      <c r="AQ30" s="218"/>
      <c r="AW30" s="218"/>
      <c r="BC30" s="218"/>
      <c r="BI30" s="218"/>
      <c r="BO30" s="218"/>
    </row>
    <row r="31" spans="1:74" x14ac:dyDescent="0.4">
      <c r="A31" s="213"/>
      <c r="D31" s="218"/>
      <c r="E31" s="218"/>
      <c r="F31" s="218"/>
      <c r="G31" s="219"/>
      <c r="M31" s="219"/>
      <c r="S31" s="219"/>
      <c r="Y31" s="219"/>
      <c r="AE31" s="219"/>
      <c r="AK31" s="219"/>
      <c r="AQ31" s="218"/>
      <c r="AW31" s="218"/>
      <c r="BC31" s="218"/>
      <c r="BI31" s="218"/>
      <c r="BO31" s="218"/>
    </row>
    <row r="32" spans="1:74" x14ac:dyDescent="0.4">
      <c r="A32" s="213"/>
      <c r="D32" s="218"/>
      <c r="E32" s="218"/>
      <c r="F32" s="218"/>
      <c r="G32" s="219"/>
      <c r="M32" s="219"/>
      <c r="S32" s="219"/>
      <c r="Y32" s="219"/>
      <c r="AE32" s="219"/>
      <c r="AK32" s="219"/>
      <c r="AQ32" s="218"/>
      <c r="AW32" s="218"/>
      <c r="BC32" s="218"/>
      <c r="BI32" s="218"/>
      <c r="BO32" s="218"/>
    </row>
    <row r="33" spans="1:67" x14ac:dyDescent="0.4">
      <c r="A33" s="213"/>
      <c r="D33" s="218"/>
      <c r="E33" s="218"/>
      <c r="F33" s="218"/>
      <c r="G33" s="219"/>
      <c r="M33" s="219"/>
      <c r="S33" s="219"/>
      <c r="Y33" s="219"/>
      <c r="AE33" s="219"/>
      <c r="AK33" s="219"/>
      <c r="AQ33" s="218"/>
      <c r="AW33" s="218"/>
      <c r="BC33" s="218"/>
      <c r="BI33" s="218"/>
      <c r="BO33" s="218"/>
    </row>
    <row r="34" spans="1:67" x14ac:dyDescent="0.4">
      <c r="A34" s="213"/>
      <c r="D34" s="218"/>
      <c r="E34" s="218"/>
      <c r="F34" s="218"/>
      <c r="G34" s="219"/>
      <c r="M34" s="219"/>
      <c r="S34" s="219"/>
      <c r="Y34" s="219"/>
      <c r="AE34" s="219"/>
      <c r="AK34" s="219"/>
      <c r="AQ34" s="218"/>
      <c r="AW34" s="218"/>
      <c r="BC34" s="218"/>
      <c r="BI34" s="218"/>
      <c r="BO34" s="218"/>
    </row>
    <row r="35" spans="1:67" x14ac:dyDescent="0.4">
      <c r="A35" s="213"/>
      <c r="D35" s="218"/>
      <c r="E35" s="218"/>
      <c r="F35" s="218"/>
      <c r="G35" s="219"/>
      <c r="M35" s="219"/>
      <c r="S35" s="219"/>
      <c r="Y35" s="219"/>
      <c r="AE35" s="219"/>
      <c r="AK35" s="219"/>
      <c r="AQ35" s="218"/>
      <c r="AW35" s="218"/>
      <c r="BC35" s="218"/>
      <c r="BI35" s="218"/>
      <c r="BO35" s="218"/>
    </row>
    <row r="36" spans="1:67" x14ac:dyDescent="0.4">
      <c r="A36" s="213"/>
      <c r="D36" s="218"/>
      <c r="E36" s="218"/>
      <c r="F36" s="218"/>
      <c r="G36" s="219"/>
      <c r="M36" s="219"/>
      <c r="S36" s="219"/>
      <c r="Y36" s="219"/>
      <c r="AE36" s="219"/>
      <c r="AK36" s="219"/>
      <c r="AQ36" s="218"/>
      <c r="AW36" s="218"/>
      <c r="BC36" s="218"/>
      <c r="BI36" s="218"/>
      <c r="BO36" s="218"/>
    </row>
    <row r="37" spans="1:67" x14ac:dyDescent="0.4">
      <c r="A37" s="213"/>
      <c r="D37" s="218"/>
      <c r="E37" s="218"/>
      <c r="F37" s="218"/>
      <c r="G37" s="219"/>
      <c r="M37" s="219"/>
      <c r="S37" s="219"/>
      <c r="Y37" s="219"/>
      <c r="AE37" s="219"/>
      <c r="AK37" s="219"/>
      <c r="AQ37" s="218"/>
      <c r="AW37" s="218"/>
      <c r="BC37" s="218"/>
      <c r="BI37" s="218"/>
      <c r="BO37" s="218"/>
    </row>
    <row r="38" spans="1:67" x14ac:dyDescent="0.4">
      <c r="A38" s="213"/>
      <c r="D38" s="218"/>
      <c r="E38" s="218"/>
      <c r="F38" s="218"/>
      <c r="G38" s="219"/>
      <c r="M38" s="219"/>
      <c r="S38" s="219"/>
      <c r="Y38" s="219"/>
      <c r="AE38" s="219"/>
      <c r="AK38" s="219"/>
      <c r="AQ38" s="218"/>
      <c r="AW38" s="218"/>
      <c r="BC38" s="218"/>
      <c r="BI38" s="218"/>
      <c r="BO38" s="218"/>
    </row>
    <row r="39" spans="1:67" x14ac:dyDescent="0.4">
      <c r="A39" s="213"/>
      <c r="D39" s="218"/>
      <c r="E39" s="218"/>
      <c r="F39" s="218"/>
      <c r="G39" s="219"/>
      <c r="M39" s="219"/>
      <c r="S39" s="219"/>
      <c r="Y39" s="219"/>
      <c r="AE39" s="219"/>
      <c r="AK39" s="219"/>
      <c r="AQ39" s="218"/>
      <c r="AW39" s="218"/>
      <c r="BC39" s="218"/>
      <c r="BI39" s="218"/>
      <c r="BO39" s="218"/>
    </row>
    <row r="40" spans="1:67" x14ac:dyDescent="0.4">
      <c r="A40" s="213"/>
      <c r="D40" s="218"/>
      <c r="E40" s="218"/>
      <c r="F40" s="218"/>
      <c r="G40" s="219"/>
      <c r="M40" s="219"/>
      <c r="S40" s="219"/>
      <c r="Y40" s="219"/>
      <c r="AE40" s="219"/>
      <c r="AK40" s="219"/>
      <c r="AQ40" s="218"/>
      <c r="AW40" s="218"/>
      <c r="BC40" s="218"/>
      <c r="BI40" s="218"/>
      <c r="BO40" s="218"/>
    </row>
    <row r="41" spans="1:67" x14ac:dyDescent="0.4">
      <c r="A41" s="213"/>
      <c r="D41" s="218"/>
      <c r="E41" s="218"/>
      <c r="F41" s="218"/>
      <c r="G41" s="219"/>
      <c r="M41" s="219"/>
      <c r="S41" s="219"/>
      <c r="Y41" s="219"/>
      <c r="AE41" s="219"/>
      <c r="AK41" s="219"/>
      <c r="AQ41" s="218"/>
      <c r="AW41" s="218"/>
      <c r="BC41" s="218"/>
      <c r="BI41" s="218"/>
      <c r="BO41" s="218"/>
    </row>
    <row r="42" spans="1:67" x14ac:dyDescent="0.4">
      <c r="A42" s="213"/>
      <c r="D42" s="218"/>
      <c r="E42" s="218"/>
      <c r="F42" s="218"/>
      <c r="G42" s="219"/>
      <c r="M42" s="219"/>
      <c r="S42" s="219"/>
      <c r="Y42" s="219"/>
      <c r="AE42" s="219"/>
      <c r="AK42" s="219"/>
      <c r="AQ42" s="218"/>
      <c r="AW42" s="218"/>
      <c r="BC42" s="218"/>
      <c r="BI42" s="218"/>
      <c r="BO42" s="218"/>
    </row>
    <row r="43" spans="1:67" x14ac:dyDescent="0.4">
      <c r="A43" s="213"/>
      <c r="D43" s="218"/>
      <c r="E43" s="218"/>
      <c r="F43" s="218"/>
      <c r="G43" s="219"/>
      <c r="M43" s="219"/>
      <c r="S43" s="219"/>
      <c r="Y43" s="219"/>
      <c r="AE43" s="219"/>
      <c r="AK43" s="219"/>
      <c r="AQ43" s="218"/>
      <c r="AW43" s="218"/>
      <c r="BC43" s="218"/>
      <c r="BI43" s="218"/>
      <c r="BO43" s="218"/>
    </row>
    <row r="44" spans="1:67" x14ac:dyDescent="0.4">
      <c r="A44" s="213"/>
      <c r="D44" s="218"/>
      <c r="E44" s="218"/>
      <c r="F44" s="218"/>
      <c r="G44" s="219"/>
      <c r="M44" s="219"/>
      <c r="S44" s="219"/>
      <c r="Y44" s="219"/>
      <c r="AE44" s="219"/>
      <c r="AK44" s="219"/>
      <c r="AQ44" s="218"/>
      <c r="AW44" s="218"/>
      <c r="BC44" s="218"/>
      <c r="BI44" s="218"/>
      <c r="BO44" s="218"/>
    </row>
    <row r="45" spans="1:67" x14ac:dyDescent="0.4">
      <c r="A45" s="213"/>
      <c r="D45" s="218"/>
      <c r="E45" s="218"/>
      <c r="F45" s="218"/>
      <c r="G45" s="219"/>
      <c r="M45" s="219"/>
      <c r="S45" s="219"/>
      <c r="Y45" s="219"/>
      <c r="AE45" s="219"/>
      <c r="AK45" s="219"/>
      <c r="AQ45" s="218"/>
      <c r="AW45" s="218"/>
      <c r="BC45" s="218"/>
      <c r="BI45" s="218"/>
      <c r="BO45" s="218"/>
    </row>
    <row r="46" spans="1:67" x14ac:dyDescent="0.4">
      <c r="A46" s="213"/>
      <c r="D46" s="218"/>
      <c r="E46" s="218"/>
      <c r="F46" s="218"/>
      <c r="G46" s="219"/>
      <c r="M46" s="219"/>
      <c r="S46" s="219"/>
      <c r="Y46" s="219"/>
      <c r="AE46" s="219"/>
      <c r="AK46" s="219"/>
      <c r="AQ46" s="218"/>
      <c r="AW46" s="218"/>
      <c r="BC46" s="218"/>
      <c r="BI46" s="218"/>
      <c r="BO46" s="218"/>
    </row>
    <row r="47" spans="1:67" x14ac:dyDescent="0.4">
      <c r="A47" s="213"/>
      <c r="D47" s="218"/>
      <c r="E47" s="218"/>
      <c r="F47" s="218"/>
      <c r="G47" s="219"/>
      <c r="M47" s="219"/>
      <c r="S47" s="219"/>
      <c r="Y47" s="219"/>
      <c r="AE47" s="219"/>
      <c r="AK47" s="219"/>
      <c r="AQ47" s="218"/>
      <c r="AW47" s="218"/>
      <c r="BC47" s="218"/>
      <c r="BI47" s="218"/>
      <c r="BO47" s="218"/>
    </row>
    <row r="48" spans="1:67" x14ac:dyDescent="0.4">
      <c r="A48" s="213"/>
      <c r="D48" s="218"/>
      <c r="E48" s="218"/>
      <c r="F48" s="218"/>
      <c r="G48" s="219"/>
      <c r="M48" s="219"/>
      <c r="S48" s="219"/>
      <c r="Y48" s="219"/>
      <c r="AE48" s="219"/>
      <c r="AK48" s="219"/>
      <c r="AQ48" s="218"/>
      <c r="AW48" s="218"/>
      <c r="BC48" s="218"/>
      <c r="BI48" s="218"/>
      <c r="BO48" s="218"/>
    </row>
    <row r="49" spans="1:67" x14ac:dyDescent="0.4">
      <c r="A49" s="213"/>
      <c r="D49" s="218"/>
      <c r="E49" s="218"/>
      <c r="F49" s="218"/>
      <c r="G49" s="219"/>
      <c r="M49" s="219"/>
      <c r="S49" s="219"/>
      <c r="Y49" s="219"/>
      <c r="AE49" s="219"/>
      <c r="AK49" s="219"/>
      <c r="AQ49" s="218"/>
      <c r="AW49" s="218"/>
      <c r="BC49" s="218"/>
      <c r="BI49" s="218"/>
      <c r="BO49" s="218"/>
    </row>
    <row r="50" spans="1:67" x14ac:dyDescent="0.4">
      <c r="A50" s="213"/>
      <c r="D50" s="218"/>
      <c r="E50" s="218"/>
      <c r="F50" s="218"/>
      <c r="G50" s="219"/>
      <c r="M50" s="219"/>
      <c r="S50" s="219"/>
      <c r="Y50" s="219"/>
      <c r="AE50" s="219"/>
      <c r="AK50" s="219"/>
      <c r="AQ50" s="218"/>
      <c r="AW50" s="218"/>
      <c r="BC50" s="218"/>
      <c r="BI50" s="218"/>
      <c r="BO50" s="218"/>
    </row>
    <row r="51" spans="1:67" x14ac:dyDescent="0.4">
      <c r="A51" s="213"/>
      <c r="D51" s="218"/>
      <c r="E51" s="218"/>
      <c r="F51" s="218"/>
      <c r="G51" s="219"/>
      <c r="M51" s="219"/>
      <c r="S51" s="219"/>
      <c r="Y51" s="219"/>
      <c r="AE51" s="219"/>
      <c r="AK51" s="219"/>
      <c r="AQ51" s="218"/>
      <c r="AW51" s="218"/>
      <c r="BC51" s="218"/>
      <c r="BI51" s="218"/>
      <c r="BO51" s="218"/>
    </row>
    <row r="52" spans="1:67" x14ac:dyDescent="0.4">
      <c r="A52" s="213"/>
      <c r="D52" s="218"/>
      <c r="E52" s="218"/>
      <c r="F52" s="218"/>
      <c r="G52" s="219"/>
      <c r="M52" s="219"/>
      <c r="S52" s="219"/>
      <c r="Y52" s="219"/>
      <c r="AE52" s="219"/>
      <c r="AK52" s="219"/>
      <c r="AQ52" s="218"/>
      <c r="AW52" s="218"/>
      <c r="BC52" s="218"/>
      <c r="BI52" s="218"/>
      <c r="BO52" s="218"/>
    </row>
    <row r="53" spans="1:67" x14ac:dyDescent="0.4">
      <c r="A53" s="213"/>
      <c r="D53" s="218"/>
      <c r="E53" s="218"/>
      <c r="F53" s="218"/>
      <c r="G53" s="219"/>
      <c r="M53" s="219"/>
      <c r="S53" s="219"/>
      <c r="Y53" s="219"/>
      <c r="AE53" s="219"/>
      <c r="AK53" s="219"/>
      <c r="AQ53" s="218"/>
      <c r="AW53" s="218"/>
      <c r="BC53" s="218"/>
      <c r="BI53" s="218"/>
      <c r="BO53" s="218"/>
    </row>
    <row r="54" spans="1:67" x14ac:dyDescent="0.4">
      <c r="A54" s="213"/>
      <c r="D54" s="218"/>
      <c r="E54" s="218"/>
      <c r="F54" s="218"/>
      <c r="G54" s="219"/>
      <c r="M54" s="219"/>
      <c r="S54" s="219"/>
      <c r="Y54" s="219"/>
      <c r="AE54" s="219"/>
      <c r="AK54" s="219"/>
      <c r="AQ54" s="218"/>
      <c r="AW54" s="218"/>
      <c r="BC54" s="218"/>
      <c r="BI54" s="218"/>
      <c r="BO54" s="218"/>
    </row>
    <row r="55" spans="1:67" x14ac:dyDescent="0.4">
      <c r="A55" s="213"/>
      <c r="D55" s="218"/>
      <c r="E55" s="218"/>
      <c r="F55" s="218"/>
      <c r="G55" s="219"/>
      <c r="M55" s="219"/>
      <c r="S55" s="219"/>
      <c r="Y55" s="219"/>
      <c r="AE55" s="219"/>
      <c r="AK55" s="219"/>
      <c r="AQ55" s="218"/>
      <c r="AW55" s="218"/>
      <c r="BC55" s="218"/>
      <c r="BI55" s="218"/>
      <c r="BO55" s="218"/>
    </row>
    <row r="56" spans="1:67" x14ac:dyDescent="0.4">
      <c r="A56" s="213"/>
      <c r="D56" s="218"/>
      <c r="E56" s="218"/>
      <c r="F56" s="218"/>
      <c r="G56" s="219"/>
      <c r="M56" s="219"/>
      <c r="S56" s="219"/>
      <c r="Y56" s="219"/>
      <c r="AE56" s="219"/>
      <c r="AK56" s="219"/>
      <c r="AQ56" s="218"/>
      <c r="AW56" s="218"/>
      <c r="BC56" s="218"/>
      <c r="BI56" s="218"/>
      <c r="BO56" s="218"/>
    </row>
    <row r="57" spans="1:67" x14ac:dyDescent="0.4">
      <c r="A57" s="213"/>
      <c r="D57" s="218"/>
      <c r="E57" s="218"/>
      <c r="F57" s="218"/>
      <c r="G57" s="219"/>
      <c r="M57" s="219"/>
      <c r="S57" s="219"/>
      <c r="Y57" s="219"/>
      <c r="AE57" s="219"/>
      <c r="AK57" s="219"/>
      <c r="AQ57" s="218"/>
      <c r="AW57" s="218"/>
      <c r="BC57" s="218"/>
      <c r="BI57" s="218"/>
      <c r="BO57" s="218"/>
    </row>
    <row r="58" spans="1:67" x14ac:dyDescent="0.4">
      <c r="A58" s="213"/>
      <c r="D58" s="218"/>
      <c r="E58" s="218"/>
      <c r="F58" s="218"/>
      <c r="G58" s="219"/>
      <c r="M58" s="219"/>
      <c r="S58" s="219"/>
      <c r="Y58" s="219"/>
      <c r="AE58" s="219"/>
      <c r="AK58" s="219"/>
      <c r="AQ58" s="218"/>
      <c r="AW58" s="218"/>
      <c r="BC58" s="218"/>
      <c r="BI58" s="218"/>
      <c r="BO58" s="218"/>
    </row>
    <row r="59" spans="1:67" x14ac:dyDescent="0.4">
      <c r="A59" s="213"/>
      <c r="D59" s="218"/>
      <c r="E59" s="218"/>
      <c r="F59" s="218"/>
      <c r="G59" s="219"/>
      <c r="M59" s="219"/>
      <c r="S59" s="219"/>
      <c r="Y59" s="219"/>
      <c r="AE59" s="219"/>
      <c r="AK59" s="219"/>
      <c r="AQ59" s="218"/>
      <c r="AW59" s="218"/>
      <c r="BC59" s="218"/>
      <c r="BI59" s="218"/>
      <c r="BO59" s="218"/>
    </row>
    <row r="60" spans="1:67" x14ac:dyDescent="0.4">
      <c r="A60" s="213"/>
      <c r="D60" s="218"/>
      <c r="E60" s="218"/>
      <c r="F60" s="218"/>
      <c r="G60" s="219"/>
      <c r="M60" s="219"/>
      <c r="S60" s="219"/>
      <c r="Y60" s="219"/>
      <c r="AE60" s="219"/>
      <c r="AK60" s="219"/>
      <c r="AQ60" s="218"/>
      <c r="AW60" s="218"/>
      <c r="BC60" s="218"/>
      <c r="BI60" s="218"/>
      <c r="BO60" s="218"/>
    </row>
    <row r="61" spans="1:67" x14ac:dyDescent="0.4">
      <c r="A61" s="213"/>
      <c r="D61" s="218"/>
      <c r="E61" s="218"/>
      <c r="F61" s="218"/>
      <c r="G61" s="219"/>
      <c r="M61" s="219"/>
      <c r="S61" s="219"/>
      <c r="Y61" s="219"/>
      <c r="AE61" s="219"/>
      <c r="AK61" s="219"/>
      <c r="AQ61" s="218"/>
      <c r="AW61" s="218"/>
      <c r="BC61" s="218"/>
      <c r="BI61" s="218"/>
      <c r="BO61" s="218"/>
    </row>
    <row r="62" spans="1:67" x14ac:dyDescent="0.4">
      <c r="A62" s="213"/>
      <c r="D62" s="218"/>
      <c r="E62" s="218"/>
      <c r="F62" s="218"/>
      <c r="G62" s="219"/>
      <c r="M62" s="219"/>
      <c r="S62" s="219"/>
      <c r="Y62" s="219"/>
      <c r="AE62" s="219"/>
      <c r="AK62" s="219"/>
      <c r="AQ62" s="218"/>
      <c r="AW62" s="218"/>
      <c r="BC62" s="218"/>
      <c r="BI62" s="218"/>
      <c r="BO62" s="218"/>
    </row>
    <row r="63" spans="1:67" x14ac:dyDescent="0.4">
      <c r="A63" s="213"/>
      <c r="D63" s="218"/>
      <c r="E63" s="218"/>
      <c r="F63" s="218"/>
      <c r="G63" s="219"/>
      <c r="M63" s="219"/>
      <c r="S63" s="219"/>
      <c r="Y63" s="219"/>
      <c r="AE63" s="219"/>
      <c r="AK63" s="219"/>
      <c r="AQ63" s="218"/>
      <c r="AW63" s="218"/>
      <c r="BC63" s="218"/>
      <c r="BI63" s="218"/>
      <c r="BO63" s="218"/>
    </row>
    <row r="64" spans="1:67" x14ac:dyDescent="0.4">
      <c r="A64" s="213"/>
      <c r="D64" s="218"/>
      <c r="E64" s="218"/>
      <c r="F64" s="218"/>
      <c r="G64" s="219"/>
      <c r="M64" s="219"/>
      <c r="S64" s="219"/>
      <c r="Y64" s="219"/>
      <c r="AE64" s="219"/>
      <c r="AK64" s="219"/>
      <c r="AQ64" s="218"/>
      <c r="AW64" s="218"/>
      <c r="BC64" s="218"/>
      <c r="BI64" s="218"/>
      <c r="BO64" s="218"/>
    </row>
    <row r="65" spans="1:67" x14ac:dyDescent="0.4">
      <c r="A65" s="213"/>
      <c r="D65" s="218"/>
      <c r="E65" s="218"/>
      <c r="F65" s="218"/>
      <c r="G65" s="219"/>
      <c r="M65" s="219"/>
      <c r="S65" s="219"/>
      <c r="Y65" s="219"/>
      <c r="AE65" s="219"/>
      <c r="AK65" s="219"/>
      <c r="AQ65" s="218"/>
      <c r="AW65" s="218"/>
      <c r="BC65" s="218"/>
      <c r="BI65" s="218"/>
      <c r="BO65" s="218"/>
    </row>
    <row r="66" spans="1:67" x14ac:dyDescent="0.4">
      <c r="A66" s="213"/>
      <c r="D66" s="218"/>
      <c r="E66" s="218"/>
      <c r="F66" s="218"/>
      <c r="G66" s="219"/>
      <c r="M66" s="219"/>
      <c r="S66" s="219"/>
      <c r="Y66" s="219"/>
      <c r="AE66" s="219"/>
      <c r="AK66" s="219"/>
      <c r="AQ66" s="218"/>
      <c r="AW66" s="218"/>
      <c r="BC66" s="218"/>
      <c r="BI66" s="218"/>
      <c r="BO66" s="218"/>
    </row>
    <row r="67" spans="1:67" x14ac:dyDescent="0.4">
      <c r="A67" s="213"/>
      <c r="D67" s="218"/>
      <c r="E67" s="218"/>
      <c r="F67" s="218"/>
      <c r="G67" s="219"/>
      <c r="M67" s="219"/>
      <c r="S67" s="219"/>
      <c r="Y67" s="219"/>
      <c r="AE67" s="219"/>
      <c r="AK67" s="219"/>
      <c r="AQ67" s="218"/>
      <c r="AW67" s="218"/>
      <c r="BC67" s="218"/>
      <c r="BI67" s="218"/>
      <c r="BO67" s="218"/>
    </row>
    <row r="68" spans="1:67" x14ac:dyDescent="0.4">
      <c r="A68" s="213"/>
      <c r="D68" s="218"/>
      <c r="E68" s="218"/>
      <c r="F68" s="218"/>
      <c r="G68" s="219"/>
      <c r="M68" s="219"/>
      <c r="S68" s="219"/>
      <c r="Y68" s="219"/>
      <c r="AE68" s="219"/>
      <c r="AK68" s="219"/>
      <c r="AQ68" s="218"/>
      <c r="AW68" s="218"/>
      <c r="BC68" s="218"/>
      <c r="BI68" s="218"/>
      <c r="BO68" s="218"/>
    </row>
    <row r="69" spans="1:67" x14ac:dyDescent="0.4">
      <c r="A69" s="213"/>
      <c r="D69" s="218"/>
      <c r="E69" s="218"/>
      <c r="F69" s="218"/>
      <c r="G69" s="219"/>
      <c r="M69" s="219"/>
      <c r="S69" s="219"/>
      <c r="Y69" s="219"/>
      <c r="AE69" s="219"/>
      <c r="AK69" s="219"/>
      <c r="AQ69" s="218"/>
      <c r="AW69" s="218"/>
      <c r="BC69" s="218"/>
      <c r="BI69" s="218"/>
      <c r="BO69" s="218"/>
    </row>
    <row r="70" spans="1:67" x14ac:dyDescent="0.4">
      <c r="A70" s="213"/>
      <c r="D70" s="218"/>
      <c r="E70" s="218"/>
      <c r="F70" s="218"/>
      <c r="G70" s="219"/>
      <c r="M70" s="219"/>
      <c r="S70" s="219"/>
      <c r="Y70" s="219"/>
      <c r="AE70" s="219"/>
      <c r="AK70" s="219"/>
      <c r="AQ70" s="218"/>
      <c r="AW70" s="218"/>
      <c r="BC70" s="218"/>
      <c r="BI70" s="218"/>
      <c r="BO70" s="218"/>
    </row>
    <row r="71" spans="1:67" x14ac:dyDescent="0.4">
      <c r="A71" s="213"/>
      <c r="D71" s="218"/>
      <c r="E71" s="218"/>
      <c r="F71" s="218"/>
      <c r="G71" s="219"/>
      <c r="M71" s="219"/>
      <c r="S71" s="219"/>
      <c r="Y71" s="219"/>
      <c r="AE71" s="219"/>
      <c r="AK71" s="219"/>
      <c r="AQ71" s="218"/>
      <c r="AW71" s="218"/>
      <c r="BC71" s="218"/>
      <c r="BI71" s="218"/>
      <c r="BO71" s="218"/>
    </row>
    <row r="72" spans="1:67" x14ac:dyDescent="0.4">
      <c r="A72" s="213"/>
      <c r="D72" s="218"/>
      <c r="E72" s="218"/>
      <c r="F72" s="218"/>
      <c r="G72" s="219"/>
      <c r="M72" s="219"/>
      <c r="S72" s="219"/>
      <c r="Y72" s="219"/>
      <c r="AE72" s="219"/>
      <c r="AK72" s="219"/>
      <c r="AQ72" s="218"/>
      <c r="AW72" s="218"/>
      <c r="BC72" s="218"/>
      <c r="BI72" s="218"/>
      <c r="BO72" s="218"/>
    </row>
    <row r="73" spans="1:67" x14ac:dyDescent="0.4">
      <c r="A73" s="213"/>
      <c r="D73" s="218"/>
      <c r="E73" s="218"/>
      <c r="F73" s="218"/>
      <c r="G73" s="219"/>
      <c r="M73" s="219"/>
      <c r="S73" s="219"/>
      <c r="Y73" s="219"/>
      <c r="AE73" s="219"/>
      <c r="AK73" s="219"/>
      <c r="AQ73" s="218"/>
      <c r="AW73" s="218"/>
      <c r="BC73" s="218"/>
      <c r="BI73" s="218"/>
      <c r="BO73" s="218"/>
    </row>
    <row r="74" spans="1:67" x14ac:dyDescent="0.4">
      <c r="A74" s="213"/>
      <c r="D74" s="218"/>
      <c r="E74" s="218"/>
      <c r="F74" s="218"/>
      <c r="G74" s="219"/>
      <c r="M74" s="219"/>
      <c r="S74" s="219"/>
      <c r="Y74" s="219"/>
      <c r="AE74" s="219"/>
      <c r="AK74" s="219"/>
      <c r="AQ74" s="218"/>
      <c r="AW74" s="218"/>
      <c r="BC74" s="218"/>
      <c r="BI74" s="218"/>
      <c r="BO74" s="218"/>
    </row>
    <row r="75" spans="1:67" x14ac:dyDescent="0.4">
      <c r="A75" s="213"/>
      <c r="D75" s="218"/>
      <c r="E75" s="218"/>
      <c r="F75" s="218"/>
      <c r="G75" s="219"/>
      <c r="M75" s="219"/>
      <c r="S75" s="219"/>
      <c r="Y75" s="219"/>
      <c r="AE75" s="219"/>
      <c r="AK75" s="219"/>
      <c r="AQ75" s="218"/>
      <c r="AW75" s="218"/>
      <c r="BC75" s="218"/>
      <c r="BI75" s="218"/>
      <c r="BO75" s="218"/>
    </row>
    <row r="76" spans="1:67" x14ac:dyDescent="0.4">
      <c r="A76" s="213"/>
      <c r="D76" s="218"/>
      <c r="E76" s="218"/>
      <c r="F76" s="218"/>
      <c r="G76" s="219"/>
      <c r="M76" s="219"/>
      <c r="S76" s="219"/>
      <c r="Y76" s="219"/>
      <c r="AE76" s="219"/>
      <c r="AK76" s="219"/>
      <c r="AQ76" s="218"/>
      <c r="AW76" s="218"/>
      <c r="BC76" s="218"/>
      <c r="BI76" s="218"/>
      <c r="BO76" s="218"/>
    </row>
    <row r="77" spans="1:67" x14ac:dyDescent="0.4">
      <c r="A77" s="213"/>
      <c r="D77" s="218"/>
      <c r="E77" s="218"/>
      <c r="F77" s="218"/>
      <c r="G77" s="219"/>
      <c r="M77" s="219"/>
      <c r="S77" s="219"/>
      <c r="Y77" s="219"/>
      <c r="AE77" s="219"/>
      <c r="AK77" s="219"/>
      <c r="AQ77" s="218"/>
      <c r="AW77" s="218"/>
      <c r="BC77" s="218"/>
      <c r="BI77" s="218"/>
      <c r="BO77" s="218"/>
    </row>
    <row r="78" spans="1:67" x14ac:dyDescent="0.4">
      <c r="A78" s="213"/>
      <c r="D78" s="218"/>
      <c r="E78" s="218"/>
      <c r="F78" s="218"/>
      <c r="G78" s="219"/>
      <c r="M78" s="219"/>
      <c r="S78" s="219"/>
      <c r="Y78" s="219"/>
      <c r="AE78" s="219"/>
      <c r="AK78" s="219"/>
      <c r="AQ78" s="218"/>
      <c r="AW78" s="218"/>
      <c r="BC78" s="218"/>
      <c r="BI78" s="218"/>
      <c r="BO78" s="218"/>
    </row>
    <row r="79" spans="1:67" x14ac:dyDescent="0.4">
      <c r="A79" s="213"/>
      <c r="D79" s="218"/>
      <c r="E79" s="218"/>
      <c r="F79" s="218"/>
      <c r="G79" s="219"/>
      <c r="M79" s="219"/>
      <c r="S79" s="219"/>
      <c r="Y79" s="219"/>
      <c r="AE79" s="219"/>
      <c r="AK79" s="219"/>
      <c r="AQ79" s="218"/>
      <c r="AW79" s="218"/>
      <c r="BC79" s="218"/>
      <c r="BI79" s="218"/>
      <c r="BO79" s="218"/>
    </row>
    <row r="80" spans="1:67" x14ac:dyDescent="0.4">
      <c r="A80" s="213"/>
      <c r="D80" s="218"/>
      <c r="E80" s="218"/>
      <c r="F80" s="218"/>
      <c r="G80" s="219"/>
      <c r="M80" s="219"/>
      <c r="S80" s="219"/>
      <c r="Y80" s="219"/>
      <c r="AE80" s="219"/>
      <c r="AK80" s="219"/>
      <c r="AQ80" s="218"/>
      <c r="AW80" s="218"/>
      <c r="BC80" s="218"/>
      <c r="BI80" s="218"/>
      <c r="BO80" s="218"/>
    </row>
    <row r="81" spans="1:67" x14ac:dyDescent="0.4">
      <c r="A81" s="213"/>
      <c r="D81" s="218"/>
      <c r="E81" s="218"/>
      <c r="F81" s="218"/>
      <c r="G81" s="219"/>
      <c r="M81" s="219"/>
      <c r="S81" s="219"/>
      <c r="Y81" s="219"/>
      <c r="AE81" s="219"/>
      <c r="AK81" s="219"/>
      <c r="AQ81" s="218"/>
      <c r="AW81" s="218"/>
      <c r="BC81" s="218"/>
      <c r="BI81" s="218"/>
      <c r="BO81" s="218"/>
    </row>
    <row r="82" spans="1:67" x14ac:dyDescent="0.4">
      <c r="A82" s="213"/>
      <c r="D82" s="218"/>
      <c r="E82" s="218"/>
      <c r="F82" s="218"/>
      <c r="G82" s="219"/>
      <c r="M82" s="219"/>
      <c r="S82" s="219"/>
      <c r="Y82" s="219"/>
      <c r="AE82" s="219"/>
      <c r="AK82" s="219"/>
      <c r="AQ82" s="218"/>
      <c r="AW82" s="218"/>
      <c r="BC82" s="218"/>
      <c r="BI82" s="218"/>
      <c r="BO82" s="218"/>
    </row>
    <row r="83" spans="1:67" x14ac:dyDescent="0.4">
      <c r="A83" s="213"/>
      <c r="D83" s="218"/>
      <c r="E83" s="218"/>
      <c r="F83" s="218"/>
      <c r="G83" s="219"/>
      <c r="M83" s="219"/>
      <c r="S83" s="219"/>
      <c r="Y83" s="219"/>
      <c r="AE83" s="219"/>
      <c r="AK83" s="219"/>
      <c r="AQ83" s="218"/>
      <c r="AW83" s="218"/>
      <c r="BC83" s="218"/>
      <c r="BI83" s="218"/>
      <c r="BO83" s="218"/>
    </row>
    <row r="84" spans="1:67" x14ac:dyDescent="0.4">
      <c r="A84" s="213"/>
      <c r="D84" s="218"/>
      <c r="E84" s="218"/>
      <c r="F84" s="218"/>
      <c r="G84" s="219"/>
      <c r="M84" s="219"/>
      <c r="S84" s="219"/>
      <c r="Y84" s="219"/>
      <c r="AE84" s="219"/>
      <c r="AK84" s="219"/>
      <c r="AQ84" s="218"/>
      <c r="AW84" s="218"/>
      <c r="BC84" s="218"/>
      <c r="BI84" s="218"/>
      <c r="BO84" s="218"/>
    </row>
    <row r="85" spans="1:67" x14ac:dyDescent="0.4">
      <c r="A85" s="213"/>
      <c r="D85" s="218"/>
      <c r="E85" s="218"/>
      <c r="F85" s="218"/>
      <c r="G85" s="219"/>
      <c r="M85" s="219"/>
      <c r="S85" s="219"/>
      <c r="Y85" s="219"/>
      <c r="AE85" s="219"/>
      <c r="AK85" s="219"/>
      <c r="AQ85" s="218"/>
      <c r="AW85" s="218"/>
      <c r="BC85" s="218"/>
      <c r="BI85" s="218"/>
      <c r="BO85" s="218"/>
    </row>
    <row r="86" spans="1:67" x14ac:dyDescent="0.4">
      <c r="A86" s="213"/>
      <c r="D86" s="218"/>
      <c r="E86" s="218"/>
      <c r="F86" s="218"/>
      <c r="G86" s="219"/>
      <c r="M86" s="219"/>
      <c r="S86" s="219"/>
      <c r="Y86" s="219"/>
      <c r="AE86" s="219"/>
      <c r="AK86" s="219"/>
      <c r="AQ86" s="218"/>
      <c r="AW86" s="218"/>
      <c r="BC86" s="218"/>
      <c r="BI86" s="218"/>
      <c r="BO86" s="218"/>
    </row>
    <row r="87" spans="1:67" x14ac:dyDescent="0.4">
      <c r="A87" s="213"/>
      <c r="D87" s="218"/>
      <c r="E87" s="218"/>
      <c r="F87" s="218"/>
      <c r="G87" s="219"/>
      <c r="M87" s="219"/>
      <c r="S87" s="219"/>
      <c r="Y87" s="219"/>
      <c r="AE87" s="219"/>
      <c r="AK87" s="219"/>
      <c r="AQ87" s="218"/>
      <c r="AW87" s="218"/>
      <c r="BC87" s="218"/>
      <c r="BI87" s="218"/>
      <c r="BO87" s="218"/>
    </row>
    <row r="88" spans="1:67" x14ac:dyDescent="0.4">
      <c r="A88" s="213"/>
      <c r="D88" s="218"/>
      <c r="E88" s="218"/>
      <c r="F88" s="218"/>
      <c r="G88" s="219"/>
      <c r="M88" s="219"/>
      <c r="S88" s="219"/>
      <c r="Y88" s="219"/>
      <c r="AE88" s="219"/>
      <c r="AK88" s="219"/>
      <c r="AQ88" s="218"/>
      <c r="AW88" s="218"/>
      <c r="BC88" s="218"/>
      <c r="BI88" s="218"/>
      <c r="BO88" s="218"/>
    </row>
    <row r="89" spans="1:67" x14ac:dyDescent="0.4">
      <c r="A89" s="213"/>
      <c r="D89" s="218"/>
      <c r="E89" s="218"/>
      <c r="F89" s="218"/>
      <c r="G89" s="219"/>
      <c r="M89" s="219"/>
      <c r="S89" s="219"/>
      <c r="Y89" s="219"/>
      <c r="AE89" s="219"/>
      <c r="AK89" s="219"/>
      <c r="AQ89" s="218"/>
      <c r="AW89" s="218"/>
      <c r="BC89" s="218"/>
      <c r="BI89" s="218"/>
      <c r="BO89" s="218"/>
    </row>
    <row r="90" spans="1:67" x14ac:dyDescent="0.4">
      <c r="A90" s="213"/>
      <c r="D90" s="218"/>
      <c r="E90" s="218"/>
      <c r="F90" s="218"/>
      <c r="G90" s="219"/>
      <c r="M90" s="219"/>
      <c r="S90" s="219"/>
      <c r="Y90" s="219"/>
      <c r="AE90" s="219"/>
      <c r="AK90" s="219"/>
      <c r="AQ90" s="218"/>
      <c r="AW90" s="218"/>
      <c r="BC90" s="218"/>
      <c r="BI90" s="218"/>
      <c r="BO90" s="218"/>
    </row>
    <row r="91" spans="1:67" x14ac:dyDescent="0.4">
      <c r="A91" s="213"/>
      <c r="D91" s="218"/>
      <c r="E91" s="218"/>
      <c r="F91" s="218"/>
      <c r="G91" s="219"/>
      <c r="M91" s="219"/>
      <c r="S91" s="219"/>
      <c r="Y91" s="219"/>
      <c r="AE91" s="219"/>
      <c r="AK91" s="219"/>
      <c r="AQ91" s="218"/>
      <c r="AW91" s="218"/>
      <c r="BC91" s="218"/>
      <c r="BI91" s="218"/>
      <c r="BO91" s="218"/>
    </row>
    <row r="92" spans="1:67" x14ac:dyDescent="0.4">
      <c r="A92" s="213"/>
      <c r="D92" s="218"/>
      <c r="E92" s="218"/>
      <c r="F92" s="218"/>
      <c r="G92" s="219"/>
      <c r="M92" s="219"/>
      <c r="S92" s="219"/>
      <c r="Y92" s="219"/>
      <c r="AE92" s="219"/>
      <c r="AK92" s="219"/>
      <c r="AQ92" s="218"/>
      <c r="AW92" s="218"/>
      <c r="BC92" s="218"/>
      <c r="BI92" s="218"/>
      <c r="BO92" s="218"/>
    </row>
    <row r="93" spans="1:67" x14ac:dyDescent="0.4">
      <c r="A93" s="213"/>
      <c r="D93" s="218"/>
      <c r="E93" s="218"/>
      <c r="F93" s="218"/>
      <c r="G93" s="219"/>
      <c r="M93" s="219"/>
      <c r="S93" s="219"/>
      <c r="Y93" s="219"/>
      <c r="AE93" s="219"/>
      <c r="AK93" s="219"/>
      <c r="AQ93" s="218"/>
      <c r="AW93" s="218"/>
      <c r="BC93" s="218"/>
      <c r="BI93" s="218"/>
      <c r="BO93" s="218"/>
    </row>
    <row r="94" spans="1:67" x14ac:dyDescent="0.4">
      <c r="A94" s="213"/>
      <c r="D94" s="218"/>
      <c r="E94" s="218"/>
      <c r="F94" s="218"/>
      <c r="G94" s="219"/>
      <c r="M94" s="219"/>
      <c r="S94" s="219"/>
      <c r="Y94" s="219"/>
      <c r="AE94" s="219"/>
      <c r="AK94" s="219"/>
      <c r="AQ94" s="218"/>
      <c r="AW94" s="218"/>
      <c r="BC94" s="218"/>
      <c r="BI94" s="218"/>
      <c r="BO94" s="218"/>
    </row>
    <row r="95" spans="1:67" x14ac:dyDescent="0.4">
      <c r="A95" s="213"/>
      <c r="D95" s="218"/>
      <c r="E95" s="218"/>
      <c r="F95" s="218"/>
      <c r="G95" s="219"/>
      <c r="M95" s="219"/>
      <c r="S95" s="219"/>
      <c r="Y95" s="219"/>
      <c r="AE95" s="219"/>
      <c r="AK95" s="219"/>
      <c r="AQ95" s="218"/>
      <c r="AW95" s="218"/>
      <c r="BC95" s="218"/>
      <c r="BI95" s="218"/>
      <c r="BO95" s="218"/>
    </row>
    <row r="96" spans="1:67" x14ac:dyDescent="0.4">
      <c r="A96" s="213"/>
      <c r="D96" s="218"/>
      <c r="E96" s="218"/>
      <c r="F96" s="218"/>
      <c r="G96" s="219"/>
      <c r="M96" s="219"/>
      <c r="S96" s="219"/>
      <c r="Y96" s="219"/>
      <c r="AE96" s="219"/>
      <c r="AK96" s="219"/>
      <c r="AQ96" s="218"/>
      <c r="AW96" s="218"/>
      <c r="BC96" s="218"/>
      <c r="BI96" s="218"/>
      <c r="BO96" s="218"/>
    </row>
    <row r="97" spans="1:67" x14ac:dyDescent="0.4">
      <c r="A97" s="213"/>
      <c r="D97" s="218"/>
      <c r="E97" s="218"/>
      <c r="F97" s="218"/>
      <c r="G97" s="219"/>
      <c r="M97" s="219"/>
      <c r="S97" s="219"/>
      <c r="Y97" s="219"/>
      <c r="AE97" s="219"/>
      <c r="AK97" s="219"/>
      <c r="AQ97" s="218"/>
      <c r="AW97" s="218"/>
      <c r="BC97" s="218"/>
      <c r="BI97" s="218"/>
      <c r="BO97" s="218"/>
    </row>
    <row r="98" spans="1:67" x14ac:dyDescent="0.4">
      <c r="A98" s="213"/>
      <c r="D98" s="218"/>
      <c r="E98" s="218"/>
      <c r="F98" s="218"/>
      <c r="G98" s="219"/>
      <c r="M98" s="219"/>
      <c r="S98" s="219"/>
      <c r="Y98" s="219"/>
      <c r="AE98" s="219"/>
      <c r="AK98" s="219"/>
      <c r="AQ98" s="218"/>
      <c r="AW98" s="218"/>
      <c r="BC98" s="218"/>
      <c r="BI98" s="218"/>
      <c r="BO98" s="218"/>
    </row>
    <row r="99" spans="1:67" x14ac:dyDescent="0.4">
      <c r="A99" s="213"/>
      <c r="D99" s="218"/>
      <c r="E99" s="218"/>
      <c r="F99" s="218"/>
      <c r="G99" s="219"/>
      <c r="M99" s="219"/>
      <c r="S99" s="219"/>
      <c r="Y99" s="219"/>
      <c r="AE99" s="219"/>
      <c r="AK99" s="219"/>
      <c r="AQ99" s="218"/>
      <c r="AW99" s="218"/>
      <c r="BC99" s="218"/>
      <c r="BI99" s="218"/>
      <c r="BO99" s="218"/>
    </row>
    <row r="100" spans="1:67" x14ac:dyDescent="0.4">
      <c r="A100" s="213"/>
      <c r="D100" s="218"/>
      <c r="E100" s="218"/>
      <c r="F100" s="218"/>
      <c r="G100" s="219"/>
      <c r="M100" s="219"/>
      <c r="S100" s="219"/>
      <c r="Y100" s="219"/>
      <c r="AE100" s="219"/>
      <c r="AK100" s="219"/>
      <c r="AQ100" s="218"/>
      <c r="AW100" s="218"/>
      <c r="BC100" s="218"/>
      <c r="BI100" s="218"/>
      <c r="BO100" s="218"/>
    </row>
    <row r="101" spans="1:67" x14ac:dyDescent="0.4">
      <c r="A101" s="213"/>
      <c r="D101" s="218"/>
      <c r="E101" s="218"/>
      <c r="F101" s="218"/>
      <c r="G101" s="219"/>
      <c r="M101" s="219"/>
      <c r="S101" s="219"/>
      <c r="Y101" s="219"/>
      <c r="AE101" s="219"/>
      <c r="AK101" s="219"/>
      <c r="AQ101" s="218"/>
      <c r="AW101" s="218"/>
      <c r="BC101" s="218"/>
      <c r="BI101" s="218"/>
      <c r="BO101" s="218"/>
    </row>
    <row r="102" spans="1:67" x14ac:dyDescent="0.4">
      <c r="A102" s="213"/>
      <c r="D102" s="218"/>
      <c r="E102" s="218"/>
      <c r="F102" s="218"/>
      <c r="G102" s="219"/>
      <c r="M102" s="219"/>
      <c r="S102" s="219"/>
      <c r="Y102" s="219"/>
      <c r="AE102" s="219"/>
      <c r="AK102" s="219"/>
      <c r="AQ102" s="218"/>
      <c r="AW102" s="218"/>
      <c r="BC102" s="218"/>
      <c r="BI102" s="218"/>
      <c r="BO102" s="218"/>
    </row>
    <row r="103" spans="1:67" x14ac:dyDescent="0.4">
      <c r="A103" s="213"/>
      <c r="D103" s="218"/>
      <c r="E103" s="218"/>
      <c r="F103" s="218"/>
      <c r="G103" s="219"/>
      <c r="M103" s="219"/>
      <c r="S103" s="219"/>
      <c r="Y103" s="219"/>
      <c r="AE103" s="219"/>
      <c r="AK103" s="219"/>
      <c r="AQ103" s="218"/>
      <c r="AW103" s="218"/>
      <c r="BC103" s="218"/>
      <c r="BI103" s="218"/>
      <c r="BO103" s="218"/>
    </row>
    <row r="104" spans="1:67" x14ac:dyDescent="0.4">
      <c r="A104" s="213"/>
      <c r="D104" s="218"/>
      <c r="E104" s="218"/>
      <c r="F104" s="218"/>
      <c r="G104" s="219"/>
      <c r="M104" s="219"/>
      <c r="S104" s="219"/>
      <c r="Y104" s="219"/>
      <c r="AE104" s="219"/>
      <c r="AK104" s="219"/>
      <c r="AQ104" s="218"/>
      <c r="AW104" s="218"/>
      <c r="BC104" s="218"/>
      <c r="BI104" s="218"/>
      <c r="BO104" s="218"/>
    </row>
    <row r="105" spans="1:67" x14ac:dyDescent="0.4">
      <c r="A105" s="213"/>
      <c r="D105" s="218"/>
      <c r="E105" s="218"/>
      <c r="F105" s="218"/>
      <c r="G105" s="219"/>
      <c r="M105" s="219"/>
      <c r="S105" s="219"/>
      <c r="Y105" s="219"/>
      <c r="AE105" s="219"/>
      <c r="AK105" s="219"/>
      <c r="AQ105" s="218"/>
      <c r="AW105" s="218"/>
      <c r="BC105" s="218"/>
      <c r="BI105" s="218"/>
      <c r="BO105" s="218"/>
    </row>
    <row r="106" spans="1:67" x14ac:dyDescent="0.4">
      <c r="A106" s="213"/>
      <c r="D106" s="218"/>
      <c r="E106" s="218"/>
      <c r="F106" s="218"/>
      <c r="G106" s="219"/>
      <c r="M106" s="219"/>
      <c r="S106" s="219"/>
      <c r="Y106" s="219"/>
      <c r="AE106" s="219"/>
      <c r="AK106" s="219"/>
      <c r="AQ106" s="218"/>
      <c r="AW106" s="218"/>
      <c r="BC106" s="218"/>
      <c r="BI106" s="218"/>
      <c r="BO106" s="218"/>
    </row>
    <row r="107" spans="1:67" x14ac:dyDescent="0.4">
      <c r="A107" s="213"/>
      <c r="D107" s="218"/>
      <c r="E107" s="218"/>
      <c r="F107" s="218"/>
      <c r="G107" s="219"/>
      <c r="M107" s="219"/>
      <c r="S107" s="219"/>
      <c r="Y107" s="219"/>
      <c r="AE107" s="219"/>
      <c r="AK107" s="219"/>
      <c r="AQ107" s="218"/>
      <c r="AW107" s="218"/>
      <c r="BC107" s="218"/>
      <c r="BI107" s="218"/>
      <c r="BO107" s="218"/>
    </row>
    <row r="108" spans="1:67" x14ac:dyDescent="0.4">
      <c r="A108" s="213"/>
      <c r="D108" s="218"/>
      <c r="E108" s="218"/>
      <c r="F108" s="218"/>
      <c r="G108" s="219"/>
      <c r="M108" s="219"/>
      <c r="S108" s="219"/>
      <c r="Y108" s="219"/>
      <c r="AE108" s="219"/>
      <c r="AK108" s="219"/>
      <c r="AQ108" s="218"/>
      <c r="AW108" s="218"/>
      <c r="BC108" s="218"/>
      <c r="BI108" s="218"/>
      <c r="BO108" s="218"/>
    </row>
    <row r="109" spans="1:67" x14ac:dyDescent="0.4">
      <c r="A109" s="213"/>
      <c r="D109" s="218"/>
      <c r="E109" s="218"/>
      <c r="F109" s="218"/>
      <c r="G109" s="219"/>
      <c r="M109" s="219"/>
      <c r="S109" s="219"/>
      <c r="Y109" s="219"/>
      <c r="AE109" s="219"/>
      <c r="AK109" s="219"/>
      <c r="AQ109" s="218"/>
      <c r="AW109" s="218"/>
      <c r="BC109" s="218"/>
      <c r="BI109" s="218"/>
      <c r="BO109" s="218"/>
    </row>
    <row r="110" spans="1:67" x14ac:dyDescent="0.4">
      <c r="A110" s="213"/>
      <c r="D110" s="218"/>
      <c r="E110" s="218"/>
      <c r="F110" s="218"/>
      <c r="G110" s="219"/>
      <c r="M110" s="219"/>
      <c r="S110" s="219"/>
      <c r="Y110" s="219"/>
      <c r="AE110" s="219"/>
      <c r="AK110" s="219"/>
      <c r="AQ110" s="218"/>
      <c r="AW110" s="218"/>
      <c r="BC110" s="218"/>
      <c r="BI110" s="218"/>
      <c r="BO110" s="218"/>
    </row>
    <row r="111" spans="1:67" x14ac:dyDescent="0.4">
      <c r="A111" s="213"/>
      <c r="D111" s="218"/>
      <c r="E111" s="218"/>
      <c r="F111" s="218"/>
      <c r="G111" s="219"/>
      <c r="M111" s="219"/>
      <c r="S111" s="219"/>
      <c r="Y111" s="219"/>
      <c r="AE111" s="219"/>
      <c r="AK111" s="219"/>
      <c r="AQ111" s="218"/>
      <c r="AW111" s="218"/>
      <c r="BC111" s="218"/>
      <c r="BI111" s="218"/>
      <c r="BO111" s="218"/>
    </row>
    <row r="112" spans="1:67" x14ac:dyDescent="0.4">
      <c r="A112" s="213"/>
      <c r="D112" s="218"/>
      <c r="E112" s="218"/>
      <c r="F112" s="218"/>
      <c r="G112" s="219"/>
      <c r="M112" s="219"/>
      <c r="S112" s="219"/>
      <c r="Y112" s="219"/>
      <c r="AE112" s="219"/>
      <c r="AK112" s="219"/>
      <c r="AQ112" s="218"/>
      <c r="AW112" s="218"/>
      <c r="BC112" s="218"/>
      <c r="BI112" s="218"/>
      <c r="BO112" s="218"/>
    </row>
    <row r="113" spans="1:67" x14ac:dyDescent="0.4">
      <c r="A113" s="213"/>
      <c r="D113" s="218"/>
      <c r="E113" s="218"/>
      <c r="F113" s="218"/>
      <c r="G113" s="219"/>
      <c r="M113" s="219"/>
      <c r="S113" s="219"/>
      <c r="Y113" s="219"/>
      <c r="AE113" s="219"/>
      <c r="AK113" s="219"/>
      <c r="AQ113" s="218"/>
      <c r="AW113" s="218"/>
      <c r="BC113" s="218"/>
      <c r="BI113" s="218"/>
      <c r="BO113" s="218"/>
    </row>
    <row r="114" spans="1:67" x14ac:dyDescent="0.4">
      <c r="A114" s="213"/>
      <c r="D114" s="218"/>
      <c r="E114" s="218"/>
      <c r="F114" s="218"/>
      <c r="G114" s="219"/>
      <c r="M114" s="219"/>
      <c r="S114" s="219"/>
      <c r="Y114" s="219"/>
      <c r="AE114" s="219"/>
      <c r="AK114" s="219"/>
      <c r="AQ114" s="218"/>
      <c r="AW114" s="218"/>
      <c r="BC114" s="218"/>
      <c r="BI114" s="218"/>
      <c r="BO114" s="218"/>
    </row>
    <row r="115" spans="1:67" x14ac:dyDescent="0.4">
      <c r="A115" s="213"/>
      <c r="D115" s="218"/>
      <c r="E115" s="218"/>
      <c r="F115" s="218"/>
      <c r="G115" s="219"/>
      <c r="M115" s="219"/>
      <c r="S115" s="219"/>
      <c r="Y115" s="219"/>
      <c r="AE115" s="219"/>
      <c r="AK115" s="219"/>
      <c r="AQ115" s="218"/>
      <c r="AW115" s="218"/>
      <c r="BC115" s="218"/>
      <c r="BI115" s="218"/>
      <c r="BO115" s="218"/>
    </row>
    <row r="116" spans="1:67" x14ac:dyDescent="0.4">
      <c r="A116" s="213"/>
      <c r="D116" s="218"/>
      <c r="E116" s="218"/>
      <c r="F116" s="218"/>
      <c r="G116" s="219"/>
      <c r="M116" s="219"/>
      <c r="S116" s="219"/>
      <c r="Y116" s="219"/>
      <c r="AE116" s="219"/>
      <c r="AK116" s="219"/>
      <c r="AQ116" s="218"/>
      <c r="AW116" s="218"/>
      <c r="BC116" s="218"/>
      <c r="BI116" s="218"/>
      <c r="BO116" s="218"/>
    </row>
    <row r="117" spans="1:67" x14ac:dyDescent="0.4">
      <c r="A117" s="213"/>
      <c r="D117" s="218"/>
      <c r="E117" s="218"/>
      <c r="F117" s="218"/>
      <c r="G117" s="219"/>
      <c r="M117" s="219"/>
      <c r="S117" s="219"/>
      <c r="Y117" s="219"/>
      <c r="AE117" s="219"/>
      <c r="AK117" s="219"/>
      <c r="AQ117" s="218"/>
      <c r="AW117" s="218"/>
      <c r="BC117" s="218"/>
      <c r="BI117" s="218"/>
      <c r="BO117" s="218"/>
    </row>
    <row r="118" spans="1:67" x14ac:dyDescent="0.4">
      <c r="A118" s="213"/>
      <c r="D118" s="218"/>
      <c r="E118" s="218"/>
      <c r="F118" s="218"/>
      <c r="G118" s="219"/>
      <c r="M118" s="219"/>
      <c r="S118" s="219"/>
      <c r="Y118" s="219"/>
      <c r="AE118" s="219"/>
      <c r="AK118" s="219"/>
      <c r="AQ118" s="218"/>
      <c r="AW118" s="218"/>
      <c r="BC118" s="218"/>
      <c r="BI118" s="218"/>
      <c r="BO118" s="218"/>
    </row>
    <row r="119" spans="1:67" x14ac:dyDescent="0.4">
      <c r="A119" s="213"/>
      <c r="D119" s="218"/>
      <c r="E119" s="218"/>
      <c r="F119" s="218"/>
      <c r="G119" s="219"/>
      <c r="M119" s="219"/>
      <c r="S119" s="219"/>
      <c r="Y119" s="219"/>
      <c r="AE119" s="219"/>
      <c r="AK119" s="219"/>
      <c r="AQ119" s="218"/>
      <c r="AW119" s="218"/>
      <c r="BC119" s="218"/>
      <c r="BI119" s="218"/>
      <c r="BO119" s="218"/>
    </row>
    <row r="120" spans="1:67" x14ac:dyDescent="0.4">
      <c r="A120" s="213"/>
      <c r="D120" s="218"/>
      <c r="E120" s="218"/>
      <c r="F120" s="218"/>
      <c r="G120" s="219"/>
      <c r="M120" s="219"/>
      <c r="S120" s="219"/>
      <c r="Y120" s="219"/>
      <c r="AE120" s="219"/>
      <c r="AK120" s="219"/>
      <c r="AQ120" s="218"/>
      <c r="AW120" s="218"/>
      <c r="BC120" s="218"/>
      <c r="BI120" s="218"/>
      <c r="BO120" s="218"/>
    </row>
    <row r="121" spans="1:67" x14ac:dyDescent="0.4">
      <c r="A121" s="213"/>
      <c r="D121" s="218"/>
      <c r="E121" s="218"/>
      <c r="F121" s="218"/>
      <c r="G121" s="219"/>
      <c r="M121" s="219"/>
      <c r="S121" s="219"/>
      <c r="Y121" s="219"/>
      <c r="AE121" s="219"/>
      <c r="AK121" s="219"/>
      <c r="AQ121" s="218"/>
      <c r="AW121" s="218"/>
      <c r="BC121" s="218"/>
      <c r="BI121" s="218"/>
      <c r="BO121" s="218"/>
    </row>
    <row r="122" spans="1:67" x14ac:dyDescent="0.4">
      <c r="A122" s="213"/>
      <c r="D122" s="218"/>
      <c r="E122" s="218"/>
      <c r="F122" s="218"/>
      <c r="G122" s="219"/>
      <c r="M122" s="219"/>
      <c r="S122" s="219"/>
      <c r="Y122" s="219"/>
      <c r="AE122" s="219"/>
      <c r="AK122" s="219"/>
      <c r="AQ122" s="218"/>
      <c r="AW122" s="218"/>
      <c r="BC122" s="218"/>
      <c r="BI122" s="218"/>
      <c r="BO122" s="218"/>
    </row>
    <row r="123" spans="1:67" x14ac:dyDescent="0.4">
      <c r="A123" s="213"/>
      <c r="D123" s="218"/>
      <c r="E123" s="218"/>
      <c r="F123" s="218"/>
      <c r="G123" s="219"/>
      <c r="M123" s="219"/>
      <c r="S123" s="219"/>
      <c r="Y123" s="219"/>
      <c r="AE123" s="219"/>
      <c r="AK123" s="219"/>
      <c r="AQ123" s="218"/>
      <c r="AW123" s="218"/>
      <c r="BC123" s="218"/>
      <c r="BI123" s="218"/>
      <c r="BO123" s="218"/>
    </row>
    <row r="124" spans="1:67" x14ac:dyDescent="0.4">
      <c r="A124" s="213"/>
      <c r="D124" s="218"/>
      <c r="E124" s="218"/>
      <c r="F124" s="218"/>
      <c r="G124" s="219"/>
      <c r="M124" s="219"/>
      <c r="S124" s="219"/>
      <c r="Y124" s="219"/>
      <c r="AE124" s="219"/>
      <c r="AK124" s="219"/>
      <c r="AQ124" s="218"/>
      <c r="AW124" s="218"/>
      <c r="BC124" s="218"/>
      <c r="BI124" s="218"/>
      <c r="BO124" s="218"/>
    </row>
    <row r="125" spans="1:67" x14ac:dyDescent="0.4">
      <c r="A125" s="213"/>
      <c r="D125" s="218"/>
      <c r="E125" s="218"/>
      <c r="F125" s="218"/>
      <c r="G125" s="219"/>
      <c r="M125" s="219"/>
      <c r="S125" s="219"/>
      <c r="Y125" s="219"/>
      <c r="AE125" s="219"/>
      <c r="AK125" s="219"/>
      <c r="AQ125" s="218"/>
      <c r="AW125" s="218"/>
      <c r="BC125" s="218"/>
      <c r="BI125" s="218"/>
      <c r="BO125" s="218"/>
    </row>
    <row r="126" spans="1:67" x14ac:dyDescent="0.4">
      <c r="A126" s="213"/>
      <c r="D126" s="218"/>
      <c r="E126" s="218"/>
      <c r="F126" s="218"/>
      <c r="G126" s="219"/>
      <c r="M126" s="219"/>
      <c r="S126" s="219"/>
      <c r="Y126" s="219"/>
      <c r="AE126" s="219"/>
      <c r="AK126" s="219"/>
      <c r="AQ126" s="218"/>
      <c r="AW126" s="218"/>
      <c r="BC126" s="218"/>
      <c r="BI126" s="218"/>
      <c r="BO126" s="218"/>
    </row>
    <row r="127" spans="1:67" x14ac:dyDescent="0.4">
      <c r="A127" s="213"/>
      <c r="D127" s="218"/>
      <c r="E127" s="218"/>
      <c r="F127" s="218"/>
      <c r="G127" s="219"/>
      <c r="M127" s="219"/>
      <c r="S127" s="219"/>
      <c r="Y127" s="219"/>
      <c r="AE127" s="219"/>
      <c r="AK127" s="219"/>
      <c r="AQ127" s="218"/>
      <c r="AW127" s="218"/>
      <c r="BC127" s="218"/>
      <c r="BI127" s="218"/>
      <c r="BO127" s="218"/>
    </row>
    <row r="128" spans="1:67" x14ac:dyDescent="0.4">
      <c r="A128" s="213"/>
      <c r="D128" s="218"/>
      <c r="E128" s="218"/>
      <c r="F128" s="218"/>
      <c r="G128" s="219"/>
      <c r="M128" s="219"/>
      <c r="S128" s="219"/>
      <c r="Y128" s="219"/>
      <c r="AE128" s="219"/>
      <c r="AK128" s="219"/>
      <c r="AQ128" s="218"/>
      <c r="AW128" s="218"/>
      <c r="BC128" s="218"/>
      <c r="BI128" s="218"/>
      <c r="BO128" s="218"/>
    </row>
    <row r="129" spans="1:67" x14ac:dyDescent="0.4">
      <c r="A129" s="213"/>
      <c r="D129" s="218"/>
      <c r="E129" s="218"/>
      <c r="F129" s="218"/>
      <c r="G129" s="219"/>
      <c r="M129" s="219"/>
      <c r="S129" s="219"/>
      <c r="Y129" s="219"/>
      <c r="AE129" s="219"/>
      <c r="AK129" s="219"/>
      <c r="AQ129" s="218"/>
      <c r="AW129" s="218"/>
      <c r="BC129" s="218"/>
      <c r="BI129" s="218"/>
      <c r="BO129" s="218"/>
    </row>
    <row r="130" spans="1:67" x14ac:dyDescent="0.4">
      <c r="A130" s="213"/>
      <c r="D130" s="218"/>
      <c r="E130" s="218"/>
      <c r="F130" s="218"/>
      <c r="G130" s="219"/>
      <c r="M130" s="219"/>
      <c r="S130" s="219"/>
      <c r="Y130" s="219"/>
      <c r="AE130" s="219"/>
      <c r="AK130" s="219"/>
      <c r="AQ130" s="218"/>
      <c r="AW130" s="218"/>
      <c r="BC130" s="218"/>
      <c r="BI130" s="218"/>
      <c r="BO130" s="218"/>
    </row>
    <row r="131" spans="1:67" x14ac:dyDescent="0.4">
      <c r="A131" s="213"/>
      <c r="D131" s="218"/>
      <c r="E131" s="218"/>
      <c r="F131" s="218"/>
      <c r="G131" s="219"/>
      <c r="M131" s="219"/>
      <c r="S131" s="219"/>
      <c r="Y131" s="219"/>
      <c r="AE131" s="219"/>
      <c r="AK131" s="219"/>
      <c r="AQ131" s="218"/>
      <c r="AW131" s="218"/>
      <c r="BC131" s="218"/>
      <c r="BI131" s="218"/>
      <c r="BO131" s="218"/>
    </row>
    <row r="132" spans="1:67" x14ac:dyDescent="0.4">
      <c r="A132" s="213"/>
      <c r="D132" s="218"/>
      <c r="E132" s="218"/>
      <c r="F132" s="218"/>
      <c r="G132" s="219"/>
      <c r="M132" s="219"/>
      <c r="S132" s="219"/>
      <c r="Y132" s="219"/>
      <c r="AE132" s="219"/>
      <c r="AK132" s="219"/>
      <c r="AQ132" s="218"/>
      <c r="AW132" s="218"/>
      <c r="BC132" s="218"/>
      <c r="BI132" s="218"/>
      <c r="BO132" s="218"/>
    </row>
    <row r="133" spans="1:67" x14ac:dyDescent="0.4">
      <c r="A133" s="213"/>
      <c r="D133" s="218"/>
      <c r="E133" s="218"/>
      <c r="F133" s="218"/>
      <c r="G133" s="219"/>
      <c r="M133" s="219"/>
      <c r="S133" s="219"/>
      <c r="Y133" s="219"/>
      <c r="AE133" s="219"/>
      <c r="AK133" s="219"/>
      <c r="AQ133" s="218"/>
      <c r="AW133" s="218"/>
      <c r="BC133" s="218"/>
      <c r="BI133" s="218"/>
      <c r="BO133" s="218"/>
    </row>
    <row r="134" spans="1:67" x14ac:dyDescent="0.4">
      <c r="A134" s="213"/>
      <c r="D134" s="218"/>
      <c r="E134" s="218"/>
      <c r="F134" s="218"/>
      <c r="G134" s="219"/>
      <c r="M134" s="219"/>
      <c r="S134" s="219"/>
      <c r="Y134" s="219"/>
      <c r="AE134" s="219"/>
      <c r="AK134" s="219"/>
      <c r="AQ134" s="218"/>
      <c r="AW134" s="218"/>
      <c r="BC134" s="218"/>
      <c r="BI134" s="218"/>
      <c r="BO134" s="218"/>
    </row>
    <row r="135" spans="1:67" x14ac:dyDescent="0.4">
      <c r="A135" s="213"/>
      <c r="D135" s="218"/>
      <c r="E135" s="218"/>
      <c r="F135" s="218"/>
      <c r="G135" s="219"/>
      <c r="M135" s="219"/>
      <c r="S135" s="219"/>
      <c r="Y135" s="219"/>
      <c r="AE135" s="219"/>
      <c r="AK135" s="219"/>
      <c r="AQ135" s="218"/>
      <c r="AW135" s="218"/>
      <c r="BC135" s="218"/>
      <c r="BI135" s="218"/>
      <c r="BO135" s="218"/>
    </row>
    <row r="136" spans="1:67" x14ac:dyDescent="0.4">
      <c r="A136" s="213"/>
      <c r="D136" s="218"/>
      <c r="E136" s="218"/>
      <c r="F136" s="218"/>
      <c r="G136" s="219"/>
      <c r="M136" s="219"/>
      <c r="S136" s="219"/>
      <c r="Y136" s="219"/>
      <c r="AE136" s="219"/>
      <c r="AK136" s="219"/>
      <c r="AQ136" s="218"/>
      <c r="AW136" s="218"/>
      <c r="BC136" s="218"/>
      <c r="BI136" s="218"/>
      <c r="BO136" s="218"/>
    </row>
    <row r="137" spans="1:67" x14ac:dyDescent="0.4">
      <c r="A137" s="213"/>
      <c r="D137" s="218"/>
      <c r="E137" s="218"/>
      <c r="F137" s="218"/>
      <c r="G137" s="219"/>
      <c r="M137" s="219"/>
      <c r="S137" s="219"/>
      <c r="Y137" s="219"/>
      <c r="AE137" s="219"/>
      <c r="AK137" s="219"/>
      <c r="AQ137" s="218"/>
      <c r="AW137" s="218"/>
      <c r="BC137" s="218"/>
      <c r="BI137" s="218"/>
      <c r="BO137" s="218"/>
    </row>
    <row r="138" spans="1:67" x14ac:dyDescent="0.4">
      <c r="A138" s="213"/>
      <c r="D138" s="218"/>
      <c r="E138" s="218"/>
      <c r="F138" s="218"/>
      <c r="G138" s="219"/>
      <c r="M138" s="219"/>
      <c r="S138" s="219"/>
      <c r="Y138" s="219"/>
      <c r="AE138" s="219"/>
      <c r="AK138" s="219"/>
      <c r="AQ138" s="218"/>
      <c r="AW138" s="218"/>
      <c r="BC138" s="218"/>
      <c r="BI138" s="218"/>
      <c r="BO138" s="218"/>
    </row>
    <row r="139" spans="1:67" x14ac:dyDescent="0.4">
      <c r="A139" s="213"/>
      <c r="D139" s="218"/>
      <c r="E139" s="218"/>
      <c r="F139" s="218"/>
      <c r="G139" s="219"/>
      <c r="M139" s="219"/>
      <c r="S139" s="219"/>
      <c r="Y139" s="219"/>
      <c r="AE139" s="219"/>
      <c r="AK139" s="219"/>
      <c r="AQ139" s="218"/>
      <c r="AW139" s="218"/>
      <c r="BC139" s="218"/>
      <c r="BI139" s="218"/>
      <c r="BO139" s="218"/>
    </row>
    <row r="140" spans="1:67" x14ac:dyDescent="0.4">
      <c r="A140" s="213"/>
      <c r="D140" s="218"/>
      <c r="E140" s="218"/>
      <c r="F140" s="218"/>
      <c r="G140" s="219"/>
      <c r="M140" s="219"/>
      <c r="S140" s="219"/>
      <c r="Y140" s="219"/>
      <c r="AE140" s="219"/>
      <c r="AK140" s="219"/>
      <c r="AQ140" s="218"/>
      <c r="AW140" s="218"/>
      <c r="BC140" s="218"/>
      <c r="BI140" s="218"/>
      <c r="BO140" s="218"/>
    </row>
    <row r="141" spans="1:67" x14ac:dyDescent="0.4">
      <c r="A141" s="213"/>
      <c r="D141" s="218"/>
      <c r="E141" s="218"/>
      <c r="F141" s="218"/>
      <c r="G141" s="219"/>
      <c r="M141" s="219"/>
      <c r="S141" s="219"/>
      <c r="Y141" s="219"/>
      <c r="AE141" s="219"/>
      <c r="AK141" s="219"/>
      <c r="AQ141" s="218"/>
      <c r="AW141" s="218"/>
      <c r="BC141" s="218"/>
      <c r="BI141" s="218"/>
      <c r="BO141" s="218"/>
    </row>
    <row r="142" spans="1:67" x14ac:dyDescent="0.4">
      <c r="A142" s="213"/>
      <c r="D142" s="218"/>
      <c r="E142" s="218"/>
      <c r="F142" s="218"/>
      <c r="G142" s="219"/>
      <c r="M142" s="219"/>
      <c r="S142" s="219"/>
      <c r="Y142" s="219"/>
      <c r="AE142" s="219"/>
      <c r="AK142" s="219"/>
      <c r="AQ142" s="218"/>
      <c r="AW142" s="218"/>
      <c r="BC142" s="218"/>
      <c r="BI142" s="218"/>
      <c r="BO142" s="218"/>
    </row>
    <row r="143" spans="1:67" x14ac:dyDescent="0.4">
      <c r="A143" s="213"/>
      <c r="D143" s="218"/>
      <c r="E143" s="218"/>
      <c r="F143" s="218"/>
      <c r="G143" s="219"/>
      <c r="M143" s="219"/>
      <c r="S143" s="219"/>
      <c r="Y143" s="219"/>
      <c r="AE143" s="219"/>
      <c r="AK143" s="219"/>
      <c r="AQ143" s="218"/>
      <c r="AW143" s="218"/>
      <c r="BC143" s="218"/>
      <c r="BI143" s="218"/>
      <c r="BO143" s="218"/>
    </row>
    <row r="144" spans="1:67" x14ac:dyDescent="0.4">
      <c r="A144" s="213"/>
      <c r="D144" s="218"/>
      <c r="E144" s="218"/>
      <c r="F144" s="218"/>
      <c r="G144" s="219"/>
      <c r="M144" s="219"/>
      <c r="S144" s="219"/>
      <c r="Y144" s="219"/>
      <c r="AE144" s="219"/>
      <c r="AK144" s="219"/>
      <c r="AQ144" s="218"/>
      <c r="AW144" s="218"/>
      <c r="BC144" s="218"/>
      <c r="BI144" s="218"/>
      <c r="BO144" s="218"/>
    </row>
    <row r="145" spans="1:67" x14ac:dyDescent="0.4">
      <c r="A145" s="213"/>
      <c r="D145" s="218"/>
      <c r="E145" s="218"/>
      <c r="F145" s="218"/>
      <c r="G145" s="219"/>
      <c r="M145" s="219"/>
      <c r="S145" s="219"/>
      <c r="Y145" s="219"/>
      <c r="AE145" s="219"/>
      <c r="AK145" s="219"/>
      <c r="AQ145" s="218"/>
      <c r="AW145" s="218"/>
      <c r="BC145" s="218"/>
      <c r="BI145" s="218"/>
      <c r="BO145" s="218"/>
    </row>
    <row r="146" spans="1:67" x14ac:dyDescent="0.4">
      <c r="A146" s="213"/>
      <c r="D146" s="218"/>
      <c r="E146" s="218"/>
      <c r="F146" s="218"/>
      <c r="G146" s="219"/>
      <c r="M146" s="219"/>
      <c r="S146" s="219"/>
      <c r="Y146" s="219"/>
      <c r="AE146" s="219"/>
      <c r="AK146" s="219"/>
      <c r="AQ146" s="218"/>
      <c r="AW146" s="218"/>
      <c r="BC146" s="218"/>
      <c r="BI146" s="218"/>
      <c r="BO146" s="218"/>
    </row>
    <row r="147" spans="1:67" x14ac:dyDescent="0.4">
      <c r="A147" s="213"/>
      <c r="D147" s="218"/>
      <c r="E147" s="218"/>
      <c r="F147" s="218"/>
      <c r="G147" s="219"/>
      <c r="M147" s="219"/>
      <c r="S147" s="219"/>
      <c r="Y147" s="219"/>
      <c r="AE147" s="219"/>
      <c r="AK147" s="219"/>
      <c r="AQ147" s="218"/>
      <c r="AW147" s="218"/>
      <c r="BC147" s="218"/>
      <c r="BI147" s="218"/>
      <c r="BO147" s="218"/>
    </row>
    <row r="148" spans="1:67" x14ac:dyDescent="0.4">
      <c r="A148" s="213"/>
      <c r="D148" s="218"/>
      <c r="E148" s="218"/>
      <c r="F148" s="218"/>
      <c r="G148" s="219"/>
      <c r="M148" s="219"/>
      <c r="S148" s="219"/>
      <c r="Y148" s="219"/>
      <c r="AE148" s="219"/>
      <c r="AK148" s="219"/>
      <c r="AQ148" s="218"/>
      <c r="AW148" s="218"/>
      <c r="BC148" s="218"/>
      <c r="BI148" s="218"/>
      <c r="BO148" s="218"/>
    </row>
    <row r="149" spans="1:67" x14ac:dyDescent="0.4">
      <c r="A149" s="213"/>
      <c r="D149" s="218"/>
      <c r="E149" s="218"/>
      <c r="F149" s="218"/>
      <c r="G149" s="219"/>
      <c r="M149" s="219"/>
      <c r="S149" s="219"/>
      <c r="Y149" s="219"/>
      <c r="AE149" s="219"/>
      <c r="AK149" s="219"/>
      <c r="AQ149" s="218"/>
      <c r="AW149" s="218"/>
      <c r="BC149" s="218"/>
      <c r="BI149" s="218"/>
      <c r="BO149" s="218"/>
    </row>
    <row r="150" spans="1:67" x14ac:dyDescent="0.4">
      <c r="A150" s="213"/>
      <c r="D150" s="218"/>
      <c r="E150" s="218"/>
      <c r="F150" s="218"/>
      <c r="G150" s="219"/>
      <c r="M150" s="219"/>
      <c r="S150" s="219"/>
      <c r="Y150" s="219"/>
      <c r="AE150" s="219"/>
      <c r="AK150" s="219"/>
      <c r="AQ150" s="218"/>
      <c r="AW150" s="218"/>
      <c r="BC150" s="218"/>
      <c r="BI150" s="218"/>
      <c r="BO150" s="218"/>
    </row>
    <row r="151" spans="1:67" x14ac:dyDescent="0.4">
      <c r="A151" s="213"/>
      <c r="D151" s="218"/>
      <c r="E151" s="218"/>
      <c r="F151" s="218"/>
      <c r="G151" s="219"/>
      <c r="M151" s="219"/>
      <c r="S151" s="219"/>
      <c r="Y151" s="219"/>
      <c r="AE151" s="219"/>
      <c r="AK151" s="219"/>
      <c r="AQ151" s="218"/>
      <c r="AW151" s="218"/>
      <c r="BC151" s="218"/>
      <c r="BI151" s="218"/>
      <c r="BO151" s="218"/>
    </row>
    <row r="152" spans="1:67" x14ac:dyDescent="0.4">
      <c r="A152" s="213"/>
      <c r="D152" s="218"/>
      <c r="E152" s="218"/>
      <c r="F152" s="218"/>
      <c r="G152" s="219"/>
      <c r="M152" s="219"/>
      <c r="S152" s="219"/>
      <c r="Y152" s="219"/>
      <c r="AE152" s="219"/>
      <c r="AK152" s="219"/>
      <c r="AQ152" s="218"/>
      <c r="AW152" s="218"/>
      <c r="BC152" s="218"/>
      <c r="BI152" s="218"/>
      <c r="BO152" s="218"/>
    </row>
    <row r="153" spans="1:67" x14ac:dyDescent="0.4">
      <c r="A153" s="213"/>
      <c r="D153" s="218"/>
      <c r="E153" s="218"/>
      <c r="F153" s="218"/>
      <c r="G153" s="219"/>
      <c r="M153" s="219"/>
      <c r="S153" s="219"/>
      <c r="Y153" s="219"/>
      <c r="AE153" s="219"/>
      <c r="AK153" s="219"/>
      <c r="AQ153" s="218"/>
      <c r="AW153" s="218"/>
      <c r="BC153" s="218"/>
      <c r="BI153" s="218"/>
      <c r="BO153" s="218"/>
    </row>
    <row r="154" spans="1:67" x14ac:dyDescent="0.4">
      <c r="A154" s="213"/>
      <c r="D154" s="218"/>
      <c r="E154" s="218"/>
      <c r="F154" s="218"/>
      <c r="G154" s="219"/>
      <c r="M154" s="219"/>
      <c r="S154" s="219"/>
      <c r="Y154" s="219"/>
      <c r="AE154" s="219"/>
      <c r="AK154" s="219"/>
      <c r="AQ154" s="218"/>
      <c r="AW154" s="218"/>
      <c r="BC154" s="218"/>
      <c r="BI154" s="218"/>
      <c r="BO154" s="218"/>
    </row>
    <row r="155" spans="1:67" x14ac:dyDescent="0.4">
      <c r="A155" s="213"/>
      <c r="D155" s="218"/>
      <c r="E155" s="218"/>
      <c r="F155" s="218"/>
      <c r="G155" s="219"/>
      <c r="M155" s="219"/>
      <c r="S155" s="219"/>
      <c r="Y155" s="219"/>
      <c r="AE155" s="219"/>
      <c r="AK155" s="219"/>
      <c r="AQ155" s="218"/>
      <c r="AW155" s="218"/>
      <c r="BC155" s="218"/>
      <c r="BI155" s="218"/>
      <c r="BO155" s="218"/>
    </row>
    <row r="156" spans="1:67" x14ac:dyDescent="0.4">
      <c r="A156" s="213"/>
      <c r="D156" s="218"/>
      <c r="E156" s="218"/>
      <c r="F156" s="218"/>
      <c r="G156" s="219"/>
      <c r="M156" s="219"/>
      <c r="S156" s="219"/>
      <c r="Y156" s="219"/>
      <c r="AE156" s="219"/>
      <c r="AK156" s="219"/>
      <c r="AQ156" s="218"/>
      <c r="AW156" s="218"/>
      <c r="BC156" s="218"/>
      <c r="BI156" s="218"/>
      <c r="BO156" s="218"/>
    </row>
    <row r="157" spans="1:67" x14ac:dyDescent="0.4">
      <c r="A157" s="213"/>
      <c r="D157" s="218"/>
      <c r="E157" s="218"/>
      <c r="F157" s="218"/>
      <c r="G157" s="219"/>
      <c r="M157" s="219"/>
      <c r="S157" s="219"/>
      <c r="Y157" s="219"/>
      <c r="AE157" s="219"/>
      <c r="AK157" s="219"/>
      <c r="AQ157" s="218"/>
      <c r="AW157" s="218"/>
      <c r="BC157" s="218"/>
      <c r="BI157" s="218"/>
      <c r="BO157" s="218"/>
    </row>
    <row r="158" spans="1:67" x14ac:dyDescent="0.4">
      <c r="A158" s="213"/>
      <c r="D158" s="218"/>
      <c r="E158" s="218"/>
      <c r="F158" s="218"/>
      <c r="G158" s="219"/>
      <c r="M158" s="219"/>
      <c r="S158" s="219"/>
      <c r="Y158" s="219"/>
      <c r="AE158" s="219"/>
      <c r="AK158" s="219"/>
      <c r="AQ158" s="218"/>
      <c r="AW158" s="218"/>
      <c r="BC158" s="218"/>
      <c r="BI158" s="218"/>
      <c r="BO158" s="218"/>
    </row>
    <row r="159" spans="1:67" x14ac:dyDescent="0.4">
      <c r="A159" s="213"/>
      <c r="D159" s="218"/>
      <c r="E159" s="218"/>
      <c r="F159" s="218"/>
      <c r="G159" s="219"/>
      <c r="M159" s="219"/>
      <c r="S159" s="219"/>
      <c r="Y159" s="219"/>
      <c r="AE159" s="219"/>
      <c r="AK159" s="219"/>
      <c r="AQ159" s="218"/>
      <c r="AW159" s="218"/>
      <c r="BC159" s="218"/>
      <c r="BI159" s="218"/>
      <c r="BO159" s="218"/>
    </row>
    <row r="160" spans="1:67" x14ac:dyDescent="0.4">
      <c r="A160" s="213"/>
      <c r="D160" s="218"/>
      <c r="E160" s="218"/>
      <c r="F160" s="218"/>
      <c r="G160" s="219"/>
      <c r="M160" s="219"/>
      <c r="S160" s="219"/>
      <c r="Y160" s="219"/>
      <c r="AE160" s="219"/>
      <c r="AK160" s="219"/>
      <c r="AQ160" s="218"/>
      <c r="AW160" s="218"/>
      <c r="BC160" s="218"/>
      <c r="BI160" s="218"/>
      <c r="BO160" s="218"/>
    </row>
    <row r="161" spans="1:67" x14ac:dyDescent="0.4">
      <c r="A161" s="213"/>
      <c r="D161" s="218"/>
      <c r="E161" s="218"/>
      <c r="F161" s="218"/>
      <c r="G161" s="219"/>
      <c r="M161" s="219"/>
      <c r="S161" s="219"/>
      <c r="Y161" s="219"/>
      <c r="AE161" s="219"/>
      <c r="AK161" s="219"/>
      <c r="AQ161" s="218"/>
      <c r="AW161" s="218"/>
      <c r="BC161" s="218"/>
      <c r="BI161" s="218"/>
      <c r="BO161" s="218"/>
    </row>
    <row r="162" spans="1:67" x14ac:dyDescent="0.4">
      <c r="A162" s="213"/>
      <c r="D162" s="218"/>
      <c r="E162" s="218"/>
      <c r="F162" s="218"/>
      <c r="G162" s="219"/>
      <c r="M162" s="219"/>
      <c r="S162" s="219"/>
      <c r="Y162" s="219"/>
      <c r="AE162" s="219"/>
      <c r="AK162" s="219"/>
      <c r="AQ162" s="218"/>
      <c r="AW162" s="218"/>
      <c r="BC162" s="218"/>
      <c r="BI162" s="218"/>
      <c r="BO162" s="218"/>
    </row>
    <row r="163" spans="1:67" x14ac:dyDescent="0.4">
      <c r="A163" s="213"/>
      <c r="D163" s="218"/>
      <c r="E163" s="218"/>
      <c r="F163" s="218"/>
      <c r="G163" s="219"/>
      <c r="M163" s="219"/>
      <c r="S163" s="219"/>
      <c r="Y163" s="219"/>
      <c r="AE163" s="219"/>
      <c r="AK163" s="219"/>
      <c r="AQ163" s="218"/>
      <c r="AW163" s="218"/>
      <c r="BC163" s="218"/>
      <c r="BI163" s="218"/>
      <c r="BO163" s="218"/>
    </row>
    <row r="164" spans="1:67" x14ac:dyDescent="0.4">
      <c r="A164" s="213"/>
      <c r="D164" s="218"/>
      <c r="E164" s="218"/>
      <c r="F164" s="218"/>
      <c r="G164" s="219"/>
      <c r="M164" s="219"/>
      <c r="S164" s="219"/>
      <c r="Y164" s="219"/>
      <c r="AE164" s="219"/>
      <c r="AK164" s="219"/>
      <c r="AQ164" s="218"/>
      <c r="AW164" s="218"/>
      <c r="BC164" s="218"/>
      <c r="BI164" s="218"/>
      <c r="BO164" s="218"/>
    </row>
    <row r="165" spans="1:67" x14ac:dyDescent="0.4">
      <c r="A165" s="213"/>
      <c r="D165" s="218"/>
      <c r="E165" s="218"/>
      <c r="F165" s="218"/>
      <c r="G165" s="219"/>
      <c r="M165" s="219"/>
      <c r="S165" s="219"/>
      <c r="Y165" s="219"/>
      <c r="AE165" s="219"/>
      <c r="AK165" s="219"/>
      <c r="AQ165" s="218"/>
      <c r="AW165" s="218"/>
      <c r="BC165" s="218"/>
      <c r="BI165" s="218"/>
      <c r="BO165" s="218"/>
    </row>
    <row r="166" spans="1:67" x14ac:dyDescent="0.4">
      <c r="A166" s="213"/>
      <c r="D166" s="218"/>
      <c r="E166" s="218"/>
      <c r="F166" s="218"/>
      <c r="G166" s="219"/>
      <c r="M166" s="219"/>
      <c r="S166" s="219"/>
      <c r="Y166" s="219"/>
      <c r="AE166" s="219"/>
      <c r="AK166" s="219"/>
      <c r="AQ166" s="218"/>
      <c r="AW166" s="218"/>
      <c r="BC166" s="218"/>
      <c r="BI166" s="218"/>
      <c r="BO166" s="218"/>
    </row>
    <row r="167" spans="1:67" x14ac:dyDescent="0.4">
      <c r="A167" s="213"/>
      <c r="D167" s="218"/>
      <c r="E167" s="218"/>
      <c r="F167" s="218"/>
      <c r="G167" s="219"/>
      <c r="M167" s="219"/>
      <c r="S167" s="219"/>
      <c r="Y167" s="219"/>
      <c r="AE167" s="219"/>
      <c r="AK167" s="219"/>
      <c r="AQ167" s="218"/>
      <c r="AW167" s="218"/>
      <c r="BC167" s="218"/>
      <c r="BI167" s="218"/>
      <c r="BO167" s="218"/>
    </row>
    <row r="168" spans="1:67" x14ac:dyDescent="0.4">
      <c r="A168" s="213"/>
      <c r="D168" s="218"/>
      <c r="E168" s="218"/>
      <c r="F168" s="218"/>
      <c r="G168" s="219"/>
      <c r="M168" s="219"/>
      <c r="S168" s="219"/>
      <c r="Y168" s="219"/>
      <c r="AE168" s="219"/>
      <c r="AK168" s="219"/>
      <c r="AQ168" s="218"/>
      <c r="AW168" s="218"/>
      <c r="BC168" s="218"/>
      <c r="BI168" s="218"/>
      <c r="BO168" s="218"/>
    </row>
    <row r="169" spans="1:67" x14ac:dyDescent="0.4">
      <c r="A169" s="213"/>
      <c r="D169" s="218"/>
      <c r="E169" s="218"/>
      <c r="F169" s="218"/>
      <c r="G169" s="219"/>
      <c r="M169" s="219"/>
      <c r="S169" s="219"/>
      <c r="Y169" s="219"/>
      <c r="AE169" s="219"/>
      <c r="AK169" s="219"/>
      <c r="AQ169" s="218"/>
      <c r="AW169" s="218"/>
      <c r="BC169" s="218"/>
      <c r="BI169" s="218"/>
      <c r="BO169" s="218"/>
    </row>
    <row r="170" spans="1:67" x14ac:dyDescent="0.4">
      <c r="A170" s="213"/>
      <c r="D170" s="218"/>
      <c r="E170" s="218"/>
      <c r="F170" s="218"/>
      <c r="G170" s="219"/>
      <c r="M170" s="219"/>
      <c r="S170" s="219"/>
      <c r="Y170" s="219"/>
      <c r="AE170" s="219"/>
      <c r="AK170" s="219"/>
      <c r="AQ170" s="218"/>
      <c r="AW170" s="218"/>
      <c r="BC170" s="218"/>
      <c r="BI170" s="218"/>
      <c r="BO170" s="218"/>
    </row>
    <row r="171" spans="1:67" x14ac:dyDescent="0.4">
      <c r="A171" s="213"/>
      <c r="D171" s="218"/>
      <c r="E171" s="218"/>
      <c r="F171" s="218"/>
      <c r="G171" s="219"/>
      <c r="M171" s="219"/>
      <c r="S171" s="219"/>
      <c r="Y171" s="219"/>
      <c r="AE171" s="219"/>
      <c r="AK171" s="219"/>
      <c r="AQ171" s="218"/>
      <c r="AW171" s="218"/>
      <c r="BC171" s="218"/>
      <c r="BI171" s="218"/>
      <c r="BO171" s="218"/>
    </row>
    <row r="172" spans="1:67" x14ac:dyDescent="0.4">
      <c r="A172" s="213"/>
      <c r="D172" s="218"/>
      <c r="E172" s="218"/>
      <c r="F172" s="218"/>
      <c r="G172" s="219"/>
      <c r="M172" s="219"/>
      <c r="S172" s="219"/>
      <c r="Y172" s="219"/>
      <c r="AE172" s="219"/>
      <c r="AK172" s="219"/>
      <c r="AQ172" s="218"/>
      <c r="AW172" s="218"/>
      <c r="BC172" s="218"/>
      <c r="BI172" s="218"/>
      <c r="BO172" s="218"/>
    </row>
    <row r="173" spans="1:67" x14ac:dyDescent="0.4">
      <c r="A173" s="213"/>
      <c r="D173" s="218"/>
      <c r="E173" s="218"/>
      <c r="F173" s="218"/>
      <c r="G173" s="219"/>
      <c r="M173" s="219"/>
      <c r="S173" s="219"/>
      <c r="Y173" s="219"/>
      <c r="AE173" s="219"/>
      <c r="AK173" s="219"/>
      <c r="AQ173" s="218"/>
      <c r="AW173" s="218"/>
      <c r="BC173" s="218"/>
      <c r="BI173" s="218"/>
      <c r="BO173" s="218"/>
    </row>
    <row r="174" spans="1:67" x14ac:dyDescent="0.4">
      <c r="A174" s="213"/>
      <c r="D174" s="218"/>
      <c r="E174" s="218"/>
      <c r="F174" s="218"/>
      <c r="G174" s="219"/>
      <c r="M174" s="219"/>
      <c r="S174" s="219"/>
      <c r="Y174" s="219"/>
      <c r="AE174" s="219"/>
      <c r="AK174" s="219"/>
      <c r="AQ174" s="218"/>
      <c r="AW174" s="218"/>
      <c r="BC174" s="218"/>
      <c r="BI174" s="218"/>
      <c r="BO174" s="218"/>
    </row>
    <row r="175" spans="1:67" x14ac:dyDescent="0.4">
      <c r="A175" s="213"/>
      <c r="D175" s="218"/>
      <c r="E175" s="218"/>
      <c r="F175" s="218"/>
      <c r="G175" s="219"/>
      <c r="M175" s="219"/>
      <c r="S175" s="219"/>
      <c r="Y175" s="219"/>
      <c r="AE175" s="219"/>
      <c r="AK175" s="219"/>
      <c r="AQ175" s="218"/>
      <c r="AW175" s="218"/>
      <c r="BC175" s="218"/>
      <c r="BI175" s="218"/>
      <c r="BO175" s="218"/>
    </row>
    <row r="176" spans="1:67" x14ac:dyDescent="0.4">
      <c r="A176" s="213"/>
      <c r="D176" s="218"/>
      <c r="E176" s="218"/>
      <c r="F176" s="218"/>
      <c r="G176" s="219"/>
      <c r="M176" s="219"/>
      <c r="S176" s="219"/>
      <c r="Y176" s="219"/>
      <c r="AE176" s="219"/>
      <c r="AK176" s="219"/>
      <c r="AQ176" s="218"/>
      <c r="AW176" s="218"/>
      <c r="BC176" s="218"/>
      <c r="BI176" s="218"/>
      <c r="BO176" s="218"/>
    </row>
    <row r="177" spans="1:67" x14ac:dyDescent="0.4">
      <c r="A177" s="213"/>
      <c r="D177" s="218"/>
      <c r="E177" s="218"/>
      <c r="F177" s="218"/>
      <c r="G177" s="219"/>
      <c r="M177" s="219"/>
      <c r="S177" s="219"/>
      <c r="Y177" s="219"/>
      <c r="AE177" s="219"/>
      <c r="AK177" s="219"/>
      <c r="AQ177" s="218"/>
      <c r="AW177" s="218"/>
      <c r="BC177" s="218"/>
      <c r="BI177" s="218"/>
      <c r="BO177" s="218"/>
    </row>
    <row r="178" spans="1:67" x14ac:dyDescent="0.4">
      <c r="D178" s="218"/>
      <c r="E178" s="218"/>
      <c r="F178" s="218"/>
      <c r="G178" s="219"/>
      <c r="M178" s="219"/>
      <c r="S178" s="219"/>
      <c r="Y178" s="219"/>
      <c r="AE178" s="219"/>
      <c r="AK178" s="219"/>
      <c r="AQ178" s="218"/>
      <c r="AW178" s="218"/>
      <c r="BC178" s="218"/>
      <c r="BI178" s="218"/>
      <c r="BO178" s="218"/>
    </row>
    <row r="179" spans="1:67" x14ac:dyDescent="0.4">
      <c r="D179" s="218"/>
      <c r="E179" s="218"/>
      <c r="F179" s="218"/>
      <c r="G179" s="219"/>
      <c r="M179" s="219"/>
      <c r="S179" s="219"/>
      <c r="Y179" s="219"/>
      <c r="AE179" s="219"/>
      <c r="AK179" s="219"/>
      <c r="AQ179" s="218"/>
      <c r="AW179" s="218"/>
      <c r="BC179" s="218"/>
      <c r="BI179" s="218"/>
      <c r="BO179" s="218"/>
    </row>
    <row r="180" spans="1:67" x14ac:dyDescent="0.4">
      <c r="D180" s="218"/>
      <c r="E180" s="218"/>
      <c r="F180" s="218"/>
      <c r="G180" s="219"/>
      <c r="M180" s="219"/>
      <c r="S180" s="219"/>
      <c r="Y180" s="219"/>
      <c r="AE180" s="219"/>
      <c r="AK180" s="219"/>
      <c r="AQ180" s="218"/>
      <c r="AW180" s="218"/>
      <c r="BC180" s="218"/>
      <c r="BI180" s="218"/>
      <c r="BO180" s="218"/>
    </row>
    <row r="181" spans="1:67" x14ac:dyDescent="0.4">
      <c r="D181" s="218"/>
      <c r="E181" s="218"/>
      <c r="F181" s="218"/>
      <c r="G181" s="219"/>
      <c r="M181" s="219"/>
      <c r="S181" s="219"/>
      <c r="Y181" s="219"/>
      <c r="AE181" s="219"/>
      <c r="AK181" s="219"/>
      <c r="AQ181" s="218"/>
      <c r="AW181" s="218"/>
      <c r="BC181" s="218"/>
      <c r="BI181" s="218"/>
      <c r="BO181" s="218"/>
    </row>
    <row r="182" spans="1:67" x14ac:dyDescent="0.4">
      <c r="D182" s="218"/>
      <c r="E182" s="218"/>
      <c r="F182" s="218"/>
      <c r="G182" s="219"/>
      <c r="M182" s="219"/>
      <c r="S182" s="219"/>
      <c r="Y182" s="219"/>
      <c r="AE182" s="219"/>
      <c r="AK182" s="219"/>
      <c r="AQ182" s="218"/>
      <c r="AW182" s="218"/>
      <c r="BC182" s="218"/>
      <c r="BI182" s="218"/>
      <c r="BO182" s="218"/>
    </row>
    <row r="183" spans="1:67" x14ac:dyDescent="0.4">
      <c r="D183" s="218"/>
      <c r="E183" s="218"/>
      <c r="F183" s="218"/>
      <c r="G183" s="219"/>
      <c r="M183" s="219"/>
      <c r="S183" s="219"/>
      <c r="Y183" s="219"/>
      <c r="AE183" s="219"/>
      <c r="AK183" s="219"/>
      <c r="AQ183" s="218"/>
      <c r="AW183" s="218"/>
      <c r="BC183" s="218"/>
      <c r="BI183" s="218"/>
      <c r="BO183" s="218"/>
    </row>
    <row r="184" spans="1:67" x14ac:dyDescent="0.4">
      <c r="D184" s="218"/>
      <c r="E184" s="218"/>
      <c r="F184" s="218"/>
      <c r="G184" s="219"/>
      <c r="M184" s="219"/>
      <c r="S184" s="219"/>
      <c r="Y184" s="219"/>
      <c r="AE184" s="219"/>
      <c r="AK184" s="219"/>
      <c r="AQ184" s="218"/>
      <c r="AW184" s="218"/>
      <c r="BC184" s="218"/>
      <c r="BI184" s="218"/>
      <c r="BO184" s="218"/>
    </row>
    <row r="185" spans="1:67" x14ac:dyDescent="0.4">
      <c r="D185" s="218"/>
      <c r="E185" s="218"/>
      <c r="F185" s="218"/>
      <c r="G185" s="219"/>
      <c r="M185" s="219"/>
      <c r="S185" s="219"/>
      <c r="Y185" s="219"/>
      <c r="AE185" s="219"/>
      <c r="AK185" s="219"/>
      <c r="AQ185" s="218"/>
      <c r="AW185" s="218"/>
      <c r="BC185" s="218"/>
      <c r="BI185" s="218"/>
      <c r="BO185" s="218"/>
    </row>
  </sheetData>
  <printOptions horizontalCentered="1"/>
  <pageMargins left="0" right="0" top="0" bottom="0" header="0" footer="0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2a12f68a-07e2-4283-8161-a5bfb5280fec" xsi:nil="true"/>
    <MigrationWizIdPermissions xmlns="2a12f68a-07e2-4283-8161-a5bfb5280fec" xsi:nil="true"/>
    <lcf76f155ced4ddcb4097134ff3c332f xmlns="2a12f68a-07e2-4283-8161-a5bfb5280fec">
      <Terms xmlns="http://schemas.microsoft.com/office/infopath/2007/PartnerControls"/>
    </lcf76f155ced4ddcb4097134ff3c332f>
    <TaxCatchAll xmlns="07efd44d-6629-490b-9aa5-92f7c6d6b6dd" xsi:nil="true"/>
    <MigrationWizId xmlns="2a12f68a-07e2-4283-8161-a5bfb5280fe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O o B c V l a L C 0 G l A A A A 9 g A A A B I A H A B D b 2 5 m a W c v U G F j a 2 F n Z S 5 4 b W w g o h g A K K A U A A A A A A A A A A A A A A A A A A A A A A A A A A A A h Y / R C o I w G I V f R X b v N i d B y O + E u k 2 I g u h 2 z K U j n e J m 8 9 2 6 6 J F 6 h Y y y u u v y n P M d O O d + v U E 2 N n V w U b 3 V r U l R h C k K l J F t o U 2 Z o s G d w i X K O G y F P I t S B R N s b D J a n a L K u S 4 h x H u P f Y z b v i S M 0 o g c 8 8 1 e V q o R o T b W C S M V + r S K / y 3 E 4 f A a w x m O I o Y X L M Y U y G x C r s 0 X Y N P e Z / p j w n q o 3 d A r 3 r l w t Q M y S y D v D / w B U E s D B B Q A A g A I A D q A X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g F x W K I p H u A 4 A A A A R A A A A E w A c A E Z v c m 1 1 b G F z L 1 N l Y 3 R p b 2 4 x L m 0 g o h g A K K A U A A A A A A A A A A A A A A A A A A A A A A A A A A A A K 0 5 N L s n M z 1 M I h t C G 1 g B Q S w E C L Q A U A A I A C A A 6 g F x W V o s L Q a U A A A D 2 A A A A E g A A A A A A A A A A A A A A A A A A A A A A Q 2 9 u Z m l n L 1 B h Y 2 t h Z 2 U u e G 1 s U E s B A i 0 A F A A C A A g A O o B c V g / K 6 a u k A A A A 6 Q A A A B M A A A A A A A A A A A A A A A A A 8 Q A A A F t D b 2 5 0 Z W 5 0 X 1 R 5 c G V z X S 5 4 b W x Q S w E C L Q A U A A I A C A A 6 g F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3 + 4 r / T I N 0 O z T O 7 Z v B U v 1 Q A A A A A C A A A A A A A D Z g A A w A A A A B A A A A C R F t T o J l s N Q W t O k U T N 8 W n Y A A A A A A S A A A C g A A A A E A A A A O X I j G P 5 A F / 2 l K 6 G H U x W 2 x J Q A A A A w c e L X j V R d c l + B C 2 s / B T D 8 4 r C o Q S d 4 G K o o x X / + 3 p v u y x X 2 b / M 4 J P T U q Z a + t 9 b J i h A o 6 h j 3 D 1 a s J + h u o P z y P z J / j V N c p c v G x Z F m Q b M u L p 0 u i M U A A A A 9 y o 8 J H m s R J S n M R y l 0 d M 3 / s G f i 5 0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E1D8D2D6631948BED487D71D8E85D2" ma:contentTypeVersion="19" ma:contentTypeDescription="Crie um novo documento." ma:contentTypeScope="" ma:versionID="6835c84aad2dc7654e8540116baa3cdb">
  <xsd:schema xmlns:xsd="http://www.w3.org/2001/XMLSchema" xmlns:xs="http://www.w3.org/2001/XMLSchema" xmlns:p="http://schemas.microsoft.com/office/2006/metadata/properties" xmlns:ns1="http://schemas.microsoft.com/sharepoint/v3" xmlns:ns2="2a12f68a-07e2-4283-8161-a5bfb5280fec" xmlns:ns3="07efd44d-6629-490b-9aa5-92f7c6d6b6dd" targetNamespace="http://schemas.microsoft.com/office/2006/metadata/properties" ma:root="true" ma:fieldsID="4b943913ea437ded851f27d02518e9bf" ns1:_="" ns2:_="" ns3:_="">
    <xsd:import namespace="http://schemas.microsoft.com/sharepoint/v3"/>
    <xsd:import namespace="2a12f68a-07e2-4283-8161-a5bfb5280fec"/>
    <xsd:import namespace="07efd44d-6629-490b-9aa5-92f7c6d6b6d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2f68a-07e2-4283-8161-a5bfb5280fe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ce36c9c-98eb-407b-8197-782859186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fd44d-6629-490b-9aa5-92f7c6d6b6d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a3416f5-a80c-4815-b9c1-897843cc9abf}" ma:internalName="TaxCatchAll" ma:showField="CatchAllData" ma:web="07efd44d-6629-490b-9aa5-92f7c6d6b6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7524C-2083-44B6-8170-3A41191E4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3FEEC-F253-4975-B344-5C78A0605DC6}">
  <ds:schemaRefs>
    <ds:schemaRef ds:uri="http://schemas.microsoft.com/office/2006/metadata/properties"/>
    <ds:schemaRef ds:uri="http://schemas.microsoft.com/office/infopath/2007/PartnerControls"/>
    <ds:schemaRef ds:uri="2a12f68a-07e2-4283-8161-a5bfb5280fec"/>
    <ds:schemaRef ds:uri="07efd44d-6629-490b-9aa5-92f7c6d6b6d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D030A73-763E-43B5-9525-92D7CE3F67B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14EA30B-730C-43C9-A3E8-5611AF29D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12f68a-07e2-4283-8161-a5bfb5280fec"/>
    <ds:schemaRef ds:uri="07efd44d-6629-490b-9aa5-92f7c6d6b6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810d965-8635-4051-aa2b-e761570bde65}" enabled="0" method="" siteId="{3810d965-8635-4051-aa2b-e761570bde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Menu</vt:lpstr>
      <vt:lpstr>Revenue</vt:lpstr>
      <vt:lpstr>BalanceSheet</vt:lpstr>
      <vt:lpstr>P&amp;L</vt:lpstr>
      <vt:lpstr>CashFlow</vt:lpstr>
      <vt:lpstr>BalanceSheet!Area_de_impressao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Edison Rodrigues - Controladoria</dc:creator>
  <cp:keywords/>
  <dc:description/>
  <cp:lastModifiedBy>Matheus Tadashi Teixeira Fujisawa - Relacao Com Invest</cp:lastModifiedBy>
  <cp:revision/>
  <dcterms:created xsi:type="dcterms:W3CDTF">2020-10-10T00:09:50Z</dcterms:created>
  <dcterms:modified xsi:type="dcterms:W3CDTF">2026-05-07T21:30:07Z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0x0101008AE1D8D2D6631948BED487D71D8E85D2</vt:lpwstr>
  </property>
  <property fmtid="{D5CDD505-2E9C-101B-9397-08002B2CF9AE}" pid="3" name="Order">
    <vt:r8>14300</vt:r8>
  </property>
  <property fmtid="{D5CDD505-2E9C-101B-9397-08002B2CF9AE}" pid="4" name="MediaServiceImageTags">
    <vt:lpwstr/>
  </property>
</Properties>
</file>