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https://petrobrasbr.sharepoint.com/teams/bdoc_INVESTIDORES-IN/Documentos Compartilhados/DIVIDENDOS/Tabela de Dividendos para o site/"/>
    </mc:Choice>
  </mc:AlternateContent>
  <xr:revisionPtr revIDLastSave="75" documentId="14_{D304F5FD-FB63-475A-9A15-BF6E867F5502}" xr6:coauthVersionLast="47" xr6:coauthVersionMax="47" xr10:uidLastSave="{731AFD2E-F2B9-4264-B884-F84BAFB9F0EE}"/>
  <bookViews>
    <workbookView xWindow="-110" yWindow="-110" windowWidth="19420" windowHeight="10300" activeTab="1" xr2:uid="{00000000-000D-0000-FFFF-FFFF00000000}"/>
  </bookViews>
  <sheets>
    <sheet name="português (ON PETR3) (PN PETR4)" sheetId="1" r:id="rId1"/>
    <sheet name="english (ON PETR3) (PN PETR4)"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 i="1" l="1"/>
  <c r="K28" i="2"/>
  <c r="K24" i="2"/>
  <c r="K21" i="2"/>
  <c r="K19" i="2"/>
  <c r="K17" i="2"/>
  <c r="K11" i="2"/>
  <c r="K28" i="1"/>
  <c r="K24" i="1"/>
  <c r="K21" i="1"/>
  <c r="K19" i="1"/>
  <c r="K17" i="1"/>
  <c r="K11" i="1"/>
  <c r="I67" i="1"/>
  <c r="I63" i="1"/>
  <c r="I48" i="1"/>
  <c r="S19" i="1"/>
  <c r="S21" i="1"/>
  <c r="S22" i="1"/>
  <c r="S31" i="1"/>
  <c r="S22" i="2" l="1"/>
  <c r="S21" i="2"/>
  <c r="S19" i="2"/>
  <c r="S41" i="1" l="1"/>
  <c r="R41" i="1"/>
  <c r="S40" i="1"/>
  <c r="R40" i="1"/>
  <c r="I42" i="1"/>
  <c r="I19" i="2" l="1"/>
  <c r="I19" i="1"/>
  <c r="I22" i="2"/>
  <c r="I21" i="2"/>
  <c r="I22" i="1"/>
  <c r="I21" i="1"/>
  <c r="I31" i="1" l="1"/>
  <c r="I45" i="1"/>
  <c r="S42" i="1"/>
  <c r="I72" i="1" l="1"/>
  <c r="I71" i="1"/>
  <c r="I70" i="1"/>
  <c r="I69" i="1"/>
  <c r="I68" i="1"/>
  <c r="I66" i="1"/>
  <c r="I65" i="1"/>
  <c r="I64" i="1"/>
  <c r="I62" i="1"/>
  <c r="I61" i="1"/>
  <c r="I60" i="1"/>
  <c r="I59" i="1"/>
  <c r="I58" i="1"/>
  <c r="I57" i="1"/>
  <c r="I56" i="1"/>
  <c r="I55" i="1"/>
  <c r="I54" i="1"/>
  <c r="I53" i="1"/>
  <c r="I52" i="1"/>
  <c r="I51" i="1"/>
  <c r="H51" i="1"/>
  <c r="I50" i="1"/>
  <c r="H50" i="1"/>
  <c r="I49" i="1"/>
  <c r="I47" i="1"/>
  <c r="S43" i="1"/>
  <c r="I44" i="1"/>
  <c r="I43" i="1"/>
</calcChain>
</file>

<file path=xl/sharedStrings.xml><?xml version="1.0" encoding="utf-8"?>
<sst xmlns="http://schemas.openxmlformats.org/spreadsheetml/2006/main" count="1217" uniqueCount="205">
  <si>
    <t>Ação Ordinária Nominativa (ON - PETR3)</t>
  </si>
  <si>
    <t>Ação Preferencial Nominativa (PN - PETR4)</t>
  </si>
  <si>
    <t>Ano fiscal de referência</t>
  </si>
  <si>
    <t>Parcela</t>
  </si>
  <si>
    <t>Data do pagamento</t>
  </si>
  <si>
    <t>Data base da posição acionária</t>
  </si>
  <si>
    <t>Data da divulgação</t>
  </si>
  <si>
    <t>Valor  bruto declarado</t>
  </si>
  <si>
    <t>Valor líquido pago*</t>
  </si>
  <si>
    <t>Tipo</t>
  </si>
  <si>
    <t>2a parcela</t>
  </si>
  <si>
    <t>Dividendo</t>
  </si>
  <si>
    <t>2ª parcela</t>
  </si>
  <si>
    <t>JCP</t>
  </si>
  <si>
    <t>1ª parcela</t>
  </si>
  <si>
    <t>3a parcela</t>
  </si>
  <si>
    <t>Única</t>
  </si>
  <si>
    <t>3ª parcela</t>
  </si>
  <si>
    <t>4ª parcela</t>
  </si>
  <si>
    <t>Não houve pagamentos de proventos relativos aos exercícios de 2014 a 2017.</t>
  </si>
  <si>
    <t>Proventos prescritos: Lei 6.404/76, art. 287, Inc. II, item a.</t>
  </si>
  <si>
    <t>Dividendos</t>
  </si>
  <si>
    <t>5ª parcela</t>
  </si>
  <si>
    <t>ON - PETR3</t>
  </si>
  <si>
    <t>PN - PETR4</t>
  </si>
  <si>
    <t>Fiscal year</t>
  </si>
  <si>
    <t>Installment</t>
  </si>
  <si>
    <t>Date of  payment</t>
  </si>
  <si>
    <t>Record date</t>
  </si>
  <si>
    <t>Release date</t>
  </si>
  <si>
    <t>Gross value</t>
  </si>
  <si>
    <t>Net value paid*</t>
  </si>
  <si>
    <t>Type</t>
  </si>
  <si>
    <t>2nd inst.</t>
  </si>
  <si>
    <t>09/20/2022</t>
  </si>
  <si>
    <t>07/28/2022</t>
  </si>
  <si>
    <t>Dividend</t>
  </si>
  <si>
    <t>08/31/2022</t>
  </si>
  <si>
    <t>IE</t>
  </si>
  <si>
    <t>1st inst.</t>
  </si>
  <si>
    <t>07/20/2022</t>
  </si>
  <si>
    <t>05/23/2022</t>
  </si>
  <si>
    <t>06/20/2022</t>
  </si>
  <si>
    <t>3rd inst.</t>
  </si>
  <si>
    <t>05/16/2022</t>
  </si>
  <si>
    <t>04/13/2022</t>
  </si>
  <si>
    <t>02/23/2022</t>
  </si>
  <si>
    <t>12/15/2021</t>
  </si>
  <si>
    <t>08/25/2021</t>
  </si>
  <si>
    <t>08/16/2021</t>
  </si>
  <si>
    <t>Single</t>
  </si>
  <si>
    <t>04/29/2021</t>
  </si>
  <si>
    <t>04/14/2021</t>
  </si>
  <si>
    <t>02/24/2021</t>
  </si>
  <si>
    <t>R$ 0.792834</t>
  </si>
  <si>
    <t>R$ 0.791622</t>
  </si>
  <si>
    <t>12/15/2020</t>
  </si>
  <si>
    <t>07/22/2020</t>
  </si>
  <si>
    <t>06/19/2020</t>
  </si>
  <si>
    <t>R$ 0.239895</t>
  </si>
  <si>
    <t>R$ 0.238646</t>
  </si>
  <si>
    <t>R$ 0.000461</t>
  </si>
  <si>
    <t>0.000459</t>
  </si>
  <si>
    <t>10/24/2019</t>
  </si>
  <si>
    <t>R$ 0.200925</t>
  </si>
  <si>
    <t>4th inst.</t>
  </si>
  <si>
    <t>12/26/2019</t>
  </si>
  <si>
    <t>12/18/2019</t>
  </si>
  <si>
    <t>R$ 0.421942</t>
  </si>
  <si>
    <t>R$ 0.1700</t>
  </si>
  <si>
    <t>05/21/2019</t>
  </si>
  <si>
    <t>R$ 0.0850</t>
  </si>
  <si>
    <t>05/20/2019</t>
  </si>
  <si>
    <t>12/21/2019</t>
  </si>
  <si>
    <t>12/18/2018</t>
  </si>
  <si>
    <t>R$ 0.019494</t>
  </si>
  <si>
    <t>R$ 0.019393</t>
  </si>
  <si>
    <t>R$ 0.716563</t>
  </si>
  <si>
    <t>R$ 0.607836</t>
  </si>
  <si>
    <t>There were no payments of interest on equity and dividends for the years 2014 to 2017.</t>
  </si>
  <si>
    <t>Prescribed earnings: Law 6.404 / 76, art. 287, Inc. II, item a.</t>
  </si>
  <si>
    <t>11/21/2018</t>
  </si>
  <si>
    <t>08/23/2018</t>
  </si>
  <si>
    <t>08/13/2018</t>
  </si>
  <si>
    <t>R$ 0.0425</t>
  </si>
  <si>
    <t>05/29/2018</t>
  </si>
  <si>
    <t>05/21/2018</t>
  </si>
  <si>
    <t>04/25/2014</t>
  </si>
  <si>
    <t>04/17/2014</t>
  </si>
  <si>
    <t>R$ 0.4561</t>
  </si>
  <si>
    <t>R$ 0.8457</t>
  </si>
  <si>
    <t>08/30/2013</t>
  </si>
  <si>
    <t>04/29/2013</t>
  </si>
  <si>
    <t>08/23/2013</t>
  </si>
  <si>
    <t>R$ 0.1163</t>
  </si>
  <si>
    <t>R$ 0.3343</t>
  </si>
  <si>
    <t>05/27/2013</t>
  </si>
  <si>
    <t>05/23/2013</t>
  </si>
  <si>
    <t>R$ 0.1139</t>
  </si>
  <si>
    <t>R$ 0.3275</t>
  </si>
  <si>
    <t>05/31/2012</t>
  </si>
  <si>
    <t>05/28/2012</t>
  </si>
  <si>
    <t>05/18/2012</t>
  </si>
  <si>
    <t>03/19/2012</t>
  </si>
  <si>
    <t>05/14/2012</t>
  </si>
  <si>
    <t>R$ 0.1234</t>
  </si>
  <si>
    <t>02/29/2012</t>
  </si>
  <si>
    <t>02/24/2012</t>
  </si>
  <si>
    <t>R$ 0.1530</t>
  </si>
  <si>
    <t>11/30/2011</t>
  </si>
  <si>
    <t>11/25/2011</t>
  </si>
  <si>
    <t>08/31/2011</t>
  </si>
  <si>
    <t>08/24/2011</t>
  </si>
  <si>
    <t>05/31/2011</t>
  </si>
  <si>
    <t>05/25/2011</t>
  </si>
  <si>
    <t>06/27/2011</t>
  </si>
  <si>
    <t>04/28/2011</t>
  </si>
  <si>
    <t>06/22/2011</t>
  </si>
  <si>
    <t>R$ 0.1250</t>
  </si>
  <si>
    <t>5th inst.</t>
  </si>
  <si>
    <t>03/31/2011</t>
  </si>
  <si>
    <t>03/21/2011</t>
  </si>
  <si>
    <t>03/28/2011</t>
  </si>
  <si>
    <t>R$ 0.1300</t>
  </si>
  <si>
    <t>12/30/2010</t>
  </si>
  <si>
    <t>12/21/2010</t>
  </si>
  <si>
    <t>12/27/2010</t>
  </si>
  <si>
    <t>11/30/2010</t>
  </si>
  <si>
    <t>11/23/2010</t>
  </si>
  <si>
    <t>R$ 0.119</t>
  </si>
  <si>
    <t>08/31/2010</t>
  </si>
  <si>
    <t>07/30/2010</t>
  </si>
  <si>
    <t>08/27/2010</t>
  </si>
  <si>
    <t>05/31/2010</t>
  </si>
  <si>
    <t>05/21/2010</t>
  </si>
  <si>
    <t>05/26/2010</t>
  </si>
  <si>
    <t>04/30/2010</t>
  </si>
  <si>
    <t>04/22/2010</t>
  </si>
  <si>
    <t>R$ 0.1326</t>
  </si>
  <si>
    <t>R$ 0.1020</t>
  </si>
  <si>
    <t>12/29/2009</t>
  </si>
  <si>
    <t>12/18/2009</t>
  </si>
  <si>
    <t>12/22/2009</t>
  </si>
  <si>
    <t>12/21/2009</t>
  </si>
  <si>
    <t>09/30/2009</t>
  </si>
  <si>
    <t>12/17/2009</t>
  </si>
  <si>
    <t>11/30/2009</t>
  </si>
  <si>
    <t>11/25/2009</t>
  </si>
  <si>
    <t>R$ 0.2550</t>
  </si>
  <si>
    <t>08/14/2009</t>
  </si>
  <si>
    <t>R$ 0.3473</t>
  </si>
  <si>
    <t>12/26/2008</t>
  </si>
  <si>
    <t>R$ 0.0361</t>
  </si>
  <si>
    <t>06/24/2009</t>
  </si>
  <si>
    <t>06/19/2009</t>
  </si>
  <si>
    <t>04/17/2009</t>
  </si>
  <si>
    <t>R$ 0.3340</t>
  </si>
  <si>
    <t>01/19/2023</t>
  </si>
  <si>
    <t>12/20/2022</t>
  </si>
  <si>
    <t>11/21/2022</t>
  </si>
  <si>
    <t>Situação</t>
  </si>
  <si>
    <t>PAGO</t>
  </si>
  <si>
    <t>A PAGAR</t>
  </si>
  <si>
    <t>4a parcela</t>
  </si>
  <si>
    <t>Situação - PRESCRITO</t>
  </si>
  <si>
    <t>Situation</t>
  </si>
  <si>
    <t>To Pay</t>
  </si>
  <si>
    <t>05/19/2023</t>
  </si>
  <si>
    <t>06/16/2023</t>
  </si>
  <si>
    <t>12/27/2023</t>
  </si>
  <si>
    <t>04/27/2023</t>
  </si>
  <si>
    <t>PAID</t>
  </si>
  <si>
    <t>SITUATON - PRESCRIBED</t>
  </si>
  <si>
    <t>PAID - SUBSCRIBED</t>
  </si>
  <si>
    <t>R$ 0.1000</t>
  </si>
  <si>
    <t>R$ 0.0500</t>
  </si>
  <si>
    <t>R$ 0.5200</t>
  </si>
  <si>
    <t>R$ 0.1400</t>
  </si>
  <si>
    <t>R$ 0.2000</t>
  </si>
  <si>
    <t>R$ 0.1200</t>
  </si>
  <si>
    <t>R$ 0.3000</t>
  </si>
  <si>
    <t>R$ 0.3300</t>
  </si>
  <si>
    <t>R$ 0.0400</t>
  </si>
  <si>
    <t>R$ 0.3800</t>
  </si>
  <si>
    <t>R$ 0.0434</t>
  </si>
  <si>
    <t>R$ 0.1707</t>
  </si>
  <si>
    <t>R$ 0.0000</t>
  </si>
  <si>
    <t>R$ 0.0511</t>
  </si>
  <si>
    <t>R$ 0.2009</t>
  </si>
  <si>
    <t>R$0.35850505</t>
  </si>
  <si>
    <t>R$ 0.170716875</t>
  </si>
  <si>
    <t>R$ 0.9700</t>
  </si>
  <si>
    <t>R$ 0.3900</t>
  </si>
  <si>
    <t>A ser calculado: Correção SELIC até a data de pagamento.</t>
  </si>
  <si>
    <t>To be calculated: Rate SELIC adjustment up til payment day.</t>
  </si>
  <si>
    <t>*Except for immune and exempt investors. Includes adjustment by the Selic rate if paid in the following year and IRRF (WithHolding Tax) on this update and on the Interest on Capital Paid (JCP). To know the IRRF rate on JCP and on the restatement see www.receitafederal.gov.br</t>
  </si>
  <si>
    <t>*Exceto para investidores imunes e isentos. Inclui reajuste pela taxa Selic se pago no exercício seguinte e IRRF (Imposto Retido na Fonte) sobre esta atualização e sobre os Juros sobre Capital Pagos (JCP). Para saber qual a alíquota do IRRF sobre  o JCP e sobre a atualização ver em www.receitafederal.gov.br</t>
  </si>
  <si>
    <t>1a parcela</t>
  </si>
  <si>
    <t>09/20/2023</t>
  </si>
  <si>
    <t>08/18/2023</t>
  </si>
  <si>
    <t>4ith inst.</t>
  </si>
  <si>
    <t xml:space="preserve">A ser calculado: Correção SELIC até a data de pagamento. </t>
  </si>
  <si>
    <t>12/15/2023</t>
  </si>
  <si>
    <t>11/21/2023</t>
  </si>
  <si>
    <t>08/21/2023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</si>
</sst>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R$&quot;\ #,##0.00;[Red]\-&quot;R$&quot;\ #,##0.00"/>
    <numFmt numFmtId="164" formatCode="&quot;R$&quot;\ #,##0.0000;[Red]\-&quot;R$&quot;\ #,##0.0000"/>
    <numFmt numFmtId="165" formatCode="&quot;R$&quot;\ #,##0.00000;[Red]\-&quot;R$&quot;\ #,##0.00000"/>
    <numFmt numFmtId="166" formatCode="&quot;R$&quot;\ #,##0.000000;[Red]\-&quot;R$&quot;\ #,##0.000000"/>
    <numFmt numFmtId="167" formatCode="&quot;R$&quot;\ #,##0.000000"/>
    <numFmt numFmtId="168" formatCode="m/d/yyyy;@"/>
  </numFmts>
  <fonts count="13" x14ac:knownFonts="1">
    <font>
      <sz val="11"/>
      <color theme="1"/>
      <name val="Calibri"/>
      <family val="2"/>
      <scheme val="minor"/>
    </font>
    <font>
      <sz val="10"/>
      <name val="Calibri"/>
      <family val="2"/>
    </font>
    <font>
      <sz val="10"/>
      <color theme="1"/>
      <name val="Arial"/>
      <family val="2"/>
    </font>
    <font>
      <b/>
      <sz val="10"/>
      <color theme="0"/>
      <name val="Calibri"/>
      <family val="2"/>
    </font>
    <font>
      <b/>
      <sz val="10"/>
      <name val="Calibri"/>
      <family val="2"/>
    </font>
    <font>
      <b/>
      <sz val="10"/>
      <color rgb="FF002060"/>
      <name val="Calibri"/>
      <family val="2"/>
    </font>
    <font>
      <b/>
      <sz val="10"/>
      <color theme="9" tint="-0.249977111117893"/>
      <name val="Calibri"/>
      <family val="2"/>
    </font>
    <font>
      <b/>
      <sz val="10"/>
      <color rgb="FFFF0000"/>
      <name val="Calibri"/>
      <family val="2"/>
    </font>
    <font>
      <b/>
      <sz val="10"/>
      <color theme="0" tint="-4.9989318521683403E-2"/>
      <name val="Calibri"/>
      <family val="2"/>
    </font>
    <font>
      <sz val="10"/>
      <color theme="1"/>
      <name val="Calibri"/>
      <family val="2"/>
    </font>
    <font>
      <b/>
      <sz val="10"/>
      <color theme="8" tint="-0.499984740745262"/>
      <name val="Calibri"/>
      <family val="2"/>
    </font>
    <font>
      <sz val="11"/>
      <color theme="1"/>
      <name val="Calibri"/>
      <family val="2"/>
      <scheme val="minor"/>
    </font>
    <font>
      <sz val="10"/>
      <color theme="0" tint="-0.14999847407452621"/>
      <name val="Calibri"/>
      <family val="2"/>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2060"/>
        <bgColor indexed="64"/>
      </patternFill>
    </fill>
    <fill>
      <patternFill patternType="solid">
        <fgColor rgb="FF00B05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7" tint="0.59999389629810485"/>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s>
  <cellStyleXfs count="2">
    <xf numFmtId="0" fontId="0" fillId="0" borderId="0"/>
    <xf numFmtId="9" fontId="11" fillId="0" borderId="0" applyFont="0" applyFill="0" applyBorder="0" applyAlignment="0" applyProtection="0"/>
  </cellStyleXfs>
  <cellXfs count="110">
    <xf numFmtId="0" fontId="0" fillId="0" borderId="0" xfId="0"/>
    <xf numFmtId="0" fontId="1" fillId="3" borderId="0" xfId="0" applyFont="1" applyFill="1"/>
    <xf numFmtId="0" fontId="2" fillId="0" borderId="0" xfId="0" applyFont="1"/>
    <xf numFmtId="0" fontId="3" fillId="4" borderId="0" xfId="0" applyFont="1" applyFill="1" applyAlignment="1">
      <alignment vertical="center"/>
    </xf>
    <xf numFmtId="0" fontId="3" fillId="5" borderId="0" xfId="0" applyFont="1" applyFill="1" applyAlignment="1">
      <alignment vertical="center"/>
    </xf>
    <xf numFmtId="0" fontId="1" fillId="0" borderId="0" xfId="0" applyFont="1"/>
    <xf numFmtId="0" fontId="3" fillId="4" borderId="0" xfId="0" applyFont="1" applyFill="1" applyAlignment="1">
      <alignment horizontal="center" vertical="center" wrapText="1"/>
    </xf>
    <xf numFmtId="0" fontId="3" fillId="5" borderId="0" xfId="0" applyFont="1" applyFill="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14" fontId="5" fillId="0" borderId="0" xfId="0" applyNumberFormat="1"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14" fontId="6" fillId="0" borderId="0" xfId="0" applyNumberFormat="1" applyFont="1" applyAlignment="1">
      <alignment horizontal="center" vertical="center"/>
    </xf>
    <xf numFmtId="0" fontId="4" fillId="0" borderId="0" xfId="0" applyFont="1" applyAlignment="1">
      <alignment horizontal="center" vertical="center" wrapText="1"/>
    </xf>
    <xf numFmtId="0" fontId="5" fillId="9" borderId="0" xfId="0" applyFont="1" applyFill="1" applyAlignment="1">
      <alignment horizontal="center" vertical="center" wrapText="1"/>
    </xf>
    <xf numFmtId="0" fontId="5" fillId="9" borderId="0" xfId="0" applyFont="1" applyFill="1" applyAlignment="1">
      <alignment horizontal="center" vertical="center"/>
    </xf>
    <xf numFmtId="14" fontId="5" fillId="9" borderId="0" xfId="0" applyNumberFormat="1" applyFont="1" applyFill="1" applyAlignment="1">
      <alignment horizontal="center" vertical="center"/>
    </xf>
    <xf numFmtId="166" fontId="5" fillId="9" borderId="0" xfId="0" applyNumberFormat="1" applyFont="1" applyFill="1" applyAlignment="1">
      <alignment horizontal="center" vertical="center"/>
    </xf>
    <xf numFmtId="166" fontId="5" fillId="9" borderId="0" xfId="0" applyNumberFormat="1" applyFont="1" applyFill="1" applyAlignment="1">
      <alignment horizontal="center" vertical="center" wrapText="1"/>
    </xf>
    <xf numFmtId="0" fontId="1" fillId="0" borderId="0" xfId="0" applyFont="1" applyAlignment="1">
      <alignment horizontal="center" vertical="center"/>
    </xf>
    <xf numFmtId="14" fontId="1" fillId="0" borderId="0" xfId="0" applyNumberFormat="1" applyFont="1" applyAlignment="1">
      <alignment horizontal="center" vertical="center"/>
    </xf>
    <xf numFmtId="166" fontId="1" fillId="0" borderId="0" xfId="0" applyNumberFormat="1" applyFont="1" applyAlignment="1">
      <alignment horizontal="center" vertical="center"/>
    </xf>
    <xf numFmtId="0" fontId="1" fillId="3" borderId="0" xfId="0" applyFont="1" applyFill="1" applyAlignment="1">
      <alignment horizontal="center" vertical="center"/>
    </xf>
    <xf numFmtId="0" fontId="4" fillId="7" borderId="0" xfId="0" applyFont="1" applyFill="1" applyAlignment="1">
      <alignment horizontal="center" vertical="center" wrapText="1"/>
    </xf>
    <xf numFmtId="0" fontId="1" fillId="7" borderId="0" xfId="0" applyFont="1" applyFill="1" applyAlignment="1">
      <alignment horizontal="center" vertical="center" wrapText="1"/>
    </xf>
    <xf numFmtId="14" fontId="1" fillId="7" borderId="0" xfId="0" applyNumberFormat="1" applyFont="1" applyFill="1" applyAlignment="1">
      <alignment horizontal="center" vertical="center" wrapText="1"/>
    </xf>
    <xf numFmtId="166" fontId="1" fillId="7" borderId="0" xfId="0" applyNumberFormat="1" applyFont="1" applyFill="1" applyAlignment="1">
      <alignment horizontal="center" vertical="center" wrapText="1"/>
    </xf>
    <xf numFmtId="0" fontId="4" fillId="7" borderId="0" xfId="0" applyFont="1" applyFill="1" applyAlignment="1">
      <alignment horizontal="center" vertical="center"/>
    </xf>
    <xf numFmtId="0" fontId="1" fillId="7" borderId="0" xfId="0" applyFont="1" applyFill="1" applyAlignment="1">
      <alignment horizontal="center" vertical="center"/>
    </xf>
    <xf numFmtId="14" fontId="1" fillId="7" borderId="0" xfId="0" applyNumberFormat="1" applyFont="1" applyFill="1" applyAlignment="1">
      <alignment horizontal="center" vertical="center"/>
    </xf>
    <xf numFmtId="166" fontId="1" fillId="7" borderId="0" xfId="0" applyNumberFormat="1" applyFont="1" applyFill="1" applyAlignment="1">
      <alignment horizontal="center" vertical="center"/>
    </xf>
    <xf numFmtId="0" fontId="1" fillId="0" borderId="0" xfId="0" applyFont="1" applyAlignment="1">
      <alignment horizontal="center" vertical="center" wrapText="1"/>
    </xf>
    <xf numFmtId="14" fontId="1" fillId="0" borderId="0" xfId="0" applyNumberFormat="1" applyFont="1" applyAlignment="1">
      <alignment horizontal="center" vertical="center" wrapText="1"/>
    </xf>
    <xf numFmtId="166" fontId="1" fillId="0" borderId="0" xfId="0" applyNumberFormat="1" applyFont="1" applyAlignment="1">
      <alignment horizontal="center" vertical="center" wrapText="1"/>
    </xf>
    <xf numFmtId="0" fontId="4" fillId="3" borderId="0" xfId="0" applyFont="1" applyFill="1" applyAlignment="1">
      <alignment vertical="center" wrapText="1"/>
    </xf>
    <xf numFmtId="0" fontId="7" fillId="3" borderId="0" xfId="0" applyFont="1" applyFill="1" applyAlignment="1">
      <alignment horizontal="left" vertical="center"/>
    </xf>
    <xf numFmtId="0" fontId="7" fillId="3" borderId="0" xfId="0" applyFont="1" applyFill="1" applyAlignment="1">
      <alignment vertical="center"/>
    </xf>
    <xf numFmtId="0" fontId="1" fillId="3" borderId="0" xfId="0" applyFont="1" applyFill="1" applyAlignment="1">
      <alignment horizontal="left" vertical="center" wrapText="1"/>
    </xf>
    <xf numFmtId="0" fontId="7" fillId="3" borderId="0" xfId="0" applyFont="1" applyFill="1" applyAlignment="1">
      <alignment horizontal="center" vertical="center"/>
    </xf>
    <xf numFmtId="0" fontId="8" fillId="8" borderId="0" xfId="0" applyFont="1" applyFill="1" applyAlignment="1">
      <alignment vertical="center"/>
    </xf>
    <xf numFmtId="0" fontId="4" fillId="2" borderId="0" xfId="0" applyFont="1" applyFill="1" applyAlignment="1">
      <alignment horizontal="center" vertical="center" wrapText="1"/>
    </xf>
    <xf numFmtId="0" fontId="1" fillId="2" borderId="0" xfId="0" applyFont="1" applyFill="1" applyAlignment="1">
      <alignment horizontal="center" vertical="center" wrapText="1"/>
    </xf>
    <xf numFmtId="14" fontId="1" fillId="2" borderId="0" xfId="0" applyNumberFormat="1" applyFont="1" applyFill="1" applyAlignment="1">
      <alignment horizontal="center" vertical="center" wrapText="1"/>
    </xf>
    <xf numFmtId="165" fontId="1" fillId="2" borderId="0" xfId="0" applyNumberFormat="1" applyFont="1" applyFill="1" applyAlignment="1">
      <alignment horizontal="center" vertical="center" wrapText="1"/>
    </xf>
    <xf numFmtId="0" fontId="1" fillId="4" borderId="0" xfId="0" applyFont="1" applyFill="1"/>
    <xf numFmtId="165" fontId="1" fillId="0" borderId="0" xfId="0" applyNumberFormat="1" applyFont="1" applyAlignment="1">
      <alignment horizontal="center" vertical="center" wrapText="1"/>
    </xf>
    <xf numFmtId="0" fontId="1" fillId="3" borderId="0" xfId="0" applyFont="1" applyFill="1" applyAlignment="1">
      <alignment horizontal="center" vertical="center" wrapText="1"/>
    </xf>
    <xf numFmtId="14" fontId="1" fillId="3" borderId="0" xfId="0" applyNumberFormat="1" applyFont="1" applyFill="1" applyAlignment="1">
      <alignment horizontal="center" vertical="center" wrapText="1"/>
    </xf>
    <xf numFmtId="0" fontId="1" fillId="0" borderId="0" xfId="0" applyFont="1" applyAlignment="1">
      <alignment horizontal="center"/>
    </xf>
    <xf numFmtId="14" fontId="9" fillId="2" borderId="0" xfId="0" applyNumberFormat="1" applyFont="1" applyFill="1" applyAlignment="1">
      <alignment horizontal="center" vertical="center" wrapText="1"/>
    </xf>
    <xf numFmtId="0" fontId="4" fillId="6" borderId="0" xfId="0" applyFont="1" applyFill="1" applyAlignment="1">
      <alignment vertical="center" wrapText="1"/>
    </xf>
    <xf numFmtId="0" fontId="3" fillId="4" borderId="8"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11" xfId="0" applyFont="1" applyFill="1" applyBorder="1" applyAlignment="1">
      <alignment horizontal="center" vertical="center" wrapText="1"/>
    </xf>
    <xf numFmtId="14" fontId="5" fillId="9" borderId="0" xfId="0" applyNumberFormat="1" applyFont="1" applyFill="1" applyAlignment="1">
      <alignment horizontal="center" vertical="center" wrapText="1"/>
    </xf>
    <xf numFmtId="167" fontId="5" fillId="9" borderId="0" xfId="0" applyNumberFormat="1" applyFont="1" applyFill="1" applyAlignment="1">
      <alignment horizontal="center" vertical="center" wrapText="1"/>
    </xf>
    <xf numFmtId="8" fontId="1" fillId="7" borderId="0" xfId="0" applyNumberFormat="1" applyFont="1" applyFill="1" applyAlignment="1">
      <alignment horizontal="center" vertical="center" wrapText="1"/>
    </xf>
    <xf numFmtId="165" fontId="1" fillId="7" borderId="0" xfId="0" applyNumberFormat="1" applyFont="1" applyFill="1" applyAlignment="1">
      <alignment horizontal="center" vertical="center" wrapText="1"/>
    </xf>
    <xf numFmtId="164" fontId="1" fillId="7" borderId="0" xfId="0" applyNumberFormat="1" applyFont="1" applyFill="1" applyAlignment="1">
      <alignment horizontal="center" vertical="center" wrapText="1"/>
    </xf>
    <xf numFmtId="0" fontId="4" fillId="0" borderId="0" xfId="0" applyFont="1" applyAlignment="1">
      <alignment vertical="center" wrapText="1"/>
    </xf>
    <xf numFmtId="8" fontId="1" fillId="0" borderId="0" xfId="0" applyNumberFormat="1" applyFont="1" applyAlignment="1">
      <alignment horizontal="center" vertical="center" wrapText="1"/>
    </xf>
    <xf numFmtId="164" fontId="1" fillId="0" borderId="0" xfId="0" applyNumberFormat="1" applyFont="1" applyAlignment="1">
      <alignment horizontal="center" vertical="center" wrapText="1"/>
    </xf>
    <xf numFmtId="0" fontId="7" fillId="3" borderId="10" xfId="0" applyFont="1" applyFill="1" applyBorder="1" applyAlignment="1">
      <alignment vertical="center"/>
    </xf>
    <xf numFmtId="0" fontId="4" fillId="2" borderId="0" xfId="0" applyFont="1" applyFill="1" applyAlignment="1">
      <alignment horizontal="center" vertical="center"/>
    </xf>
    <xf numFmtId="0" fontId="1" fillId="2" borderId="0" xfId="0" applyFont="1" applyFill="1" applyAlignment="1">
      <alignment horizontal="center" vertical="center"/>
    </xf>
    <xf numFmtId="14" fontId="1" fillId="2" borderId="0" xfId="0" applyNumberFormat="1" applyFont="1" applyFill="1" applyAlignment="1">
      <alignment horizontal="center" vertical="center"/>
    </xf>
    <xf numFmtId="166" fontId="1" fillId="2" borderId="0" xfId="0" applyNumberFormat="1" applyFont="1" applyFill="1" applyAlignment="1">
      <alignment horizontal="center" vertical="center"/>
    </xf>
    <xf numFmtId="164" fontId="1" fillId="2" borderId="0" xfId="0" applyNumberFormat="1" applyFont="1" applyFill="1" applyAlignment="1">
      <alignment horizontal="center" vertical="center" wrapText="1"/>
    </xf>
    <xf numFmtId="164" fontId="1" fillId="2" borderId="0" xfId="0" applyNumberFormat="1" applyFont="1" applyFill="1" applyAlignment="1">
      <alignment horizontal="center" vertical="center"/>
    </xf>
    <xf numFmtId="165" fontId="1" fillId="2" borderId="0" xfId="0" applyNumberFormat="1" applyFont="1" applyFill="1" applyAlignment="1">
      <alignment horizontal="center" vertical="center"/>
    </xf>
    <xf numFmtId="8" fontId="1" fillId="0" borderId="0" xfId="0" applyNumberFormat="1" applyFont="1" applyAlignment="1">
      <alignment horizontal="center" vertical="center"/>
    </xf>
    <xf numFmtId="164" fontId="1" fillId="0" borderId="0" xfId="0" applyNumberFormat="1" applyFont="1" applyAlignment="1">
      <alignment horizontal="center" vertical="center"/>
    </xf>
    <xf numFmtId="164" fontId="1" fillId="3" borderId="0" xfId="0" applyNumberFormat="1" applyFont="1" applyFill="1" applyAlignment="1">
      <alignment horizontal="center" vertical="center"/>
    </xf>
    <xf numFmtId="8" fontId="1" fillId="2" borderId="0" xfId="0" applyNumberFormat="1" applyFont="1" applyFill="1" applyAlignment="1">
      <alignment horizontal="center" vertical="center" wrapText="1"/>
    </xf>
    <xf numFmtId="8" fontId="1" fillId="2" borderId="0" xfId="0" applyNumberFormat="1" applyFont="1" applyFill="1" applyAlignment="1">
      <alignment horizontal="center" vertical="center"/>
    </xf>
    <xf numFmtId="14" fontId="9" fillId="2" borderId="0" xfId="0" applyNumberFormat="1" applyFont="1" applyFill="1" applyAlignment="1">
      <alignment horizontal="center" vertical="center"/>
    </xf>
    <xf numFmtId="8" fontId="1" fillId="3" borderId="0" xfId="0" applyNumberFormat="1" applyFont="1" applyFill="1" applyAlignment="1">
      <alignment horizontal="center" vertical="center" wrapText="1"/>
    </xf>
    <xf numFmtId="0" fontId="5" fillId="0" borderId="0" xfId="0" applyFont="1" applyAlignment="1">
      <alignment horizontal="center" vertical="center" wrapText="1"/>
    </xf>
    <xf numFmtId="168" fontId="5" fillId="0" borderId="0" xfId="0" applyNumberFormat="1" applyFont="1" applyAlignment="1">
      <alignment horizontal="center" vertical="center"/>
    </xf>
    <xf numFmtId="166" fontId="6" fillId="9" borderId="0" xfId="0" applyNumberFormat="1" applyFont="1" applyFill="1" applyAlignment="1">
      <alignment horizontal="center" vertical="center"/>
    </xf>
    <xf numFmtId="0" fontId="4" fillId="0" borderId="15" xfId="0" applyFont="1" applyBorder="1" applyAlignment="1">
      <alignment horizontal="center" vertical="center"/>
    </xf>
    <xf numFmtId="0" fontId="5" fillId="0" borderId="15" xfId="0" applyFont="1" applyBorder="1" applyAlignment="1">
      <alignment horizontal="center" vertical="center"/>
    </xf>
    <xf numFmtId="14" fontId="5" fillId="0" borderId="15" xfId="0" applyNumberFormat="1" applyFont="1" applyBorder="1" applyAlignment="1">
      <alignment horizontal="center" vertical="center"/>
    </xf>
    <xf numFmtId="166" fontId="5" fillId="0" borderId="15" xfId="0" applyNumberFormat="1" applyFont="1" applyBorder="1" applyAlignment="1">
      <alignment horizontal="center" vertical="center"/>
    </xf>
    <xf numFmtId="0" fontId="6" fillId="0" borderId="15" xfId="0" applyFont="1" applyBorder="1" applyAlignment="1">
      <alignment horizontal="center" vertical="center" wrapText="1"/>
    </xf>
    <xf numFmtId="0" fontId="6" fillId="0" borderId="15" xfId="0" applyFont="1" applyBorder="1" applyAlignment="1">
      <alignment horizontal="center" vertical="center"/>
    </xf>
    <xf numFmtId="14" fontId="6" fillId="0" borderId="15" xfId="0" applyNumberFormat="1" applyFont="1" applyBorder="1" applyAlignment="1">
      <alignment horizontal="center" vertical="center"/>
    </xf>
    <xf numFmtId="166" fontId="6" fillId="0" borderId="15" xfId="0" applyNumberFormat="1" applyFont="1" applyBorder="1" applyAlignment="1">
      <alignment horizontal="center" vertical="center"/>
    </xf>
    <xf numFmtId="0" fontId="10" fillId="0" borderId="15" xfId="0" applyFont="1" applyBorder="1" applyAlignment="1">
      <alignment horizontal="center" vertical="center"/>
    </xf>
    <xf numFmtId="10" fontId="12" fillId="3" borderId="0" xfId="1" applyNumberFormat="1" applyFont="1" applyFill="1" applyAlignment="1">
      <alignment horizontal="center" vertical="center"/>
    </xf>
    <xf numFmtId="0" fontId="4" fillId="6" borderId="0" xfId="0" applyFont="1" applyFill="1" applyAlignment="1">
      <alignment horizontal="center" vertical="center" wrapText="1"/>
    </xf>
    <xf numFmtId="0" fontId="3" fillId="8" borderId="0" xfId="0" applyFont="1" applyFill="1" applyAlignment="1">
      <alignment horizontal="center" vertical="center"/>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14"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6" xfId="0" applyFont="1" applyFill="1" applyBorder="1" applyAlignment="1">
      <alignment horizontal="center" vertical="center"/>
    </xf>
    <xf numFmtId="0" fontId="4" fillId="6" borderId="9"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3" fillId="4" borderId="0" xfId="0" applyFont="1" applyFill="1" applyAlignment="1">
      <alignment horizontal="center" vertical="center"/>
    </xf>
    <xf numFmtId="0" fontId="3" fillId="4" borderId="0" xfId="0" applyFont="1" applyFill="1" applyAlignment="1">
      <alignment horizontal="center" vertical="center" wrapText="1"/>
    </xf>
    <xf numFmtId="0" fontId="3" fillId="5" borderId="0" xfId="0" applyFont="1" applyFill="1" applyAlignment="1">
      <alignment horizontal="center" vertical="center"/>
    </xf>
  </cellXfs>
  <cellStyles count="2">
    <cellStyle name="Normal" xfId="0" builtinId="0"/>
    <cellStyle name="Porcentagem"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10"/>
  <sheetViews>
    <sheetView showGridLines="0" topLeftCell="I3" zoomScale="80" zoomScaleNormal="80" workbookViewId="0">
      <selection activeCell="Q9" sqref="Q9"/>
    </sheetView>
  </sheetViews>
  <sheetFormatPr defaultColWidth="9.08984375" defaultRowHeight="13" x14ac:dyDescent="0.3"/>
  <cols>
    <col min="1" max="1" width="2.6328125" style="1" customWidth="1"/>
    <col min="2" max="2" width="15.6328125" style="5" customWidth="1"/>
    <col min="3" max="3" width="14" style="5" bestFit="1" customWidth="1"/>
    <col min="4" max="4" width="12.54296875" style="5" customWidth="1"/>
    <col min="5" max="5" width="13.08984375" style="5" bestFit="1" customWidth="1"/>
    <col min="6" max="6" width="13.81640625" style="5" bestFit="1" customWidth="1"/>
    <col min="7" max="7" width="12.54296875" style="5" bestFit="1" customWidth="1"/>
    <col min="8" max="8" width="15.6328125" style="5" customWidth="1"/>
    <col min="9" max="9" width="26.90625" style="5" customWidth="1"/>
    <col min="10" max="10" width="15.6328125" style="5" customWidth="1"/>
    <col min="11" max="11" width="6.7265625" style="1" bestFit="1" customWidth="1"/>
    <col min="12" max="12" width="15.26953125" style="5" bestFit="1" customWidth="1"/>
    <col min="13" max="13" width="14" style="5" bestFit="1" customWidth="1"/>
    <col min="14" max="14" width="12.54296875" style="5" customWidth="1"/>
    <col min="15" max="15" width="13.08984375" style="5" bestFit="1" customWidth="1"/>
    <col min="16" max="16" width="13.81640625" style="5" bestFit="1" customWidth="1"/>
    <col min="17" max="17" width="12.54296875" style="5" bestFit="1" customWidth="1"/>
    <col min="18" max="18" width="15.6328125" style="5" customWidth="1"/>
    <col min="19" max="19" width="28.08984375" style="5" customWidth="1"/>
    <col min="20" max="20" width="15.6328125" style="5" customWidth="1"/>
    <col min="21" max="16384" width="9.08984375" style="5"/>
  </cols>
  <sheetData>
    <row r="1" spans="2:20" s="1" customFormat="1" x14ac:dyDescent="0.3">
      <c r="I1" s="2"/>
      <c r="R1" s="2"/>
    </row>
    <row r="2" spans="2:20" ht="18" customHeight="1" x14ac:dyDescent="0.3">
      <c r="B2" s="3" t="s">
        <v>0</v>
      </c>
      <c r="C2" s="3"/>
      <c r="D2" s="3"/>
      <c r="E2" s="3"/>
      <c r="F2" s="3"/>
      <c r="G2" s="3"/>
      <c r="H2" s="3"/>
      <c r="I2" s="3"/>
      <c r="J2" s="3"/>
      <c r="L2" s="4" t="s">
        <v>1</v>
      </c>
      <c r="M2" s="4"/>
      <c r="N2" s="4"/>
      <c r="O2" s="4"/>
      <c r="P2" s="4"/>
      <c r="Q2" s="4"/>
      <c r="R2" s="4"/>
      <c r="S2" s="4"/>
      <c r="T2" s="4"/>
    </row>
    <row r="3" spans="2:20" ht="39.9" customHeight="1" x14ac:dyDescent="0.3">
      <c r="B3" s="6" t="s">
        <v>2</v>
      </c>
      <c r="C3" s="6" t="s">
        <v>160</v>
      </c>
      <c r="D3" s="6" t="s">
        <v>3</v>
      </c>
      <c r="E3" s="6" t="s">
        <v>4</v>
      </c>
      <c r="F3" s="6" t="s">
        <v>5</v>
      </c>
      <c r="G3" s="6" t="s">
        <v>6</v>
      </c>
      <c r="H3" s="6" t="s">
        <v>7</v>
      </c>
      <c r="I3" s="6" t="s">
        <v>8</v>
      </c>
      <c r="J3" s="6" t="s">
        <v>9</v>
      </c>
      <c r="L3" s="7" t="s">
        <v>2</v>
      </c>
      <c r="M3" s="7" t="s">
        <v>160</v>
      </c>
      <c r="N3" s="7" t="s">
        <v>3</v>
      </c>
      <c r="O3" s="7" t="s">
        <v>4</v>
      </c>
      <c r="P3" s="7" t="s">
        <v>5</v>
      </c>
      <c r="Q3" s="7" t="s">
        <v>6</v>
      </c>
      <c r="R3" s="7" t="s">
        <v>7</v>
      </c>
      <c r="S3" s="7" t="s">
        <v>8</v>
      </c>
      <c r="T3" s="7" t="s">
        <v>9</v>
      </c>
    </row>
    <row r="4" spans="2:20" ht="39.5" customHeight="1" x14ac:dyDescent="0.3">
      <c r="B4" s="14">
        <v>2023</v>
      </c>
      <c r="C4" s="79" t="s">
        <v>162</v>
      </c>
      <c r="D4" s="9" t="s">
        <v>10</v>
      </c>
      <c r="E4" s="10">
        <v>45371</v>
      </c>
      <c r="F4" s="10">
        <v>45251</v>
      </c>
      <c r="G4" s="10">
        <v>45239</v>
      </c>
      <c r="H4" s="18">
        <v>0.67218199999999995</v>
      </c>
      <c r="I4" s="19" t="s">
        <v>193</v>
      </c>
      <c r="J4" s="79" t="s">
        <v>11</v>
      </c>
      <c r="L4" s="11">
        <v>2023</v>
      </c>
      <c r="M4" s="12" t="s">
        <v>162</v>
      </c>
      <c r="N4" s="12" t="s">
        <v>10</v>
      </c>
      <c r="O4" s="13">
        <v>45371</v>
      </c>
      <c r="P4" s="13">
        <v>45251</v>
      </c>
      <c r="Q4" s="13">
        <v>45239</v>
      </c>
      <c r="R4" s="81">
        <v>0.67218199999999995</v>
      </c>
      <c r="S4" s="19" t="s">
        <v>193</v>
      </c>
      <c r="T4" s="12" t="s">
        <v>11</v>
      </c>
    </row>
    <row r="5" spans="2:20" ht="39.5" customHeight="1" x14ac:dyDescent="0.3">
      <c r="B5" s="14">
        <v>2023</v>
      </c>
      <c r="C5" s="79" t="s">
        <v>162</v>
      </c>
      <c r="D5" s="9" t="s">
        <v>197</v>
      </c>
      <c r="E5" s="10">
        <v>45342</v>
      </c>
      <c r="F5" s="10">
        <v>45251</v>
      </c>
      <c r="G5" s="10">
        <v>45239</v>
      </c>
      <c r="H5" s="18">
        <v>0.42907299999999998</v>
      </c>
      <c r="I5" s="19" t="s">
        <v>201</v>
      </c>
      <c r="J5" s="79" t="s">
        <v>13</v>
      </c>
      <c r="L5" s="11">
        <v>2023</v>
      </c>
      <c r="M5" s="12" t="s">
        <v>162</v>
      </c>
      <c r="N5" s="12" t="s">
        <v>197</v>
      </c>
      <c r="O5" s="13">
        <v>45342</v>
      </c>
      <c r="P5" s="13">
        <v>45251</v>
      </c>
      <c r="Q5" s="13">
        <v>45239</v>
      </c>
      <c r="R5" s="81">
        <v>0.42907299999999998</v>
      </c>
      <c r="S5" s="19" t="s">
        <v>193</v>
      </c>
      <c r="T5" s="12" t="s">
        <v>13</v>
      </c>
    </row>
    <row r="6" spans="2:20" ht="39.5" customHeight="1" x14ac:dyDescent="0.3">
      <c r="B6" s="14">
        <v>2023</v>
      </c>
      <c r="C6" s="79" t="s">
        <v>162</v>
      </c>
      <c r="D6" s="9" t="s">
        <v>197</v>
      </c>
      <c r="E6" s="10">
        <v>45342</v>
      </c>
      <c r="F6" s="10">
        <v>45251</v>
      </c>
      <c r="G6" s="10">
        <v>45239</v>
      </c>
      <c r="H6" s="18">
        <v>0.24310999999999999</v>
      </c>
      <c r="I6" s="19" t="s">
        <v>193</v>
      </c>
      <c r="J6" s="79" t="s">
        <v>11</v>
      </c>
      <c r="L6" s="11">
        <v>2023</v>
      </c>
      <c r="M6" s="12" t="s">
        <v>162</v>
      </c>
      <c r="N6" s="12" t="s">
        <v>197</v>
      </c>
      <c r="O6" s="13">
        <v>45342</v>
      </c>
      <c r="P6" s="13">
        <v>45251</v>
      </c>
      <c r="Q6" s="13">
        <v>45239</v>
      </c>
      <c r="R6" s="81">
        <v>0.24310999999999999</v>
      </c>
      <c r="S6" s="19" t="s">
        <v>193</v>
      </c>
      <c r="T6" s="12" t="s">
        <v>11</v>
      </c>
    </row>
    <row r="7" spans="2:20" ht="24" customHeight="1" x14ac:dyDescent="0.3">
      <c r="B7" s="82">
        <v>2023</v>
      </c>
      <c r="C7" s="83" t="s">
        <v>162</v>
      </c>
      <c r="D7" s="83" t="s">
        <v>10</v>
      </c>
      <c r="E7" s="84">
        <v>45275</v>
      </c>
      <c r="F7" s="84">
        <v>45159</v>
      </c>
      <c r="G7" s="84">
        <v>45141</v>
      </c>
      <c r="H7" s="85">
        <v>0.57465200000000005</v>
      </c>
      <c r="I7" s="85">
        <v>0.57465200000000005</v>
      </c>
      <c r="J7" s="83" t="s">
        <v>11</v>
      </c>
      <c r="L7" s="86">
        <v>2023</v>
      </c>
      <c r="M7" s="87" t="s">
        <v>162</v>
      </c>
      <c r="N7" s="87" t="s">
        <v>10</v>
      </c>
      <c r="O7" s="88">
        <v>45275</v>
      </c>
      <c r="P7" s="88">
        <v>45159</v>
      </c>
      <c r="Q7" s="88">
        <v>45141</v>
      </c>
      <c r="R7" s="89">
        <v>0.57465200000000005</v>
      </c>
      <c r="S7" s="89">
        <v>0.57465200000000005</v>
      </c>
      <c r="T7" s="87" t="s">
        <v>11</v>
      </c>
    </row>
    <row r="8" spans="2:20" ht="24" customHeight="1" x14ac:dyDescent="0.3">
      <c r="B8" s="14">
        <v>2023</v>
      </c>
      <c r="C8" s="8" t="s">
        <v>161</v>
      </c>
      <c r="D8" s="20" t="s">
        <v>10</v>
      </c>
      <c r="E8" s="21">
        <v>45251</v>
      </c>
      <c r="F8" s="21">
        <v>45159</v>
      </c>
      <c r="G8" s="21">
        <v>45141</v>
      </c>
      <c r="H8" s="22">
        <v>0.36547600000000002</v>
      </c>
      <c r="I8" s="22">
        <v>0.3106546</v>
      </c>
      <c r="J8" s="20" t="s">
        <v>13</v>
      </c>
      <c r="K8" s="91">
        <f>I8/H8-1</f>
        <v>-0.15000000000000002</v>
      </c>
      <c r="L8" s="14">
        <v>2023</v>
      </c>
      <c r="M8" s="8" t="s">
        <v>161</v>
      </c>
      <c r="N8" s="20" t="s">
        <v>10</v>
      </c>
      <c r="O8" s="21">
        <v>45251</v>
      </c>
      <c r="P8" s="21">
        <v>45159</v>
      </c>
      <c r="Q8" s="21">
        <v>45141</v>
      </c>
      <c r="R8" s="22">
        <v>0.36547600000000002</v>
      </c>
      <c r="S8" s="22">
        <v>0.3106546</v>
      </c>
      <c r="T8" s="32" t="s">
        <v>13</v>
      </c>
    </row>
    <row r="9" spans="2:20" ht="24" customHeight="1" x14ac:dyDescent="0.3">
      <c r="B9" s="14">
        <v>2023</v>
      </c>
      <c r="C9" s="8" t="s">
        <v>161</v>
      </c>
      <c r="D9" s="20" t="s">
        <v>10</v>
      </c>
      <c r="E9" s="21">
        <v>45251</v>
      </c>
      <c r="F9" s="21">
        <v>45159</v>
      </c>
      <c r="G9" s="21">
        <v>45141</v>
      </c>
      <c r="H9" s="22">
        <v>0.209176</v>
      </c>
      <c r="I9" s="22">
        <v>0.209176</v>
      </c>
      <c r="J9" s="20" t="s">
        <v>11</v>
      </c>
      <c r="L9" s="14">
        <v>2023</v>
      </c>
      <c r="M9" s="8" t="s">
        <v>161</v>
      </c>
      <c r="N9" s="20" t="s">
        <v>10</v>
      </c>
      <c r="O9" s="21">
        <v>45251</v>
      </c>
      <c r="P9" s="21">
        <v>45159</v>
      </c>
      <c r="Q9" s="21">
        <v>45141</v>
      </c>
      <c r="R9" s="22">
        <v>0.209176</v>
      </c>
      <c r="S9" s="22">
        <v>0.209176</v>
      </c>
      <c r="T9" s="32" t="s">
        <v>11</v>
      </c>
    </row>
    <row r="10" spans="2:20" ht="24" customHeight="1" x14ac:dyDescent="0.3">
      <c r="B10" s="14">
        <v>2023</v>
      </c>
      <c r="C10" s="8" t="s">
        <v>161</v>
      </c>
      <c r="D10" s="20" t="s">
        <v>197</v>
      </c>
      <c r="E10" s="21">
        <v>45189</v>
      </c>
      <c r="F10" s="21">
        <v>45089</v>
      </c>
      <c r="G10" s="21">
        <v>45057</v>
      </c>
      <c r="H10" s="22">
        <v>0.94678899999999999</v>
      </c>
      <c r="I10" s="22">
        <v>0.94678899999999999</v>
      </c>
      <c r="J10" s="20" t="s">
        <v>11</v>
      </c>
      <c r="K10" s="91"/>
      <c r="L10" s="14">
        <v>2023</v>
      </c>
      <c r="M10" s="8" t="s">
        <v>161</v>
      </c>
      <c r="N10" s="20" t="s">
        <v>197</v>
      </c>
      <c r="O10" s="21">
        <v>45189</v>
      </c>
      <c r="P10" s="21">
        <v>45089</v>
      </c>
      <c r="Q10" s="21">
        <v>45057</v>
      </c>
      <c r="R10" s="22">
        <v>0.94678899999999999</v>
      </c>
      <c r="S10" s="22">
        <v>0.94678899999999999</v>
      </c>
      <c r="T10" s="32" t="s">
        <v>11</v>
      </c>
    </row>
    <row r="11" spans="2:20" ht="24" customHeight="1" x14ac:dyDescent="0.3">
      <c r="B11" s="14">
        <v>2023</v>
      </c>
      <c r="C11" s="8" t="s">
        <v>161</v>
      </c>
      <c r="D11" s="20" t="s">
        <v>197</v>
      </c>
      <c r="E11" s="21">
        <v>45156</v>
      </c>
      <c r="F11" s="21">
        <v>45089</v>
      </c>
      <c r="G11" s="21">
        <v>45057</v>
      </c>
      <c r="H11" s="22">
        <v>0.66860900000000001</v>
      </c>
      <c r="I11" s="22">
        <v>0.56831765000000001</v>
      </c>
      <c r="J11" s="20" t="s">
        <v>13</v>
      </c>
      <c r="K11" s="91">
        <f>I11/H11-1</f>
        <v>-0.15000000000000002</v>
      </c>
      <c r="L11" s="14">
        <v>2023</v>
      </c>
      <c r="M11" s="8" t="s">
        <v>161</v>
      </c>
      <c r="N11" s="20" t="s">
        <v>197</v>
      </c>
      <c r="O11" s="21">
        <v>45156</v>
      </c>
      <c r="P11" s="21">
        <v>45089</v>
      </c>
      <c r="Q11" s="21">
        <v>45057</v>
      </c>
      <c r="R11" s="22">
        <v>0.66860900000000001</v>
      </c>
      <c r="S11" s="22">
        <v>0.56831765000000001</v>
      </c>
      <c r="T11" s="20" t="s">
        <v>13</v>
      </c>
    </row>
    <row r="12" spans="2:20" ht="24" customHeight="1" x14ac:dyDescent="0.3">
      <c r="B12" s="14">
        <v>2023</v>
      </c>
      <c r="C12" s="8" t="s">
        <v>161</v>
      </c>
      <c r="D12" s="20" t="s">
        <v>197</v>
      </c>
      <c r="E12" s="21">
        <v>45156</v>
      </c>
      <c r="F12" s="21">
        <v>45089</v>
      </c>
      <c r="G12" s="21">
        <v>45057</v>
      </c>
      <c r="H12" s="22">
        <v>0.27817900000000001</v>
      </c>
      <c r="I12" s="22">
        <v>0.27817900000000001</v>
      </c>
      <c r="J12" s="20" t="s">
        <v>11</v>
      </c>
      <c r="K12" s="91"/>
      <c r="L12" s="14">
        <v>2023</v>
      </c>
      <c r="M12" s="8" t="s">
        <v>161</v>
      </c>
      <c r="N12" s="20" t="s">
        <v>197</v>
      </c>
      <c r="O12" s="21">
        <v>45156</v>
      </c>
      <c r="P12" s="21">
        <v>45089</v>
      </c>
      <c r="Q12" s="21">
        <v>45057</v>
      </c>
      <c r="R12" s="22">
        <v>0.27817900000000001</v>
      </c>
      <c r="S12" s="22">
        <v>0.27817900000000001</v>
      </c>
      <c r="T12" s="20" t="s">
        <v>11</v>
      </c>
    </row>
    <row r="13" spans="2:20" ht="39.5" customHeight="1" x14ac:dyDescent="0.3">
      <c r="B13" s="14">
        <v>2022</v>
      </c>
      <c r="C13" s="15" t="s">
        <v>162</v>
      </c>
      <c r="D13" s="16" t="s">
        <v>163</v>
      </c>
      <c r="E13" s="17">
        <v>45287</v>
      </c>
      <c r="F13" s="17">
        <v>45043</v>
      </c>
      <c r="G13" s="17">
        <v>45043</v>
      </c>
      <c r="H13" s="18">
        <v>0.49806827999999997</v>
      </c>
      <c r="I13" s="19" t="s">
        <v>193</v>
      </c>
      <c r="J13" s="15" t="s">
        <v>11</v>
      </c>
      <c r="K13" s="91"/>
      <c r="L13" s="8">
        <v>2022</v>
      </c>
      <c r="M13" s="15" t="s">
        <v>162</v>
      </c>
      <c r="N13" s="16" t="s">
        <v>163</v>
      </c>
      <c r="O13" s="17">
        <v>45287</v>
      </c>
      <c r="P13" s="17">
        <v>45043</v>
      </c>
      <c r="Q13" s="17">
        <v>45043</v>
      </c>
      <c r="R13" s="18">
        <v>0.49806827999999997</v>
      </c>
      <c r="S13" s="19" t="s">
        <v>193</v>
      </c>
      <c r="T13" s="16" t="s">
        <v>11</v>
      </c>
    </row>
    <row r="14" spans="2:20" ht="24" customHeight="1" x14ac:dyDescent="0.3">
      <c r="B14" s="14">
        <v>2022</v>
      </c>
      <c r="C14" s="8" t="s">
        <v>161</v>
      </c>
      <c r="D14" s="20" t="s">
        <v>163</v>
      </c>
      <c r="E14" s="21">
        <v>45093</v>
      </c>
      <c r="F14" s="21">
        <v>45043</v>
      </c>
      <c r="G14" s="21">
        <v>45043</v>
      </c>
      <c r="H14" s="22">
        <v>0.87479857000000005</v>
      </c>
      <c r="I14" s="22">
        <v>0.91519989099999999</v>
      </c>
      <c r="J14" s="20" t="s">
        <v>11</v>
      </c>
      <c r="K14" s="91"/>
      <c r="L14" s="8">
        <v>2022</v>
      </c>
      <c r="M14" s="8" t="s">
        <v>161</v>
      </c>
      <c r="N14" s="20" t="s">
        <v>163</v>
      </c>
      <c r="O14" s="21">
        <v>45093</v>
      </c>
      <c r="P14" s="21">
        <v>45043</v>
      </c>
      <c r="Q14" s="21">
        <v>45043</v>
      </c>
      <c r="R14" s="22">
        <v>0.87479857000000005</v>
      </c>
      <c r="S14" s="22">
        <v>0.91519989099999999</v>
      </c>
      <c r="T14" s="20" t="s">
        <v>11</v>
      </c>
    </row>
    <row r="15" spans="2:20" ht="24" customHeight="1" x14ac:dyDescent="0.3">
      <c r="B15" s="14">
        <v>2022</v>
      </c>
      <c r="C15" s="8" t="s">
        <v>161</v>
      </c>
      <c r="D15" s="20" t="s">
        <v>163</v>
      </c>
      <c r="E15" s="21">
        <v>45065</v>
      </c>
      <c r="F15" s="21">
        <v>45043</v>
      </c>
      <c r="G15" s="21">
        <v>45043</v>
      </c>
      <c r="H15" s="22">
        <v>1.3728668500000001</v>
      </c>
      <c r="I15" s="22">
        <v>1.425446942</v>
      </c>
      <c r="J15" s="20" t="s">
        <v>11</v>
      </c>
      <c r="K15" s="91"/>
      <c r="L15" s="8">
        <v>2022</v>
      </c>
      <c r="M15" s="8" t="s">
        <v>161</v>
      </c>
      <c r="N15" s="20" t="s">
        <v>163</v>
      </c>
      <c r="O15" s="21">
        <v>45065</v>
      </c>
      <c r="P15" s="21">
        <v>45043</v>
      </c>
      <c r="Q15" s="21">
        <v>45043</v>
      </c>
      <c r="R15" s="22">
        <v>1.3728668500000001</v>
      </c>
      <c r="S15" s="22">
        <v>1.425446942</v>
      </c>
      <c r="T15" s="20" t="s">
        <v>11</v>
      </c>
    </row>
    <row r="16" spans="2:20" ht="24" customHeight="1" x14ac:dyDescent="0.3">
      <c r="B16" s="14">
        <v>2022</v>
      </c>
      <c r="C16" s="8" t="s">
        <v>161</v>
      </c>
      <c r="D16" s="23" t="s">
        <v>15</v>
      </c>
      <c r="E16" s="21">
        <v>44945</v>
      </c>
      <c r="F16" s="21">
        <v>44886</v>
      </c>
      <c r="G16" s="21">
        <v>44868</v>
      </c>
      <c r="H16" s="22">
        <v>1.6001920000000001</v>
      </c>
      <c r="I16" s="22">
        <v>1.6090386250000002</v>
      </c>
      <c r="J16" s="20" t="s">
        <v>11</v>
      </c>
      <c r="K16" s="91"/>
      <c r="L16" s="8">
        <v>2022</v>
      </c>
      <c r="M16" s="8" t="s">
        <v>161</v>
      </c>
      <c r="N16" s="23" t="s">
        <v>15</v>
      </c>
      <c r="O16" s="21">
        <v>44945</v>
      </c>
      <c r="P16" s="21">
        <v>44886</v>
      </c>
      <c r="Q16" s="21">
        <v>44868</v>
      </c>
      <c r="R16" s="22">
        <v>1.6001920000000001</v>
      </c>
      <c r="S16" s="22">
        <v>1.6090386250000002</v>
      </c>
      <c r="T16" s="20" t="s">
        <v>11</v>
      </c>
    </row>
    <row r="17" spans="2:20" ht="24" customHeight="1" x14ac:dyDescent="0.3">
      <c r="B17" s="14">
        <v>2022</v>
      </c>
      <c r="C17" s="8" t="s">
        <v>161</v>
      </c>
      <c r="D17" s="23" t="s">
        <v>15</v>
      </c>
      <c r="E17" s="21">
        <v>44945</v>
      </c>
      <c r="F17" s="21">
        <v>44886</v>
      </c>
      <c r="G17" s="21">
        <v>44868</v>
      </c>
      <c r="H17" s="22">
        <v>7.4258000000000005E-2</v>
      </c>
      <c r="I17" s="22">
        <v>6.352927500000001E-2</v>
      </c>
      <c r="J17" s="20" t="s">
        <v>13</v>
      </c>
      <c r="K17" s="91">
        <f>I17/H17-1</f>
        <v>-0.14447904602871064</v>
      </c>
      <c r="L17" s="8">
        <v>2022</v>
      </c>
      <c r="M17" s="8" t="s">
        <v>161</v>
      </c>
      <c r="N17" s="23" t="s">
        <v>15</v>
      </c>
      <c r="O17" s="21">
        <v>44945</v>
      </c>
      <c r="P17" s="21">
        <v>44886</v>
      </c>
      <c r="Q17" s="21">
        <v>44868</v>
      </c>
      <c r="R17" s="22">
        <v>7.4258000000000005E-2</v>
      </c>
      <c r="S17" s="22">
        <v>6.352927500000001E-2</v>
      </c>
      <c r="T17" s="20" t="s">
        <v>13</v>
      </c>
    </row>
    <row r="18" spans="2:20" ht="24" customHeight="1" x14ac:dyDescent="0.3">
      <c r="B18" s="14">
        <v>2022</v>
      </c>
      <c r="C18" s="8" t="s">
        <v>161</v>
      </c>
      <c r="D18" s="23" t="s">
        <v>15</v>
      </c>
      <c r="E18" s="21">
        <v>44915</v>
      </c>
      <c r="F18" s="21">
        <v>44886</v>
      </c>
      <c r="G18" s="21">
        <v>44868</v>
      </c>
      <c r="H18" s="22">
        <v>1.155823</v>
      </c>
      <c r="I18" s="22">
        <v>1.155823</v>
      </c>
      <c r="J18" s="20" t="s">
        <v>11</v>
      </c>
      <c r="K18" s="91"/>
      <c r="L18" s="8">
        <v>2022</v>
      </c>
      <c r="M18" s="8" t="s">
        <v>161</v>
      </c>
      <c r="N18" s="23" t="s">
        <v>15</v>
      </c>
      <c r="O18" s="21">
        <v>44915</v>
      </c>
      <c r="P18" s="21">
        <v>44886</v>
      </c>
      <c r="Q18" s="21">
        <v>44868</v>
      </c>
      <c r="R18" s="22">
        <v>1.155823</v>
      </c>
      <c r="S18" s="22">
        <v>1.155823</v>
      </c>
      <c r="T18" s="20" t="s">
        <v>11</v>
      </c>
    </row>
    <row r="19" spans="2:20" ht="24" customHeight="1" x14ac:dyDescent="0.3">
      <c r="B19" s="14">
        <v>2022</v>
      </c>
      <c r="C19" s="8" t="s">
        <v>161</v>
      </c>
      <c r="D19" s="23" t="s">
        <v>15</v>
      </c>
      <c r="E19" s="21">
        <v>44915</v>
      </c>
      <c r="F19" s="21">
        <v>44886</v>
      </c>
      <c r="G19" s="21">
        <v>44868</v>
      </c>
      <c r="H19" s="22">
        <v>0.51862699999999995</v>
      </c>
      <c r="I19" s="22">
        <f>+H19*0.85</f>
        <v>0.44083294999999995</v>
      </c>
      <c r="J19" s="20" t="s">
        <v>13</v>
      </c>
      <c r="K19" s="91">
        <f>I19/H19-1</f>
        <v>-0.15000000000000002</v>
      </c>
      <c r="L19" s="8">
        <v>2022</v>
      </c>
      <c r="M19" s="8" t="s">
        <v>161</v>
      </c>
      <c r="N19" s="23" t="s">
        <v>15</v>
      </c>
      <c r="O19" s="21">
        <v>44915</v>
      </c>
      <c r="P19" s="21">
        <v>44886</v>
      </c>
      <c r="Q19" s="21">
        <v>44868</v>
      </c>
      <c r="R19" s="22">
        <v>0.51862699999999995</v>
      </c>
      <c r="S19" s="22">
        <f>+R19*0.85</f>
        <v>0.44083294999999995</v>
      </c>
      <c r="T19" s="20" t="s">
        <v>13</v>
      </c>
    </row>
    <row r="20" spans="2:20" ht="24" customHeight="1" x14ac:dyDescent="0.3">
      <c r="B20" s="14">
        <v>2022</v>
      </c>
      <c r="C20" s="8" t="s">
        <v>161</v>
      </c>
      <c r="D20" s="20" t="s">
        <v>10</v>
      </c>
      <c r="E20" s="21">
        <v>44824</v>
      </c>
      <c r="F20" s="21">
        <v>44784</v>
      </c>
      <c r="G20" s="21">
        <v>44770</v>
      </c>
      <c r="H20" s="22">
        <v>3.3660009999999998</v>
      </c>
      <c r="I20" s="22">
        <v>3.3660009999999998</v>
      </c>
      <c r="J20" s="20" t="s">
        <v>11</v>
      </c>
      <c r="K20" s="91"/>
      <c r="L20" s="8">
        <v>2022</v>
      </c>
      <c r="M20" s="8" t="s">
        <v>161</v>
      </c>
      <c r="N20" s="20" t="s">
        <v>10</v>
      </c>
      <c r="O20" s="21">
        <v>44824</v>
      </c>
      <c r="P20" s="21">
        <v>44784</v>
      </c>
      <c r="Q20" s="21">
        <v>44770</v>
      </c>
      <c r="R20" s="22">
        <v>3.3660009999999998</v>
      </c>
      <c r="S20" s="22">
        <v>3.3660009999999998</v>
      </c>
      <c r="T20" s="20" t="s">
        <v>11</v>
      </c>
    </row>
    <row r="21" spans="2:20" ht="24" customHeight="1" x14ac:dyDescent="0.3">
      <c r="B21" s="14">
        <v>2022</v>
      </c>
      <c r="C21" s="8" t="s">
        <v>161</v>
      </c>
      <c r="D21" s="20" t="s">
        <v>12</v>
      </c>
      <c r="E21" s="21">
        <v>44804</v>
      </c>
      <c r="F21" s="21">
        <v>44784</v>
      </c>
      <c r="G21" s="21">
        <v>44770</v>
      </c>
      <c r="H21" s="22">
        <v>0.42714099999999999</v>
      </c>
      <c r="I21" s="22">
        <f>H21*0.85</f>
        <v>0.36306984999999997</v>
      </c>
      <c r="J21" s="20" t="s">
        <v>13</v>
      </c>
      <c r="K21" s="91">
        <f>I21/H21-1</f>
        <v>-0.15000000000000002</v>
      </c>
      <c r="L21" s="8">
        <v>2022</v>
      </c>
      <c r="M21" s="8" t="s">
        <v>161</v>
      </c>
      <c r="N21" s="20" t="s">
        <v>12</v>
      </c>
      <c r="O21" s="21">
        <v>44804</v>
      </c>
      <c r="P21" s="21">
        <v>44784</v>
      </c>
      <c r="Q21" s="21">
        <v>44770</v>
      </c>
      <c r="R21" s="22">
        <v>0.42714099999999999</v>
      </c>
      <c r="S21" s="22">
        <f>R21*0.85</f>
        <v>0.36306984999999997</v>
      </c>
      <c r="T21" s="20" t="s">
        <v>13</v>
      </c>
    </row>
    <row r="22" spans="2:20" ht="24" customHeight="1" x14ac:dyDescent="0.3">
      <c r="B22" s="14">
        <v>2022</v>
      </c>
      <c r="C22" s="8" t="s">
        <v>161</v>
      </c>
      <c r="D22" s="20" t="s">
        <v>12</v>
      </c>
      <c r="E22" s="21">
        <v>44804</v>
      </c>
      <c r="F22" s="21">
        <v>44784</v>
      </c>
      <c r="G22" s="21">
        <v>44770</v>
      </c>
      <c r="H22" s="22">
        <v>2.9388610000000002</v>
      </c>
      <c r="I22" s="22">
        <f>H22</f>
        <v>2.9388610000000002</v>
      </c>
      <c r="J22" s="20" t="s">
        <v>11</v>
      </c>
      <c r="K22" s="91"/>
      <c r="L22" s="8">
        <v>2022</v>
      </c>
      <c r="M22" s="8" t="s">
        <v>161</v>
      </c>
      <c r="N22" s="20" t="s">
        <v>12</v>
      </c>
      <c r="O22" s="21">
        <v>44804</v>
      </c>
      <c r="P22" s="21">
        <v>44784</v>
      </c>
      <c r="Q22" s="21">
        <v>44770</v>
      </c>
      <c r="R22" s="22">
        <v>2.9388610000000002</v>
      </c>
      <c r="S22" s="22">
        <f>R22</f>
        <v>2.9388610000000002</v>
      </c>
      <c r="T22" s="20" t="s">
        <v>11</v>
      </c>
    </row>
    <row r="23" spans="2:20" ht="24" customHeight="1" x14ac:dyDescent="0.3">
      <c r="B23" s="14">
        <v>2022</v>
      </c>
      <c r="C23" s="8" t="s">
        <v>161</v>
      </c>
      <c r="D23" s="20" t="s">
        <v>14</v>
      </c>
      <c r="E23" s="21">
        <v>44762</v>
      </c>
      <c r="F23" s="21">
        <v>44704</v>
      </c>
      <c r="G23" s="21">
        <v>44686</v>
      </c>
      <c r="H23" s="22">
        <v>1.857745</v>
      </c>
      <c r="I23" s="22">
        <v>1.857745</v>
      </c>
      <c r="J23" s="20" t="s">
        <v>11</v>
      </c>
      <c r="K23" s="91"/>
      <c r="L23" s="8">
        <v>2022</v>
      </c>
      <c r="M23" s="8" t="s">
        <v>161</v>
      </c>
      <c r="N23" s="20" t="s">
        <v>14</v>
      </c>
      <c r="O23" s="21">
        <v>44762</v>
      </c>
      <c r="P23" s="21">
        <v>44704</v>
      </c>
      <c r="Q23" s="21">
        <v>44686</v>
      </c>
      <c r="R23" s="22">
        <v>1.857745</v>
      </c>
      <c r="S23" s="22">
        <v>1.857745</v>
      </c>
      <c r="T23" s="20" t="s">
        <v>11</v>
      </c>
    </row>
    <row r="24" spans="2:20" ht="24" customHeight="1" x14ac:dyDescent="0.3">
      <c r="B24" s="14">
        <v>2022</v>
      </c>
      <c r="C24" s="8" t="s">
        <v>161</v>
      </c>
      <c r="D24" s="20" t="s">
        <v>14</v>
      </c>
      <c r="E24" s="21">
        <v>44732</v>
      </c>
      <c r="F24" s="21">
        <v>44704</v>
      </c>
      <c r="G24" s="21">
        <v>44686</v>
      </c>
      <c r="H24" s="22">
        <v>0.43017699999999998</v>
      </c>
      <c r="I24" s="22">
        <v>0.36565044999999996</v>
      </c>
      <c r="J24" s="20" t="s">
        <v>13</v>
      </c>
      <c r="K24" s="91">
        <f>I24/H24-1</f>
        <v>-0.15000000000000002</v>
      </c>
      <c r="L24" s="8">
        <v>2022</v>
      </c>
      <c r="M24" s="8" t="s">
        <v>161</v>
      </c>
      <c r="N24" s="20" t="s">
        <v>14</v>
      </c>
      <c r="O24" s="21">
        <v>44732</v>
      </c>
      <c r="P24" s="21">
        <v>44704</v>
      </c>
      <c r="Q24" s="21">
        <v>44686</v>
      </c>
      <c r="R24" s="22">
        <v>0.43017699999999998</v>
      </c>
      <c r="S24" s="22">
        <v>0.36565044999999996</v>
      </c>
      <c r="T24" s="20" t="s">
        <v>13</v>
      </c>
    </row>
    <row r="25" spans="2:20" ht="24" customHeight="1" x14ac:dyDescent="0.3">
      <c r="B25" s="14">
        <v>2022</v>
      </c>
      <c r="C25" s="8" t="s">
        <v>161</v>
      </c>
      <c r="D25" s="20" t="s">
        <v>14</v>
      </c>
      <c r="E25" s="21">
        <v>44732</v>
      </c>
      <c r="F25" s="21">
        <v>44704</v>
      </c>
      <c r="G25" s="21">
        <v>44686</v>
      </c>
      <c r="H25" s="22">
        <v>1.4275679999999999</v>
      </c>
      <c r="I25" s="22">
        <v>1.4275679999999999</v>
      </c>
      <c r="J25" s="20" t="s">
        <v>11</v>
      </c>
      <c r="K25" s="91"/>
      <c r="L25" s="8">
        <v>2022</v>
      </c>
      <c r="M25" s="8" t="s">
        <v>161</v>
      </c>
      <c r="N25" s="20" t="s">
        <v>14</v>
      </c>
      <c r="O25" s="21">
        <v>44732</v>
      </c>
      <c r="P25" s="21">
        <v>44704</v>
      </c>
      <c r="Q25" s="21">
        <v>44686</v>
      </c>
      <c r="R25" s="22">
        <v>1.4275679999999999</v>
      </c>
      <c r="S25" s="22">
        <v>1.4275679999999999</v>
      </c>
      <c r="T25" s="20" t="s">
        <v>11</v>
      </c>
    </row>
    <row r="26" spans="2:20" ht="24" customHeight="1" x14ac:dyDescent="0.3">
      <c r="B26" s="24">
        <v>2021</v>
      </c>
      <c r="C26" s="24" t="s">
        <v>161</v>
      </c>
      <c r="D26" s="25" t="s">
        <v>15</v>
      </c>
      <c r="E26" s="26">
        <v>44697</v>
      </c>
      <c r="F26" s="26">
        <v>44664</v>
      </c>
      <c r="G26" s="26">
        <v>44615</v>
      </c>
      <c r="H26" s="27">
        <v>2.9702487</v>
      </c>
      <c r="I26" s="27">
        <v>2.9456848875000001</v>
      </c>
      <c r="J26" s="25" t="s">
        <v>11</v>
      </c>
      <c r="K26" s="91"/>
      <c r="L26" s="28">
        <v>2021</v>
      </c>
      <c r="M26" s="28" t="s">
        <v>161</v>
      </c>
      <c r="N26" s="29" t="s">
        <v>15</v>
      </c>
      <c r="O26" s="30">
        <v>44697</v>
      </c>
      <c r="P26" s="30">
        <v>44664</v>
      </c>
      <c r="Q26" s="30">
        <v>44615</v>
      </c>
      <c r="R26" s="31">
        <v>2.9702487</v>
      </c>
      <c r="S26" s="31">
        <v>2.9456848875000001</v>
      </c>
      <c r="T26" s="29" t="s">
        <v>11</v>
      </c>
    </row>
    <row r="27" spans="2:20" ht="24" customHeight="1" x14ac:dyDescent="0.3">
      <c r="B27" s="24">
        <v>2021</v>
      </c>
      <c r="C27" s="24" t="s">
        <v>161</v>
      </c>
      <c r="D27" s="25" t="s">
        <v>10</v>
      </c>
      <c r="E27" s="26">
        <v>44545</v>
      </c>
      <c r="F27" s="26">
        <v>44531</v>
      </c>
      <c r="G27" s="26">
        <v>44497</v>
      </c>
      <c r="H27" s="27">
        <v>2.1951260000000001</v>
      </c>
      <c r="I27" s="27">
        <v>2.1951260000000001</v>
      </c>
      <c r="J27" s="25" t="s">
        <v>11</v>
      </c>
      <c r="K27" s="91"/>
      <c r="L27" s="28">
        <v>2021</v>
      </c>
      <c r="M27" s="28" t="s">
        <v>161</v>
      </c>
      <c r="N27" s="29" t="s">
        <v>10</v>
      </c>
      <c r="O27" s="30">
        <v>44545</v>
      </c>
      <c r="P27" s="30">
        <v>44531</v>
      </c>
      <c r="Q27" s="30">
        <v>44497</v>
      </c>
      <c r="R27" s="31">
        <v>2.1951260000000001</v>
      </c>
      <c r="S27" s="31">
        <v>2.1951260000000001</v>
      </c>
      <c r="T27" s="29" t="s">
        <v>11</v>
      </c>
    </row>
    <row r="28" spans="2:20" ht="24" customHeight="1" x14ac:dyDescent="0.3">
      <c r="B28" s="24">
        <v>2021</v>
      </c>
      <c r="C28" s="24" t="s">
        <v>161</v>
      </c>
      <c r="D28" s="25" t="s">
        <v>10</v>
      </c>
      <c r="E28" s="26">
        <v>44545</v>
      </c>
      <c r="F28" s="26">
        <v>44531</v>
      </c>
      <c r="G28" s="26">
        <v>44497</v>
      </c>
      <c r="H28" s="27">
        <v>1.055361</v>
      </c>
      <c r="I28" s="27">
        <v>0.89705699999999999</v>
      </c>
      <c r="J28" s="25" t="s">
        <v>13</v>
      </c>
      <c r="K28" s="91">
        <f>I28/H28-1</f>
        <v>-0.14999985786853975</v>
      </c>
      <c r="L28" s="28">
        <v>2021</v>
      </c>
      <c r="M28" s="28" t="s">
        <v>161</v>
      </c>
      <c r="N28" s="29" t="s">
        <v>10</v>
      </c>
      <c r="O28" s="30">
        <v>44545</v>
      </c>
      <c r="P28" s="30">
        <v>44531</v>
      </c>
      <c r="Q28" s="30">
        <v>44497</v>
      </c>
      <c r="R28" s="31">
        <v>1.055361</v>
      </c>
      <c r="S28" s="31">
        <v>0.89705699999999999</v>
      </c>
      <c r="T28" s="29" t="s">
        <v>13</v>
      </c>
    </row>
    <row r="29" spans="2:20" ht="24" customHeight="1" x14ac:dyDescent="0.3">
      <c r="B29" s="24">
        <v>2021</v>
      </c>
      <c r="C29" s="24" t="s">
        <v>161</v>
      </c>
      <c r="D29" s="25" t="s">
        <v>14</v>
      </c>
      <c r="E29" s="26">
        <v>44433</v>
      </c>
      <c r="F29" s="26">
        <v>44424</v>
      </c>
      <c r="G29" s="26">
        <v>44412</v>
      </c>
      <c r="H29" s="27">
        <v>1.6099110000000001</v>
      </c>
      <c r="I29" s="27">
        <v>1.6099110000000001</v>
      </c>
      <c r="J29" s="25" t="s">
        <v>11</v>
      </c>
      <c r="L29" s="28">
        <v>2021</v>
      </c>
      <c r="M29" s="28" t="s">
        <v>161</v>
      </c>
      <c r="N29" s="29" t="s">
        <v>14</v>
      </c>
      <c r="O29" s="30">
        <v>44433</v>
      </c>
      <c r="P29" s="30">
        <v>44424</v>
      </c>
      <c r="Q29" s="30">
        <v>44412</v>
      </c>
      <c r="R29" s="31">
        <v>1.6099110000000001</v>
      </c>
      <c r="S29" s="31">
        <v>1.6099110000000001</v>
      </c>
      <c r="T29" s="29" t="s">
        <v>11</v>
      </c>
    </row>
    <row r="30" spans="2:20" ht="24" customHeight="1" x14ac:dyDescent="0.3">
      <c r="B30" s="14">
        <v>2020</v>
      </c>
      <c r="C30" s="14" t="s">
        <v>161</v>
      </c>
      <c r="D30" s="32" t="s">
        <v>16</v>
      </c>
      <c r="E30" s="33">
        <v>44315</v>
      </c>
      <c r="F30" s="33">
        <v>44300</v>
      </c>
      <c r="G30" s="33">
        <v>44251</v>
      </c>
      <c r="H30" s="34">
        <v>0.79283400000000004</v>
      </c>
      <c r="I30" s="34">
        <v>0.79162200000000005</v>
      </c>
      <c r="J30" s="32" t="s">
        <v>11</v>
      </c>
      <c r="L30" s="8">
        <v>2020</v>
      </c>
      <c r="M30" s="8" t="s">
        <v>161</v>
      </c>
      <c r="N30" s="20" t="s">
        <v>16</v>
      </c>
      <c r="O30" s="21">
        <v>44315</v>
      </c>
      <c r="P30" s="21">
        <v>44300</v>
      </c>
      <c r="Q30" s="21">
        <v>44251</v>
      </c>
      <c r="R30" s="22">
        <v>0.79283400000000004</v>
      </c>
      <c r="S30" s="22">
        <v>0.79162200000000005</v>
      </c>
      <c r="T30" s="20" t="s">
        <v>11</v>
      </c>
    </row>
    <row r="31" spans="2:20" ht="24" customHeight="1" x14ac:dyDescent="0.3">
      <c r="B31" s="24">
        <v>2019</v>
      </c>
      <c r="C31" s="24" t="s">
        <v>161</v>
      </c>
      <c r="D31" s="25" t="s">
        <v>16</v>
      </c>
      <c r="E31" s="26">
        <v>44180</v>
      </c>
      <c r="F31" s="26">
        <v>44034</v>
      </c>
      <c r="G31" s="26">
        <v>44001</v>
      </c>
      <c r="H31" s="27">
        <v>0.239895</v>
      </c>
      <c r="I31" s="27">
        <f>0.233649+0.006246*0.8</f>
        <v>0.23864579999999999</v>
      </c>
      <c r="J31" s="25" t="s">
        <v>11</v>
      </c>
      <c r="L31" s="28">
        <v>2019</v>
      </c>
      <c r="M31" s="28" t="s">
        <v>161</v>
      </c>
      <c r="N31" s="29" t="s">
        <v>16</v>
      </c>
      <c r="O31" s="30">
        <v>44180</v>
      </c>
      <c r="P31" s="30">
        <v>44034</v>
      </c>
      <c r="Q31" s="30">
        <v>44001</v>
      </c>
      <c r="R31" s="31">
        <v>4.6099999999999998E-4</v>
      </c>
      <c r="S31" s="31">
        <f>0.000449+0.000012*0.8</f>
        <v>4.5860000000000003E-4</v>
      </c>
      <c r="T31" s="29" t="s">
        <v>11</v>
      </c>
    </row>
    <row r="32" spans="2:20" ht="18" customHeight="1" x14ac:dyDescent="0.3">
      <c r="B32" s="35"/>
      <c r="C32" s="35"/>
      <c r="L32" s="14"/>
      <c r="M32" s="14"/>
    </row>
    <row r="33" spans="2:20" ht="18" customHeight="1" x14ac:dyDescent="0.3">
      <c r="B33" s="92" t="s">
        <v>196</v>
      </c>
      <c r="C33" s="92"/>
      <c r="D33" s="92"/>
      <c r="E33" s="92"/>
      <c r="F33" s="92"/>
      <c r="G33" s="92"/>
      <c r="H33" s="92"/>
      <c r="I33" s="92"/>
      <c r="J33" s="92"/>
      <c r="L33" s="92" t="s">
        <v>196</v>
      </c>
      <c r="M33" s="92"/>
      <c r="N33" s="92"/>
      <c r="O33" s="92"/>
      <c r="P33" s="92"/>
      <c r="Q33" s="92"/>
      <c r="R33" s="92"/>
      <c r="S33" s="92"/>
      <c r="T33" s="92"/>
    </row>
    <row r="34" spans="2:20" ht="18" customHeight="1" x14ac:dyDescent="0.3">
      <c r="B34" s="92"/>
      <c r="C34" s="92"/>
      <c r="D34" s="92"/>
      <c r="E34" s="92"/>
      <c r="F34" s="92"/>
      <c r="G34" s="92"/>
      <c r="H34" s="92"/>
      <c r="I34" s="92"/>
      <c r="J34" s="92"/>
      <c r="L34" s="92"/>
      <c r="M34" s="92"/>
      <c r="N34" s="92"/>
      <c r="O34" s="92"/>
      <c r="P34" s="92"/>
      <c r="Q34" s="92"/>
      <c r="R34" s="92"/>
      <c r="S34" s="92"/>
      <c r="T34" s="92"/>
    </row>
    <row r="35" spans="2:20" s="1" customFormat="1" ht="18" customHeight="1" x14ac:dyDescent="0.3">
      <c r="B35" s="36" t="s">
        <v>19</v>
      </c>
      <c r="C35" s="36"/>
      <c r="L35" s="37" t="s">
        <v>19</v>
      </c>
      <c r="M35" s="37"/>
      <c r="N35" s="37"/>
      <c r="O35" s="37"/>
      <c r="P35" s="37"/>
      <c r="Q35" s="37"/>
      <c r="R35" s="38"/>
      <c r="S35" s="38"/>
      <c r="T35" s="38"/>
    </row>
    <row r="36" spans="2:20" s="1" customFormat="1" ht="18" customHeight="1" x14ac:dyDescent="0.3">
      <c r="B36" s="38"/>
      <c r="C36" s="38"/>
      <c r="D36" s="39"/>
      <c r="E36" s="39"/>
      <c r="F36" s="39"/>
      <c r="G36" s="39"/>
      <c r="H36" s="38"/>
      <c r="I36" s="38"/>
      <c r="J36" s="38"/>
      <c r="L36" s="38"/>
      <c r="M36" s="38"/>
      <c r="N36" s="38"/>
      <c r="O36" s="38"/>
      <c r="P36" s="38"/>
      <c r="Q36" s="38"/>
      <c r="R36" s="38"/>
      <c r="S36" s="38"/>
      <c r="T36" s="38"/>
    </row>
    <row r="37" spans="2:20" ht="18" customHeight="1" x14ac:dyDescent="0.3">
      <c r="B37" s="40" t="s">
        <v>20</v>
      </c>
      <c r="C37" s="40"/>
      <c r="D37" s="40"/>
      <c r="E37" s="40"/>
      <c r="F37" s="40"/>
      <c r="G37" s="40"/>
      <c r="H37" s="40"/>
      <c r="I37" s="40"/>
      <c r="J37" s="40"/>
      <c r="L37" s="40" t="s">
        <v>20</v>
      </c>
      <c r="M37" s="40"/>
      <c r="N37" s="40"/>
      <c r="O37" s="40"/>
      <c r="P37" s="40"/>
      <c r="Q37" s="40"/>
      <c r="R37" s="40"/>
      <c r="S37" s="40"/>
      <c r="T37" s="40"/>
    </row>
    <row r="38" spans="2:20" ht="18" customHeight="1" x14ac:dyDescent="0.3">
      <c r="B38" s="3" t="s">
        <v>0</v>
      </c>
      <c r="C38" s="3"/>
      <c r="D38" s="3"/>
      <c r="E38" s="3"/>
      <c r="F38" s="3"/>
      <c r="G38" s="3"/>
      <c r="H38" s="3"/>
      <c r="I38" s="3"/>
      <c r="J38" s="3"/>
      <c r="L38" s="4" t="s">
        <v>1</v>
      </c>
      <c r="M38" s="4"/>
      <c r="N38" s="4"/>
      <c r="O38" s="4"/>
      <c r="P38" s="4"/>
      <c r="Q38" s="4"/>
      <c r="R38" s="4"/>
      <c r="S38" s="4"/>
      <c r="T38" s="4"/>
    </row>
    <row r="39" spans="2:20" ht="39.9" customHeight="1" x14ac:dyDescent="0.3">
      <c r="B39" s="6" t="s">
        <v>2</v>
      </c>
      <c r="C39" s="6" t="s">
        <v>164</v>
      </c>
      <c r="D39" s="6" t="s">
        <v>3</v>
      </c>
      <c r="E39" s="6" t="s">
        <v>4</v>
      </c>
      <c r="F39" s="6" t="s">
        <v>5</v>
      </c>
      <c r="G39" s="6" t="s">
        <v>6</v>
      </c>
      <c r="H39" s="6" t="s">
        <v>7</v>
      </c>
      <c r="I39" s="6" t="s">
        <v>8</v>
      </c>
      <c r="J39" s="6" t="s">
        <v>9</v>
      </c>
      <c r="L39" s="7" t="s">
        <v>2</v>
      </c>
      <c r="M39" s="7" t="s">
        <v>164</v>
      </c>
      <c r="N39" s="7" t="s">
        <v>3</v>
      </c>
      <c r="O39" s="7" t="s">
        <v>4</v>
      </c>
      <c r="P39" s="7" t="s">
        <v>5</v>
      </c>
      <c r="Q39" s="7" t="s">
        <v>6</v>
      </c>
      <c r="R39" s="7" t="s">
        <v>7</v>
      </c>
      <c r="S39" s="7" t="s">
        <v>8</v>
      </c>
      <c r="T39" s="7" t="s">
        <v>9</v>
      </c>
    </row>
    <row r="40" spans="2:20" ht="15" customHeight="1" x14ac:dyDescent="0.3">
      <c r="B40" s="6"/>
      <c r="C40" s="6"/>
      <c r="D40" s="6"/>
      <c r="E40" s="6"/>
      <c r="F40" s="6"/>
      <c r="G40" s="6"/>
      <c r="H40" s="6"/>
      <c r="I40" s="6"/>
      <c r="J40" s="6"/>
      <c r="L40" s="41">
        <v>2019</v>
      </c>
      <c r="M40" s="41" t="s">
        <v>161</v>
      </c>
      <c r="N40" s="42" t="s">
        <v>18</v>
      </c>
      <c r="O40" s="43">
        <v>43868</v>
      </c>
      <c r="P40" s="43">
        <v>43825</v>
      </c>
      <c r="Q40" s="43">
        <v>43817</v>
      </c>
      <c r="R40" s="44">
        <f>0.42+0.001942</f>
        <v>0.42194199999999998</v>
      </c>
      <c r="S40" s="44">
        <f>(0.42*0.85)+(0.001942*0.775)</f>
        <v>0.35850504999999999</v>
      </c>
      <c r="T40" s="42" t="s">
        <v>13</v>
      </c>
    </row>
    <row r="41" spans="2:20" ht="13" customHeight="1" x14ac:dyDescent="0.3">
      <c r="B41" s="45"/>
      <c r="C41" s="45"/>
      <c r="D41" s="6"/>
      <c r="E41" s="6"/>
      <c r="F41" s="6"/>
      <c r="G41" s="6"/>
      <c r="H41" s="6"/>
      <c r="I41" s="6"/>
      <c r="J41" s="6"/>
      <c r="L41" s="41">
        <v>2019</v>
      </c>
      <c r="M41" s="41" t="s">
        <v>161</v>
      </c>
      <c r="N41" s="42" t="s">
        <v>17</v>
      </c>
      <c r="O41" s="43">
        <v>43868</v>
      </c>
      <c r="P41" s="43">
        <v>43780</v>
      </c>
      <c r="Q41" s="43">
        <v>43762</v>
      </c>
      <c r="R41" s="44">
        <f>0.2+0.000925</f>
        <v>0.20092500000000002</v>
      </c>
      <c r="S41" s="44">
        <f>(0.2*0.85)+(0.000925*0.775)</f>
        <v>0.17071687500000002</v>
      </c>
      <c r="T41" s="42" t="s">
        <v>13</v>
      </c>
    </row>
    <row r="42" spans="2:20" ht="18" customHeight="1" x14ac:dyDescent="0.3">
      <c r="B42" s="41">
        <v>2019</v>
      </c>
      <c r="C42" s="41" t="s">
        <v>161</v>
      </c>
      <c r="D42" s="42" t="s">
        <v>17</v>
      </c>
      <c r="E42" s="43">
        <v>43868</v>
      </c>
      <c r="F42" s="43">
        <v>43780</v>
      </c>
      <c r="G42" s="43">
        <v>43762</v>
      </c>
      <c r="H42" s="44">
        <v>0.20092499999999999</v>
      </c>
      <c r="I42" s="44">
        <f>(0.2*0.85)+(0.000925*0.775)</f>
        <v>0.17071687500000002</v>
      </c>
      <c r="J42" s="42" t="s">
        <v>13</v>
      </c>
      <c r="L42" s="41">
        <v>2019</v>
      </c>
      <c r="M42" s="41" t="s">
        <v>161</v>
      </c>
      <c r="N42" s="42" t="s">
        <v>12</v>
      </c>
      <c r="O42" s="43">
        <v>43742</v>
      </c>
      <c r="P42" s="43">
        <v>43689</v>
      </c>
      <c r="Q42" s="43">
        <v>43678</v>
      </c>
      <c r="R42" s="44">
        <v>0.2</v>
      </c>
      <c r="S42" s="44">
        <f>+R42*0.85</f>
        <v>0.17</v>
      </c>
      <c r="T42" s="42" t="s">
        <v>13</v>
      </c>
    </row>
    <row r="43" spans="2:20" ht="18" customHeight="1" x14ac:dyDescent="0.3">
      <c r="B43" s="41">
        <v>2019</v>
      </c>
      <c r="C43" s="41" t="s">
        <v>161</v>
      </c>
      <c r="D43" s="42" t="s">
        <v>12</v>
      </c>
      <c r="E43" s="43">
        <v>43742</v>
      </c>
      <c r="F43" s="43">
        <v>43689</v>
      </c>
      <c r="G43" s="43">
        <v>43678</v>
      </c>
      <c r="H43" s="44">
        <v>0.20092499999999999</v>
      </c>
      <c r="I43" s="44">
        <f>+H43*0.85</f>
        <v>0.17078625</v>
      </c>
      <c r="J43" s="42" t="s">
        <v>13</v>
      </c>
      <c r="L43" s="41">
        <v>2019</v>
      </c>
      <c r="M43" s="41" t="s">
        <v>161</v>
      </c>
      <c r="N43" s="42" t="s">
        <v>14</v>
      </c>
      <c r="O43" s="43">
        <v>43651</v>
      </c>
      <c r="P43" s="43">
        <v>43606</v>
      </c>
      <c r="Q43" s="43">
        <v>43592</v>
      </c>
      <c r="R43" s="44">
        <v>0.1</v>
      </c>
      <c r="S43" s="44">
        <f>+R43*0.85</f>
        <v>8.5000000000000006E-2</v>
      </c>
      <c r="T43" s="42" t="s">
        <v>13</v>
      </c>
    </row>
    <row r="44" spans="2:20" ht="18" customHeight="1" x14ac:dyDescent="0.3">
      <c r="B44" s="41">
        <v>2019</v>
      </c>
      <c r="C44" s="41" t="s">
        <v>161</v>
      </c>
      <c r="D44" s="42" t="s">
        <v>14</v>
      </c>
      <c r="E44" s="43">
        <v>43651</v>
      </c>
      <c r="F44" s="43">
        <v>43606</v>
      </c>
      <c r="G44" s="43">
        <v>43592</v>
      </c>
      <c r="H44" s="44">
        <v>0.1</v>
      </c>
      <c r="I44" s="44">
        <f>+H44*0.85</f>
        <v>8.5000000000000006E-2</v>
      </c>
      <c r="J44" s="42" t="s">
        <v>13</v>
      </c>
      <c r="L44" s="14">
        <v>2018</v>
      </c>
      <c r="M44" s="14" t="s">
        <v>161</v>
      </c>
      <c r="N44" s="32" t="s">
        <v>16</v>
      </c>
      <c r="O44" s="33">
        <v>43605</v>
      </c>
      <c r="P44" s="33">
        <v>43580</v>
      </c>
      <c r="Q44" s="33">
        <v>43523</v>
      </c>
      <c r="R44" s="46">
        <v>1.9043000000000001E-2</v>
      </c>
      <c r="S44" s="46">
        <v>1.9392525000000001E-2</v>
      </c>
      <c r="T44" s="32" t="s">
        <v>11</v>
      </c>
    </row>
    <row r="45" spans="2:20" ht="18" customHeight="1" x14ac:dyDescent="0.3">
      <c r="B45" s="14">
        <v>2018</v>
      </c>
      <c r="C45" s="14" t="s">
        <v>161</v>
      </c>
      <c r="D45" s="32" t="s">
        <v>18</v>
      </c>
      <c r="E45" s="33">
        <v>43605</v>
      </c>
      <c r="F45" s="33">
        <v>43455</v>
      </c>
      <c r="G45" s="33">
        <v>43452</v>
      </c>
      <c r="H45" s="46">
        <v>5.1182999999999999E-2</v>
      </c>
      <c r="I45" s="46">
        <f>(0.05*0.85)+(0.001183*0.775)</f>
        <v>4.3416825000000006E-2</v>
      </c>
      <c r="J45" s="32" t="s">
        <v>13</v>
      </c>
      <c r="L45" s="14">
        <v>2018</v>
      </c>
      <c r="M45" s="14" t="s">
        <v>161</v>
      </c>
      <c r="N45" s="32" t="s">
        <v>18</v>
      </c>
      <c r="O45" s="33">
        <v>43605</v>
      </c>
      <c r="P45" s="33">
        <v>43455</v>
      </c>
      <c r="Q45" s="33">
        <v>43452</v>
      </c>
      <c r="R45" s="46">
        <v>0.7</v>
      </c>
      <c r="S45" s="46">
        <v>0.60783632499999996</v>
      </c>
      <c r="T45" s="32" t="s">
        <v>13</v>
      </c>
    </row>
    <row r="46" spans="2:20" ht="18" customHeight="1" x14ac:dyDescent="0.3">
      <c r="B46" s="14">
        <v>2018</v>
      </c>
      <c r="C46" s="14" t="s">
        <v>161</v>
      </c>
      <c r="D46" s="32" t="s">
        <v>17</v>
      </c>
      <c r="E46" s="33">
        <v>43437</v>
      </c>
      <c r="F46" s="33">
        <v>43425</v>
      </c>
      <c r="G46" s="33">
        <v>43410</v>
      </c>
      <c r="H46" s="46">
        <v>0.1</v>
      </c>
      <c r="I46" s="46">
        <v>8.5000000000000006E-2</v>
      </c>
      <c r="J46" s="32" t="s">
        <v>13</v>
      </c>
      <c r="L46" s="14">
        <v>2018</v>
      </c>
      <c r="M46" s="14" t="s">
        <v>161</v>
      </c>
      <c r="N46" s="32" t="s">
        <v>17</v>
      </c>
      <c r="O46" s="33">
        <v>43437</v>
      </c>
      <c r="P46" s="33">
        <v>43425</v>
      </c>
      <c r="Q46" s="33">
        <v>43410</v>
      </c>
      <c r="R46" s="46">
        <v>0.1</v>
      </c>
      <c r="S46" s="46">
        <v>8.5000000000000006E-2</v>
      </c>
      <c r="T46" s="32" t="s">
        <v>13</v>
      </c>
    </row>
    <row r="47" spans="2:20" ht="18" customHeight="1" x14ac:dyDescent="0.3">
      <c r="B47" s="14">
        <v>2018</v>
      </c>
      <c r="C47" s="14" t="s">
        <v>161</v>
      </c>
      <c r="D47" s="32" t="s">
        <v>12</v>
      </c>
      <c r="E47" s="33">
        <v>43335</v>
      </c>
      <c r="F47" s="33">
        <v>43325</v>
      </c>
      <c r="G47" s="33">
        <v>43315</v>
      </c>
      <c r="H47" s="46">
        <v>0.05</v>
      </c>
      <c r="I47" s="46">
        <f>+H47*0.85</f>
        <v>4.2500000000000003E-2</v>
      </c>
      <c r="J47" s="32" t="s">
        <v>13</v>
      </c>
      <c r="L47" s="14">
        <v>2018</v>
      </c>
      <c r="M47" s="14" t="s">
        <v>161</v>
      </c>
      <c r="N47" s="32" t="s">
        <v>12</v>
      </c>
      <c r="O47" s="33">
        <v>43335</v>
      </c>
      <c r="P47" s="33">
        <v>43325</v>
      </c>
      <c r="Q47" s="33">
        <v>43315</v>
      </c>
      <c r="R47" s="46">
        <v>0.05</v>
      </c>
      <c r="S47" s="46">
        <v>4.2500000000000003E-2</v>
      </c>
      <c r="T47" s="32" t="s">
        <v>13</v>
      </c>
    </row>
    <row r="48" spans="2:20" ht="18" customHeight="1" x14ac:dyDescent="0.3">
      <c r="B48" s="14">
        <v>2018</v>
      </c>
      <c r="C48" s="14" t="s">
        <v>161</v>
      </c>
      <c r="D48" s="32" t="s">
        <v>14</v>
      </c>
      <c r="E48" s="33">
        <v>43249</v>
      </c>
      <c r="F48" s="33">
        <v>43241</v>
      </c>
      <c r="G48" s="33">
        <v>43228</v>
      </c>
      <c r="H48" s="46">
        <v>0.05</v>
      </c>
      <c r="I48" s="46">
        <f>+H48*0.85</f>
        <v>4.2500000000000003E-2</v>
      </c>
      <c r="J48" s="32" t="s">
        <v>13</v>
      </c>
      <c r="L48" s="14">
        <v>2018</v>
      </c>
      <c r="M48" s="14" t="s">
        <v>161</v>
      </c>
      <c r="N48" s="47" t="s">
        <v>14</v>
      </c>
      <c r="O48" s="48">
        <v>43249</v>
      </c>
      <c r="P48" s="48">
        <v>43241</v>
      </c>
      <c r="Q48" s="48">
        <v>43228</v>
      </c>
      <c r="R48" s="46">
        <v>0.05</v>
      </c>
      <c r="S48" s="46">
        <v>4.2500000000000003E-2</v>
      </c>
      <c r="T48" s="32" t="s">
        <v>13</v>
      </c>
    </row>
    <row r="49" spans="2:21" ht="18" customHeight="1" x14ac:dyDescent="0.3">
      <c r="B49" s="41">
        <v>2013</v>
      </c>
      <c r="C49" s="41" t="s">
        <v>161</v>
      </c>
      <c r="D49" s="42" t="s">
        <v>16</v>
      </c>
      <c r="E49" s="43">
        <v>41754</v>
      </c>
      <c r="F49" s="43">
        <v>41731</v>
      </c>
      <c r="G49" s="43">
        <v>41746</v>
      </c>
      <c r="H49" s="44">
        <v>0.52170000000000005</v>
      </c>
      <c r="I49" s="44">
        <f>(H49*0.85)+(0.01638*0.775)</f>
        <v>0.45613950000000003</v>
      </c>
      <c r="J49" s="42" t="s">
        <v>13</v>
      </c>
      <c r="L49" s="41">
        <v>2013</v>
      </c>
      <c r="M49" s="41" t="s">
        <v>161</v>
      </c>
      <c r="N49" s="42" t="s">
        <v>16</v>
      </c>
      <c r="O49" s="43" t="s">
        <v>16</v>
      </c>
      <c r="P49" s="43">
        <v>41754</v>
      </c>
      <c r="Q49" s="43">
        <v>41731</v>
      </c>
      <c r="R49" s="44">
        <v>41746</v>
      </c>
      <c r="S49" s="44">
        <v>0.96719999999999995</v>
      </c>
      <c r="T49" s="42">
        <v>0.84565674999999996</v>
      </c>
      <c r="U49" s="49" t="s">
        <v>13</v>
      </c>
    </row>
    <row r="50" spans="2:21" ht="18" customHeight="1" x14ac:dyDescent="0.3">
      <c r="B50" s="14">
        <v>2012</v>
      </c>
      <c r="C50" s="14" t="s">
        <v>161</v>
      </c>
      <c r="D50" s="32" t="s">
        <v>17</v>
      </c>
      <c r="E50" s="33">
        <v>41516</v>
      </c>
      <c r="F50" s="33">
        <v>41393</v>
      </c>
      <c r="G50" s="33">
        <v>41509</v>
      </c>
      <c r="H50" s="46">
        <f>(0.13066)+(0.00653)</f>
        <v>0.13719000000000001</v>
      </c>
      <c r="I50" s="46">
        <f>(0.13066*0.85)+(0.00653*0.8)</f>
        <v>0.116285</v>
      </c>
      <c r="J50" s="32" t="s">
        <v>13</v>
      </c>
      <c r="L50" s="14">
        <v>2012</v>
      </c>
      <c r="M50" s="14" t="s">
        <v>161</v>
      </c>
      <c r="N50" s="32" t="s">
        <v>17</v>
      </c>
      <c r="O50" s="33" t="s">
        <v>17</v>
      </c>
      <c r="P50" s="33">
        <v>41516</v>
      </c>
      <c r="Q50" s="33">
        <v>41393</v>
      </c>
      <c r="R50" s="46">
        <v>41509</v>
      </c>
      <c r="S50" s="46">
        <v>0.39443</v>
      </c>
      <c r="T50" s="32">
        <v>0.33432699999999999</v>
      </c>
      <c r="U50" s="49" t="s">
        <v>13</v>
      </c>
    </row>
    <row r="51" spans="2:21" ht="18" customHeight="1" x14ac:dyDescent="0.3">
      <c r="B51" s="14">
        <v>2012</v>
      </c>
      <c r="C51" s="14" t="s">
        <v>161</v>
      </c>
      <c r="D51" s="32" t="s">
        <v>12</v>
      </c>
      <c r="E51" s="33">
        <v>41421</v>
      </c>
      <c r="F51" s="33">
        <v>41393</v>
      </c>
      <c r="G51" s="33">
        <v>41417</v>
      </c>
      <c r="H51" s="46">
        <f>(0.13066)+(0.00365)</f>
        <v>0.13430999999999998</v>
      </c>
      <c r="I51" s="46">
        <f>(0.13066*0.85)+(0.00365*0.775)</f>
        <v>0.11388975</v>
      </c>
      <c r="J51" s="32" t="s">
        <v>13</v>
      </c>
      <c r="L51" s="14">
        <v>2012</v>
      </c>
      <c r="M51" s="14" t="s">
        <v>161</v>
      </c>
      <c r="N51" s="32" t="s">
        <v>12</v>
      </c>
      <c r="O51" s="33" t="s">
        <v>12</v>
      </c>
      <c r="P51" s="33">
        <v>41421</v>
      </c>
      <c r="Q51" s="33">
        <v>41393</v>
      </c>
      <c r="R51" s="46">
        <v>41417</v>
      </c>
      <c r="S51" s="46">
        <v>0.38617000000000001</v>
      </c>
      <c r="T51" s="32">
        <v>0.32745625</v>
      </c>
      <c r="U51" s="49" t="s">
        <v>13</v>
      </c>
    </row>
    <row r="52" spans="2:21" ht="18" customHeight="1" x14ac:dyDescent="0.3">
      <c r="B52" s="14">
        <v>2012</v>
      </c>
      <c r="C52" s="14" t="s">
        <v>161</v>
      </c>
      <c r="D52" s="32" t="s">
        <v>14</v>
      </c>
      <c r="E52" s="33">
        <v>41060</v>
      </c>
      <c r="F52" s="33">
        <v>41040</v>
      </c>
      <c r="G52" s="33">
        <v>41057</v>
      </c>
      <c r="H52" s="46">
        <v>0.2</v>
      </c>
      <c r="I52" s="46">
        <f>H52*0.85</f>
        <v>0.17</v>
      </c>
      <c r="J52" s="32" t="s">
        <v>13</v>
      </c>
      <c r="L52" s="14">
        <v>2012</v>
      </c>
      <c r="M52" s="14" t="s">
        <v>161</v>
      </c>
      <c r="N52" s="32" t="s">
        <v>14</v>
      </c>
      <c r="O52" s="33" t="s">
        <v>14</v>
      </c>
      <c r="P52" s="33">
        <v>41060</v>
      </c>
      <c r="Q52" s="33">
        <v>41040</v>
      </c>
      <c r="R52" s="46">
        <v>41057</v>
      </c>
      <c r="S52" s="46">
        <v>0.2</v>
      </c>
      <c r="T52" s="32">
        <v>0.17</v>
      </c>
      <c r="U52" s="49" t="s">
        <v>13</v>
      </c>
    </row>
    <row r="53" spans="2:21" ht="18" customHeight="1" x14ac:dyDescent="0.3">
      <c r="B53" s="41">
        <v>2011</v>
      </c>
      <c r="C53" s="41" t="s">
        <v>161</v>
      </c>
      <c r="D53" s="42" t="s">
        <v>16</v>
      </c>
      <c r="E53" s="43">
        <v>41047</v>
      </c>
      <c r="F53" s="43">
        <v>40987</v>
      </c>
      <c r="G53" s="43">
        <v>41043</v>
      </c>
      <c r="H53" s="44">
        <v>0.12</v>
      </c>
      <c r="I53" s="44">
        <f>(H53)+(0.0044*0.775)</f>
        <v>0.12340999999999999</v>
      </c>
      <c r="J53" s="42" t="s">
        <v>21</v>
      </c>
      <c r="L53" s="41">
        <v>2011</v>
      </c>
      <c r="M53" s="41" t="s">
        <v>161</v>
      </c>
      <c r="N53" s="42" t="s">
        <v>16</v>
      </c>
      <c r="O53" s="43">
        <v>41047</v>
      </c>
      <c r="P53" s="43">
        <v>40987</v>
      </c>
      <c r="Q53" s="43">
        <v>41043</v>
      </c>
      <c r="R53" s="44">
        <v>0.12</v>
      </c>
      <c r="S53" s="44">
        <v>0.12340999999999999</v>
      </c>
      <c r="T53" s="42" t="s">
        <v>21</v>
      </c>
    </row>
    <row r="54" spans="2:21" ht="18" customHeight="1" x14ac:dyDescent="0.3">
      <c r="B54" s="41">
        <v>2011</v>
      </c>
      <c r="C54" s="41" t="s">
        <v>161</v>
      </c>
      <c r="D54" s="42" t="s">
        <v>18</v>
      </c>
      <c r="E54" s="43">
        <v>40968</v>
      </c>
      <c r="F54" s="43">
        <v>40910</v>
      </c>
      <c r="G54" s="43">
        <v>40963</v>
      </c>
      <c r="H54" s="44">
        <v>0.2</v>
      </c>
      <c r="I54" s="44">
        <f>(((0.2-0.0227)*0.85)+((0.0029)*0.775))</f>
        <v>0.15295250000000002</v>
      </c>
      <c r="J54" s="42" t="s">
        <v>13</v>
      </c>
      <c r="L54" s="41">
        <v>2011</v>
      </c>
      <c r="M54" s="41" t="s">
        <v>161</v>
      </c>
      <c r="N54" s="42" t="s">
        <v>18</v>
      </c>
      <c r="O54" s="43">
        <v>40968</v>
      </c>
      <c r="P54" s="43">
        <v>40910</v>
      </c>
      <c r="Q54" s="43">
        <v>40963</v>
      </c>
      <c r="R54" s="44">
        <v>0.2</v>
      </c>
      <c r="S54" s="44">
        <v>0.15295250000000002</v>
      </c>
      <c r="T54" s="42" t="s">
        <v>13</v>
      </c>
    </row>
    <row r="55" spans="2:21" ht="18" customHeight="1" x14ac:dyDescent="0.3">
      <c r="B55" s="41">
        <v>2011</v>
      </c>
      <c r="C55" s="41" t="s">
        <v>161</v>
      </c>
      <c r="D55" s="42" t="s">
        <v>17</v>
      </c>
      <c r="E55" s="43">
        <v>40877</v>
      </c>
      <c r="F55" s="43">
        <v>40858</v>
      </c>
      <c r="G55" s="43">
        <v>40872</v>
      </c>
      <c r="H55" s="44">
        <v>0.2</v>
      </c>
      <c r="I55" s="44">
        <f>+H55*0.85</f>
        <v>0.17</v>
      </c>
      <c r="J55" s="42" t="s">
        <v>13</v>
      </c>
      <c r="L55" s="41">
        <v>2011</v>
      </c>
      <c r="M55" s="41" t="s">
        <v>161</v>
      </c>
      <c r="N55" s="42" t="s">
        <v>17</v>
      </c>
      <c r="O55" s="43">
        <v>40877</v>
      </c>
      <c r="P55" s="43">
        <v>40858</v>
      </c>
      <c r="Q55" s="43">
        <v>40872</v>
      </c>
      <c r="R55" s="44">
        <v>0.2</v>
      </c>
      <c r="S55" s="44">
        <v>0.17</v>
      </c>
      <c r="T55" s="42" t="s">
        <v>13</v>
      </c>
    </row>
    <row r="56" spans="2:21" ht="18" customHeight="1" x14ac:dyDescent="0.3">
      <c r="B56" s="41">
        <v>2011</v>
      </c>
      <c r="C56" s="41" t="s">
        <v>161</v>
      </c>
      <c r="D56" s="42" t="s">
        <v>12</v>
      </c>
      <c r="E56" s="43">
        <v>40786</v>
      </c>
      <c r="F56" s="43">
        <v>40757</v>
      </c>
      <c r="G56" s="43">
        <v>40779</v>
      </c>
      <c r="H56" s="44">
        <v>0.2</v>
      </c>
      <c r="I56" s="44">
        <f>+H56*0.85</f>
        <v>0.17</v>
      </c>
      <c r="J56" s="42" t="s">
        <v>13</v>
      </c>
      <c r="L56" s="41">
        <v>2011</v>
      </c>
      <c r="M56" s="41" t="s">
        <v>161</v>
      </c>
      <c r="N56" s="42" t="s">
        <v>12</v>
      </c>
      <c r="O56" s="43">
        <v>40786</v>
      </c>
      <c r="P56" s="43">
        <v>40757</v>
      </c>
      <c r="Q56" s="43">
        <v>40779</v>
      </c>
      <c r="R56" s="44">
        <v>0.2</v>
      </c>
      <c r="S56" s="44">
        <v>0.17</v>
      </c>
      <c r="T56" s="42" t="s">
        <v>13</v>
      </c>
    </row>
    <row r="57" spans="2:21" ht="18" customHeight="1" x14ac:dyDescent="0.3">
      <c r="B57" s="41">
        <v>2011</v>
      </c>
      <c r="C57" s="41" t="s">
        <v>161</v>
      </c>
      <c r="D57" s="42" t="s">
        <v>14</v>
      </c>
      <c r="E57" s="43">
        <v>40786</v>
      </c>
      <c r="F57" s="43">
        <v>40674</v>
      </c>
      <c r="G57" s="43">
        <v>40688</v>
      </c>
      <c r="H57" s="44">
        <v>0.2</v>
      </c>
      <c r="I57" s="44">
        <f>+H57*0.85</f>
        <v>0.17</v>
      </c>
      <c r="J57" s="42" t="s">
        <v>13</v>
      </c>
      <c r="L57" s="41">
        <v>2011</v>
      </c>
      <c r="M57" s="41" t="s">
        <v>161</v>
      </c>
      <c r="N57" s="42" t="s">
        <v>14</v>
      </c>
      <c r="O57" s="43">
        <v>40694</v>
      </c>
      <c r="P57" s="43">
        <v>40674</v>
      </c>
      <c r="Q57" s="43">
        <v>40688</v>
      </c>
      <c r="R57" s="44">
        <v>0.2</v>
      </c>
      <c r="S57" s="44">
        <v>0.17</v>
      </c>
      <c r="T57" s="42" t="s">
        <v>13</v>
      </c>
    </row>
    <row r="58" spans="2:21" ht="18" customHeight="1" x14ac:dyDescent="0.3">
      <c r="B58" s="14">
        <v>2010</v>
      </c>
      <c r="C58" s="14" t="s">
        <v>161</v>
      </c>
      <c r="D58" s="32" t="s">
        <v>16</v>
      </c>
      <c r="E58" s="33">
        <v>40721</v>
      </c>
      <c r="F58" s="33">
        <v>40661</v>
      </c>
      <c r="G58" s="33">
        <v>40716</v>
      </c>
      <c r="H58" s="46">
        <v>0.12</v>
      </c>
      <c r="I58" s="46">
        <f>(H58)+(0.0065*0.775)</f>
        <v>0.1250375</v>
      </c>
      <c r="J58" s="32" t="s">
        <v>11</v>
      </c>
      <c r="L58" s="14">
        <v>2010</v>
      </c>
      <c r="M58" s="14" t="s">
        <v>161</v>
      </c>
      <c r="N58" s="32" t="s">
        <v>16</v>
      </c>
      <c r="O58" s="33">
        <v>40721</v>
      </c>
      <c r="P58" s="33">
        <v>40661</v>
      </c>
      <c r="Q58" s="33">
        <v>40716</v>
      </c>
      <c r="R58" s="46">
        <v>0.12</v>
      </c>
      <c r="S58" s="46">
        <v>0.1250375</v>
      </c>
      <c r="T58" s="32" t="s">
        <v>11</v>
      </c>
    </row>
    <row r="59" spans="2:21" ht="18" customHeight="1" x14ac:dyDescent="0.3">
      <c r="B59" s="14">
        <v>2010</v>
      </c>
      <c r="C59" s="14" t="s">
        <v>161</v>
      </c>
      <c r="D59" s="32" t="s">
        <v>22</v>
      </c>
      <c r="E59" s="33">
        <v>40633</v>
      </c>
      <c r="F59" s="33">
        <v>40623</v>
      </c>
      <c r="G59" s="33">
        <v>40630</v>
      </c>
      <c r="H59" s="46">
        <v>0.17</v>
      </c>
      <c r="I59" s="46">
        <f>((0.17-0.0207)*0.85)+(0.004*0.775)</f>
        <v>0.13000500000000001</v>
      </c>
      <c r="J59" s="32" t="s">
        <v>13</v>
      </c>
      <c r="L59" s="14">
        <v>2010</v>
      </c>
      <c r="M59" s="14" t="s">
        <v>161</v>
      </c>
      <c r="N59" s="32" t="s">
        <v>22</v>
      </c>
      <c r="O59" s="33">
        <v>40633</v>
      </c>
      <c r="P59" s="33">
        <v>40623</v>
      </c>
      <c r="Q59" s="33">
        <v>40630</v>
      </c>
      <c r="R59" s="46">
        <v>0.17</v>
      </c>
      <c r="S59" s="46">
        <v>0.13000500000000001</v>
      </c>
      <c r="T59" s="32" t="s">
        <v>13</v>
      </c>
    </row>
    <row r="60" spans="2:21" ht="18" customHeight="1" x14ac:dyDescent="0.3">
      <c r="B60" s="14">
        <v>2010</v>
      </c>
      <c r="C60" s="14" t="s">
        <v>161</v>
      </c>
      <c r="D60" s="32" t="s">
        <v>18</v>
      </c>
      <c r="E60" s="33">
        <v>40542</v>
      </c>
      <c r="F60" s="33">
        <v>40533</v>
      </c>
      <c r="G60" s="33">
        <v>40539</v>
      </c>
      <c r="H60" s="46">
        <v>0.2</v>
      </c>
      <c r="I60" s="46">
        <f>H60*0.85</f>
        <v>0.17</v>
      </c>
      <c r="J60" s="32" t="s">
        <v>13</v>
      </c>
      <c r="L60" s="14">
        <v>2010</v>
      </c>
      <c r="M60" s="14" t="s">
        <v>161</v>
      </c>
      <c r="N60" s="32" t="s">
        <v>18</v>
      </c>
      <c r="O60" s="33">
        <v>40542</v>
      </c>
      <c r="P60" s="33">
        <v>40533</v>
      </c>
      <c r="Q60" s="33">
        <v>40539</v>
      </c>
      <c r="R60" s="46">
        <v>0.2</v>
      </c>
      <c r="S60" s="46">
        <v>0.17</v>
      </c>
      <c r="T60" s="32" t="s">
        <v>13</v>
      </c>
    </row>
    <row r="61" spans="2:21" ht="18" customHeight="1" x14ac:dyDescent="0.3">
      <c r="B61" s="14">
        <v>2010</v>
      </c>
      <c r="C61" s="14" t="s">
        <v>161</v>
      </c>
      <c r="D61" s="32" t="s">
        <v>17</v>
      </c>
      <c r="E61" s="33">
        <v>40512</v>
      </c>
      <c r="F61" s="33">
        <v>40483</v>
      </c>
      <c r="G61" s="33">
        <v>40505</v>
      </c>
      <c r="H61" s="46">
        <v>0.14000000000000001</v>
      </c>
      <c r="I61" s="46">
        <f>+H61*0.85</f>
        <v>0.11900000000000001</v>
      </c>
      <c r="J61" s="32" t="s">
        <v>13</v>
      </c>
      <c r="L61" s="14">
        <v>2010</v>
      </c>
      <c r="M61" s="14" t="s">
        <v>161</v>
      </c>
      <c r="N61" s="32" t="s">
        <v>17</v>
      </c>
      <c r="O61" s="33">
        <v>40512</v>
      </c>
      <c r="P61" s="33">
        <v>40483</v>
      </c>
      <c r="Q61" s="33">
        <v>40505</v>
      </c>
      <c r="R61" s="46">
        <v>0.14000000000000001</v>
      </c>
      <c r="S61" s="46">
        <v>0.11900000000000001</v>
      </c>
      <c r="T61" s="32" t="s">
        <v>13</v>
      </c>
    </row>
    <row r="62" spans="2:21" ht="18" customHeight="1" x14ac:dyDescent="0.3">
      <c r="B62" s="14">
        <v>2010</v>
      </c>
      <c r="C62" s="14" t="s">
        <v>161</v>
      </c>
      <c r="D62" s="32" t="s">
        <v>12</v>
      </c>
      <c r="E62" s="33">
        <v>40421</v>
      </c>
      <c r="F62" s="33">
        <v>40389</v>
      </c>
      <c r="G62" s="33">
        <v>40417</v>
      </c>
      <c r="H62" s="46">
        <v>0.2</v>
      </c>
      <c r="I62" s="46">
        <f>+H62*0.85</f>
        <v>0.17</v>
      </c>
      <c r="J62" s="32" t="s">
        <v>13</v>
      </c>
      <c r="L62" s="14">
        <v>2010</v>
      </c>
      <c r="M62" s="14" t="s">
        <v>161</v>
      </c>
      <c r="N62" s="32" t="s">
        <v>12</v>
      </c>
      <c r="O62" s="33">
        <v>40421</v>
      </c>
      <c r="P62" s="33">
        <v>40389</v>
      </c>
      <c r="Q62" s="33">
        <v>40417</v>
      </c>
      <c r="R62" s="46">
        <v>0.2</v>
      </c>
      <c r="S62" s="46">
        <v>0.17</v>
      </c>
      <c r="T62" s="32" t="s">
        <v>13</v>
      </c>
    </row>
    <row r="63" spans="2:21" ht="18" customHeight="1" x14ac:dyDescent="0.3">
      <c r="B63" s="14">
        <v>2010</v>
      </c>
      <c r="C63" s="14" t="s">
        <v>161</v>
      </c>
      <c r="D63" s="32" t="s">
        <v>14</v>
      </c>
      <c r="E63" s="33">
        <v>40421</v>
      </c>
      <c r="F63" s="33">
        <v>40319</v>
      </c>
      <c r="G63" s="33">
        <v>40324</v>
      </c>
      <c r="H63" s="46">
        <v>0.2</v>
      </c>
      <c r="I63" s="46">
        <f>+H63*0.85</f>
        <v>0.17</v>
      </c>
      <c r="J63" s="32" t="s">
        <v>13</v>
      </c>
      <c r="L63" s="14">
        <v>2010</v>
      </c>
      <c r="M63" s="14" t="s">
        <v>161</v>
      </c>
      <c r="N63" s="32" t="s">
        <v>14</v>
      </c>
      <c r="O63" s="33">
        <v>40329</v>
      </c>
      <c r="P63" s="33">
        <v>40319</v>
      </c>
      <c r="Q63" s="33">
        <v>40324</v>
      </c>
      <c r="R63" s="46">
        <v>0.2</v>
      </c>
      <c r="S63" s="46">
        <v>0.17</v>
      </c>
      <c r="T63" s="32" t="s">
        <v>13</v>
      </c>
    </row>
    <row r="64" spans="2:21" ht="18" customHeight="1" x14ac:dyDescent="0.3">
      <c r="B64" s="41">
        <v>2009</v>
      </c>
      <c r="C64" s="41" t="s">
        <v>161</v>
      </c>
      <c r="D64" s="42" t="s">
        <v>16</v>
      </c>
      <c r="E64" s="43">
        <v>40298</v>
      </c>
      <c r="F64" s="43">
        <v>40290</v>
      </c>
      <c r="G64" s="43">
        <v>40290</v>
      </c>
      <c r="H64" s="44">
        <v>0.13</v>
      </c>
      <c r="I64" s="44">
        <f>(H64)+(0.0034*0.775)</f>
        <v>0.132635</v>
      </c>
      <c r="J64" s="42" t="s">
        <v>11</v>
      </c>
      <c r="L64" s="41">
        <v>2009</v>
      </c>
      <c r="M64" s="41" t="s">
        <v>161</v>
      </c>
      <c r="N64" s="42" t="s">
        <v>16</v>
      </c>
      <c r="O64" s="43">
        <v>40298</v>
      </c>
      <c r="P64" s="43">
        <v>40290</v>
      </c>
      <c r="Q64" s="43">
        <v>40290</v>
      </c>
      <c r="R64" s="44">
        <v>0.13</v>
      </c>
      <c r="S64" s="44">
        <v>0.132635</v>
      </c>
      <c r="T64" s="42" t="s">
        <v>11</v>
      </c>
    </row>
    <row r="65" spans="2:20" ht="18" customHeight="1" x14ac:dyDescent="0.3">
      <c r="B65" s="41">
        <v>2009</v>
      </c>
      <c r="C65" s="41" t="s">
        <v>161</v>
      </c>
      <c r="D65" s="42" t="s">
        <v>18</v>
      </c>
      <c r="E65" s="43">
        <v>40298</v>
      </c>
      <c r="F65" s="43">
        <v>40290</v>
      </c>
      <c r="G65" s="43">
        <v>40290</v>
      </c>
      <c r="H65" s="44">
        <v>0.12</v>
      </c>
      <c r="I65" s="44">
        <f>((0.1172)*0.85)+(0.0031*0.775)</f>
        <v>0.1020225</v>
      </c>
      <c r="J65" s="42" t="s">
        <v>13</v>
      </c>
      <c r="L65" s="41">
        <v>2009</v>
      </c>
      <c r="M65" s="41" t="s">
        <v>161</v>
      </c>
      <c r="N65" s="42" t="s">
        <v>18</v>
      </c>
      <c r="O65" s="43">
        <v>40298</v>
      </c>
      <c r="P65" s="43">
        <v>40290</v>
      </c>
      <c r="Q65" s="43">
        <v>40290</v>
      </c>
      <c r="R65" s="44">
        <v>0.12</v>
      </c>
      <c r="S65" s="44">
        <v>0.1020225</v>
      </c>
      <c r="T65" s="42" t="s">
        <v>13</v>
      </c>
    </row>
    <row r="66" spans="2:20" ht="18" customHeight="1" x14ac:dyDescent="0.3">
      <c r="B66" s="41">
        <v>2009</v>
      </c>
      <c r="C66" s="41" t="s">
        <v>161</v>
      </c>
      <c r="D66" s="42" t="s">
        <v>17</v>
      </c>
      <c r="E66" s="43">
        <v>40176</v>
      </c>
      <c r="F66" s="43">
        <v>40165</v>
      </c>
      <c r="G66" s="43">
        <v>40169</v>
      </c>
      <c r="H66" s="44">
        <v>0.2</v>
      </c>
      <c r="I66" s="44">
        <f>+H66*0.85</f>
        <v>0.17</v>
      </c>
      <c r="J66" s="42" t="s">
        <v>13</v>
      </c>
      <c r="L66" s="41">
        <v>2009</v>
      </c>
      <c r="M66" s="41" t="s">
        <v>161</v>
      </c>
      <c r="N66" s="42" t="s">
        <v>17</v>
      </c>
      <c r="O66" s="43">
        <v>40176</v>
      </c>
      <c r="P66" s="43">
        <v>40165</v>
      </c>
      <c r="Q66" s="43">
        <v>40169</v>
      </c>
      <c r="R66" s="44">
        <v>0.2</v>
      </c>
      <c r="S66" s="44">
        <v>0.17</v>
      </c>
      <c r="T66" s="42" t="s">
        <v>13</v>
      </c>
    </row>
    <row r="67" spans="2:20" ht="18" customHeight="1" x14ac:dyDescent="0.3">
      <c r="B67" s="41">
        <v>2009</v>
      </c>
      <c r="C67" s="41" t="s">
        <v>161</v>
      </c>
      <c r="D67" s="42" t="s">
        <v>12</v>
      </c>
      <c r="E67" s="43">
        <v>40168</v>
      </c>
      <c r="F67" s="43">
        <v>40086</v>
      </c>
      <c r="G67" s="50">
        <v>40164</v>
      </c>
      <c r="H67" s="44">
        <v>0.2</v>
      </c>
      <c r="I67" s="44">
        <f>+H67*0.85</f>
        <v>0.17</v>
      </c>
      <c r="J67" s="42" t="s">
        <v>13</v>
      </c>
      <c r="L67" s="41">
        <v>2009</v>
      </c>
      <c r="M67" s="41" t="s">
        <v>161</v>
      </c>
      <c r="N67" s="42" t="s">
        <v>12</v>
      </c>
      <c r="O67" s="43">
        <v>40168</v>
      </c>
      <c r="P67" s="43">
        <v>40086</v>
      </c>
      <c r="Q67" s="50">
        <v>40164</v>
      </c>
      <c r="R67" s="44">
        <v>0.2</v>
      </c>
      <c r="S67" s="44">
        <v>0.17</v>
      </c>
      <c r="T67" s="42" t="s">
        <v>13</v>
      </c>
    </row>
    <row r="68" spans="2:20" ht="18" customHeight="1" x14ac:dyDescent="0.3">
      <c r="B68" s="41">
        <v>2009</v>
      </c>
      <c r="C68" s="41" t="s">
        <v>161</v>
      </c>
      <c r="D68" s="42" t="s">
        <v>14</v>
      </c>
      <c r="E68" s="43">
        <v>40147</v>
      </c>
      <c r="F68" s="43">
        <v>39997</v>
      </c>
      <c r="G68" s="43">
        <v>40142</v>
      </c>
      <c r="H68" s="44">
        <v>0.3</v>
      </c>
      <c r="I68" s="44">
        <f>H68*0.85</f>
        <v>0.255</v>
      </c>
      <c r="J68" s="42" t="s">
        <v>13</v>
      </c>
      <c r="L68" s="41">
        <v>2009</v>
      </c>
      <c r="M68" s="41" t="s">
        <v>161</v>
      </c>
      <c r="N68" s="42" t="s">
        <v>14</v>
      </c>
      <c r="O68" s="43">
        <v>40147</v>
      </c>
      <c r="P68" s="43">
        <v>39997</v>
      </c>
      <c r="Q68" s="43">
        <v>40142</v>
      </c>
      <c r="R68" s="44">
        <v>0.3</v>
      </c>
      <c r="S68" s="44">
        <v>0.255</v>
      </c>
      <c r="T68" s="42" t="s">
        <v>13</v>
      </c>
    </row>
    <row r="69" spans="2:20" ht="18" customHeight="1" x14ac:dyDescent="0.3">
      <c r="B69" s="14">
        <v>2008</v>
      </c>
      <c r="C69" s="14" t="s">
        <v>161</v>
      </c>
      <c r="D69" s="32" t="s">
        <v>16</v>
      </c>
      <c r="E69" s="33">
        <v>40039</v>
      </c>
      <c r="F69" s="33">
        <v>39911</v>
      </c>
      <c r="G69" s="33">
        <v>40035</v>
      </c>
      <c r="H69" s="46">
        <v>0.33</v>
      </c>
      <c r="I69" s="46">
        <f>H69+(0.0216*0.8)</f>
        <v>0.34728000000000003</v>
      </c>
      <c r="J69" s="32" t="s">
        <v>11</v>
      </c>
      <c r="L69" s="14">
        <v>2008</v>
      </c>
      <c r="M69" s="14" t="s">
        <v>161</v>
      </c>
      <c r="N69" s="32" t="s">
        <v>16</v>
      </c>
      <c r="O69" s="33">
        <v>40039</v>
      </c>
      <c r="P69" s="33">
        <v>39911</v>
      </c>
      <c r="Q69" s="33">
        <v>40035</v>
      </c>
      <c r="R69" s="46">
        <v>0.33</v>
      </c>
      <c r="S69" s="46">
        <v>0.34728000000000003</v>
      </c>
      <c r="T69" s="32" t="s">
        <v>11</v>
      </c>
    </row>
    <row r="70" spans="2:20" ht="18" customHeight="1" x14ac:dyDescent="0.3">
      <c r="B70" s="14">
        <v>2008</v>
      </c>
      <c r="C70" s="14" t="s">
        <v>161</v>
      </c>
      <c r="D70" s="32" t="s">
        <v>17</v>
      </c>
      <c r="E70" s="33">
        <v>40039</v>
      </c>
      <c r="F70" s="33">
        <v>39808</v>
      </c>
      <c r="G70" s="33">
        <v>40035</v>
      </c>
      <c r="H70" s="46">
        <v>0.04</v>
      </c>
      <c r="I70" s="46">
        <f>(H70*0.85)+(0.0026*0.8)</f>
        <v>3.6080000000000001E-2</v>
      </c>
      <c r="J70" s="32" t="s">
        <v>13</v>
      </c>
      <c r="L70" s="14">
        <v>2008</v>
      </c>
      <c r="M70" s="14" t="s">
        <v>161</v>
      </c>
      <c r="N70" s="32" t="s">
        <v>17</v>
      </c>
      <c r="O70" s="33">
        <v>40039</v>
      </c>
      <c r="P70" s="33">
        <v>39808</v>
      </c>
      <c r="Q70" s="33">
        <v>40035</v>
      </c>
      <c r="R70" s="46">
        <v>0.04</v>
      </c>
      <c r="S70" s="46">
        <v>3.6080000000000001E-2</v>
      </c>
      <c r="T70" s="32" t="s">
        <v>13</v>
      </c>
    </row>
    <row r="71" spans="2:20" ht="18" customHeight="1" x14ac:dyDescent="0.3">
      <c r="B71" s="14">
        <v>2008</v>
      </c>
      <c r="C71" s="14" t="s">
        <v>161</v>
      </c>
      <c r="D71" s="32" t="s">
        <v>12</v>
      </c>
      <c r="E71" s="33">
        <v>39988</v>
      </c>
      <c r="F71" s="33">
        <v>39808</v>
      </c>
      <c r="G71" s="33">
        <v>39983</v>
      </c>
      <c r="H71" s="46">
        <v>0.38</v>
      </c>
      <c r="I71" s="46">
        <f>(H71*0.85)+(0.0198*0.775)</f>
        <v>0.33834500000000001</v>
      </c>
      <c r="J71" s="32" t="s">
        <v>13</v>
      </c>
      <c r="L71" s="14">
        <v>2008</v>
      </c>
      <c r="M71" s="14" t="s">
        <v>161</v>
      </c>
      <c r="N71" s="32" t="s">
        <v>12</v>
      </c>
      <c r="O71" s="33">
        <v>39988</v>
      </c>
      <c r="P71" s="33">
        <v>39808</v>
      </c>
      <c r="Q71" s="33">
        <v>39983</v>
      </c>
      <c r="R71" s="46">
        <v>0.38</v>
      </c>
      <c r="S71" s="46">
        <v>0.33834500000000001</v>
      </c>
      <c r="T71" s="32" t="s">
        <v>13</v>
      </c>
    </row>
    <row r="72" spans="2:20" ht="18" customHeight="1" x14ac:dyDescent="0.3">
      <c r="B72" s="14">
        <v>2008</v>
      </c>
      <c r="C72" s="14" t="s">
        <v>161</v>
      </c>
      <c r="D72" s="32" t="s">
        <v>14</v>
      </c>
      <c r="E72" s="33">
        <v>39988</v>
      </c>
      <c r="F72" s="33">
        <v>39808</v>
      </c>
      <c r="G72" s="33">
        <v>39920</v>
      </c>
      <c r="H72" s="46">
        <v>0.38</v>
      </c>
      <c r="I72" s="46">
        <f>(H72*0.85)+(0.0142*0.775)</f>
        <v>0.334005</v>
      </c>
      <c r="J72" s="32" t="s">
        <v>13</v>
      </c>
      <c r="L72" s="14">
        <v>2008</v>
      </c>
      <c r="M72" s="14" t="s">
        <v>161</v>
      </c>
      <c r="N72" s="32" t="s">
        <v>14</v>
      </c>
      <c r="O72" s="33">
        <v>39927</v>
      </c>
      <c r="P72" s="33">
        <v>39808</v>
      </c>
      <c r="Q72" s="33">
        <v>39920</v>
      </c>
      <c r="R72" s="46">
        <v>0.38</v>
      </c>
      <c r="S72" s="46">
        <v>0.334005</v>
      </c>
      <c r="T72" s="32" t="s">
        <v>13</v>
      </c>
    </row>
    <row r="73" spans="2:20" ht="18" customHeight="1" x14ac:dyDescent="0.3">
      <c r="B73" s="51" t="s">
        <v>196</v>
      </c>
      <c r="C73" s="51"/>
      <c r="D73" s="51"/>
      <c r="E73" s="51"/>
      <c r="F73" s="51"/>
      <c r="G73" s="51"/>
      <c r="H73" s="51"/>
      <c r="I73" s="51"/>
      <c r="J73" s="51"/>
      <c r="L73" s="51" t="s">
        <v>196</v>
      </c>
      <c r="M73" s="51"/>
      <c r="N73" s="51"/>
      <c r="O73" s="51"/>
      <c r="P73" s="51"/>
      <c r="Q73" s="51"/>
      <c r="R73" s="51"/>
      <c r="S73" s="51"/>
      <c r="T73" s="51"/>
    </row>
    <row r="74" spans="2:20" ht="18" customHeight="1" x14ac:dyDescent="0.3">
      <c r="B74" s="51"/>
      <c r="C74" s="51"/>
      <c r="D74" s="51"/>
      <c r="E74" s="51"/>
      <c r="F74" s="51"/>
      <c r="G74" s="51"/>
      <c r="H74" s="51"/>
      <c r="I74" s="51"/>
      <c r="J74" s="51"/>
      <c r="L74" s="51"/>
      <c r="M74" s="51"/>
      <c r="N74" s="51"/>
      <c r="O74" s="51"/>
      <c r="P74" s="51"/>
      <c r="Q74" s="51"/>
      <c r="R74" s="51"/>
      <c r="S74" s="51"/>
      <c r="T74" s="51"/>
    </row>
    <row r="75" spans="2:20" s="1" customFormat="1" ht="18" customHeight="1" x14ac:dyDescent="0.3">
      <c r="B75" s="37" t="s">
        <v>19</v>
      </c>
      <c r="C75" s="37"/>
      <c r="D75" s="37"/>
      <c r="E75" s="37"/>
      <c r="F75" s="37"/>
      <c r="G75" s="37"/>
      <c r="H75" s="38"/>
      <c r="I75" s="38"/>
      <c r="J75" s="38"/>
      <c r="L75" s="37" t="s">
        <v>19</v>
      </c>
      <c r="M75" s="37"/>
      <c r="N75" s="37"/>
      <c r="O75" s="37"/>
      <c r="P75" s="37"/>
      <c r="Q75" s="37"/>
      <c r="R75" s="38"/>
      <c r="S75" s="38"/>
      <c r="T75" s="38"/>
    </row>
    <row r="76" spans="2:20" s="1" customFormat="1" ht="18" customHeight="1" x14ac:dyDescent="0.3">
      <c r="D76" s="39"/>
      <c r="E76" s="39"/>
      <c r="F76" s="39"/>
      <c r="G76" s="39"/>
      <c r="H76" s="38"/>
      <c r="I76" s="38"/>
      <c r="J76" s="38"/>
    </row>
    <row r="77" spans="2:20" s="1" customFormat="1" x14ac:dyDescent="0.3"/>
    <row r="78" spans="2:20" s="1" customFormat="1" x14ac:dyDescent="0.3"/>
    <row r="79" spans="2:20" s="1" customFormat="1" x14ac:dyDescent="0.3"/>
    <row r="80" spans="2:20" s="1" customFormat="1" x14ac:dyDescent="0.3"/>
    <row r="81" s="1" customFormat="1" x14ac:dyDescent="0.3"/>
    <row r="82" s="1" customFormat="1" x14ac:dyDescent="0.3"/>
    <row r="83" s="1" customFormat="1" x14ac:dyDescent="0.3"/>
    <row r="84" s="1" customFormat="1" x14ac:dyDescent="0.3"/>
    <row r="85" s="1" customFormat="1" x14ac:dyDescent="0.3"/>
    <row r="86" s="1" customFormat="1" x14ac:dyDescent="0.3"/>
    <row r="87" s="1" customFormat="1" x14ac:dyDescent="0.3"/>
    <row r="88" s="1" customFormat="1" x14ac:dyDescent="0.3"/>
    <row r="89" s="1" customFormat="1" x14ac:dyDescent="0.3"/>
    <row r="90" s="1" customFormat="1" x14ac:dyDescent="0.3"/>
    <row r="91" s="1" customFormat="1" x14ac:dyDescent="0.3"/>
    <row r="92" s="1" customFormat="1" x14ac:dyDescent="0.3"/>
    <row r="93" s="1" customFormat="1" x14ac:dyDescent="0.3"/>
    <row r="94" s="1" customFormat="1" x14ac:dyDescent="0.3"/>
    <row r="95" s="1" customFormat="1" x14ac:dyDescent="0.3"/>
    <row r="96" s="1" customFormat="1" x14ac:dyDescent="0.3"/>
    <row r="97" spans="4:10" s="1" customFormat="1" x14ac:dyDescent="0.3"/>
    <row r="98" spans="4:10" s="1" customFormat="1" x14ac:dyDescent="0.3"/>
    <row r="99" spans="4:10" s="1" customFormat="1" x14ac:dyDescent="0.3"/>
    <row r="100" spans="4:10" s="1" customFormat="1" x14ac:dyDescent="0.3"/>
    <row r="101" spans="4:10" s="1" customFormat="1" x14ac:dyDescent="0.3"/>
    <row r="102" spans="4:10" s="1" customFormat="1" x14ac:dyDescent="0.3"/>
    <row r="103" spans="4:10" s="1" customFormat="1" x14ac:dyDescent="0.3"/>
    <row r="104" spans="4:10" s="1" customFormat="1" x14ac:dyDescent="0.3"/>
    <row r="105" spans="4:10" s="1" customFormat="1" x14ac:dyDescent="0.3"/>
    <row r="106" spans="4:10" s="1" customFormat="1" x14ac:dyDescent="0.3"/>
    <row r="107" spans="4:10" s="1" customFormat="1" x14ac:dyDescent="0.3"/>
    <row r="108" spans="4:10" s="1" customFormat="1" x14ac:dyDescent="0.3"/>
    <row r="109" spans="4:10" s="1" customFormat="1" x14ac:dyDescent="0.3"/>
    <row r="110" spans="4:10" x14ac:dyDescent="0.3">
      <c r="D110" s="1"/>
      <c r="E110" s="1"/>
      <c r="F110" s="1"/>
      <c r="G110" s="1"/>
      <c r="H110" s="1"/>
      <c r="I110" s="1"/>
      <c r="J110" s="1"/>
    </row>
  </sheetData>
  <sheetProtection formatCells="0" formatColumns="0" formatRows="0" insertColumns="0" insertRows="0" insertHyperlinks="0" deleteColumns="0" deleteRows="0" sort="0" autoFilter="0" pivotTables="0"/>
  <mergeCells count="2">
    <mergeCell ref="L33:T34"/>
    <mergeCell ref="B33:J34"/>
  </mergeCells>
  <pageMargins left="0.25" right="0.25" top="0.75" bottom="0.75" header="0.3" footer="0.3"/>
  <pageSetup paperSize="9" scale="47" fitToHeight="0" orientation="landscape" r:id="rId1"/>
  <headerFooter>
    <oddFooter>&amp;C&amp;1#&amp;"Arial Black"&amp;11&amp;K737373PÚBLICA</oddFoot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09"/>
  <sheetViews>
    <sheetView showGridLines="0" tabSelected="1" zoomScale="83" zoomScaleNormal="83" workbookViewId="0">
      <selection activeCell="A7" sqref="A7"/>
    </sheetView>
  </sheetViews>
  <sheetFormatPr defaultColWidth="9.08984375" defaultRowHeight="13" x14ac:dyDescent="0.3"/>
  <cols>
    <col min="1" max="1" width="2.6328125" style="1" customWidth="1"/>
    <col min="2" max="2" width="11" style="5" customWidth="1"/>
    <col min="3" max="7" width="13.7265625" style="5" customWidth="1"/>
    <col min="8" max="8" width="15.6328125" style="5" customWidth="1"/>
    <col min="9" max="9" width="25.36328125" style="5" customWidth="1"/>
    <col min="10" max="10" width="15.6328125" style="5" customWidth="1"/>
    <col min="11" max="11" width="5.81640625" style="1" customWidth="1"/>
    <col min="12" max="17" width="13.26953125" style="5" customWidth="1"/>
    <col min="18" max="18" width="15.6328125" style="5" customWidth="1"/>
    <col min="19" max="19" width="26.7265625" style="5" customWidth="1"/>
    <col min="20" max="20" width="15.6328125" style="5" customWidth="1"/>
    <col min="21" max="16384" width="9.08984375" style="5"/>
  </cols>
  <sheetData>
    <row r="1" spans="2:20" s="1" customFormat="1" ht="13.5" thickBot="1" x14ac:dyDescent="0.35"/>
    <row r="2" spans="2:20" ht="18" customHeight="1" thickBot="1" x14ac:dyDescent="0.35">
      <c r="B2" s="94" t="s">
        <v>23</v>
      </c>
      <c r="C2" s="95"/>
      <c r="D2" s="95"/>
      <c r="E2" s="95"/>
      <c r="F2" s="95"/>
      <c r="G2" s="95"/>
      <c r="H2" s="95"/>
      <c r="I2" s="95"/>
      <c r="J2" s="96"/>
      <c r="L2" s="97" t="s">
        <v>24</v>
      </c>
      <c r="M2" s="98"/>
      <c r="N2" s="99"/>
      <c r="O2" s="99"/>
      <c r="P2" s="99"/>
      <c r="Q2" s="99"/>
      <c r="R2" s="99"/>
      <c r="S2" s="99"/>
      <c r="T2" s="100"/>
    </row>
    <row r="3" spans="2:20" ht="39.9" customHeight="1" x14ac:dyDescent="0.3">
      <c r="B3" s="52" t="s">
        <v>25</v>
      </c>
      <c r="C3" s="52" t="s">
        <v>165</v>
      </c>
      <c r="D3" s="52" t="s">
        <v>26</v>
      </c>
      <c r="E3" s="53" t="s">
        <v>27</v>
      </c>
      <c r="F3" s="53" t="s">
        <v>28</v>
      </c>
      <c r="G3" s="53" t="s">
        <v>29</v>
      </c>
      <c r="H3" s="53" t="s">
        <v>30</v>
      </c>
      <c r="I3" s="53" t="s">
        <v>31</v>
      </c>
      <c r="J3" s="53" t="s">
        <v>32</v>
      </c>
      <c r="L3" s="54" t="s">
        <v>25</v>
      </c>
      <c r="M3" s="55" t="s">
        <v>165</v>
      </c>
      <c r="N3" s="55" t="s">
        <v>26</v>
      </c>
      <c r="O3" s="55" t="s">
        <v>27</v>
      </c>
      <c r="P3" s="55" t="s">
        <v>28</v>
      </c>
      <c r="Q3" s="55" t="s">
        <v>29</v>
      </c>
      <c r="R3" s="55" t="s">
        <v>30</v>
      </c>
      <c r="S3" s="55" t="s">
        <v>31</v>
      </c>
      <c r="T3" s="55" t="s">
        <v>32</v>
      </c>
    </row>
    <row r="4" spans="2:20" ht="39.5" customHeight="1" x14ac:dyDescent="0.3">
      <c r="B4" s="79">
        <v>2023</v>
      </c>
      <c r="C4" s="79" t="s">
        <v>166</v>
      </c>
      <c r="D4" s="9" t="s">
        <v>33</v>
      </c>
      <c r="E4" s="80">
        <v>45371</v>
      </c>
      <c r="F4" s="80">
        <v>45251</v>
      </c>
      <c r="G4" s="80">
        <v>45239</v>
      </c>
      <c r="H4" s="18">
        <v>0.67218199999999995</v>
      </c>
      <c r="I4" s="15" t="s">
        <v>194</v>
      </c>
      <c r="J4" s="79" t="s">
        <v>36</v>
      </c>
      <c r="L4" s="11">
        <v>2023</v>
      </c>
      <c r="M4" s="12" t="s">
        <v>166</v>
      </c>
      <c r="N4" s="12" t="s">
        <v>33</v>
      </c>
      <c r="O4" s="13">
        <v>45371</v>
      </c>
      <c r="P4" s="13">
        <v>45251</v>
      </c>
      <c r="Q4" s="13">
        <v>45239</v>
      </c>
      <c r="R4" s="81">
        <v>0.67218199999999995</v>
      </c>
      <c r="S4" s="15" t="s">
        <v>194</v>
      </c>
      <c r="T4" s="12" t="s">
        <v>36</v>
      </c>
    </row>
    <row r="5" spans="2:20" ht="39.5" customHeight="1" x14ac:dyDescent="0.3">
      <c r="B5" s="79">
        <v>2023</v>
      </c>
      <c r="C5" s="79" t="s">
        <v>166</v>
      </c>
      <c r="D5" s="9" t="s">
        <v>39</v>
      </c>
      <c r="E5" s="80">
        <v>45342</v>
      </c>
      <c r="F5" s="80">
        <v>45251</v>
      </c>
      <c r="G5" s="80">
        <v>45239</v>
      </c>
      <c r="H5" s="18">
        <v>0.42907299999999998</v>
      </c>
      <c r="I5" s="15" t="s">
        <v>194</v>
      </c>
      <c r="J5" s="79" t="s">
        <v>38</v>
      </c>
      <c r="L5" s="11">
        <v>2023</v>
      </c>
      <c r="M5" s="12" t="s">
        <v>166</v>
      </c>
      <c r="N5" s="12" t="s">
        <v>39</v>
      </c>
      <c r="O5" s="13">
        <v>45342</v>
      </c>
      <c r="P5" s="13">
        <v>45251</v>
      </c>
      <c r="Q5" s="13">
        <v>45239</v>
      </c>
      <c r="R5" s="81">
        <v>0.42907299999999998</v>
      </c>
      <c r="S5" s="15" t="s">
        <v>194</v>
      </c>
      <c r="T5" s="12" t="s">
        <v>38</v>
      </c>
    </row>
    <row r="6" spans="2:20" ht="39.5" customHeight="1" x14ac:dyDescent="0.3">
      <c r="B6" s="79">
        <v>2023</v>
      </c>
      <c r="C6" s="79" t="s">
        <v>166</v>
      </c>
      <c r="D6" s="9" t="s">
        <v>39</v>
      </c>
      <c r="E6" s="80">
        <v>45342</v>
      </c>
      <c r="F6" s="80">
        <v>45251</v>
      </c>
      <c r="G6" s="80">
        <v>45239</v>
      </c>
      <c r="H6" s="18">
        <v>0.24310999999999999</v>
      </c>
      <c r="I6" s="15" t="s">
        <v>194</v>
      </c>
      <c r="J6" s="79" t="s">
        <v>36</v>
      </c>
      <c r="L6" s="11">
        <v>2023</v>
      </c>
      <c r="M6" s="12" t="s">
        <v>166</v>
      </c>
      <c r="N6" s="12" t="s">
        <v>39</v>
      </c>
      <c r="O6" s="13">
        <v>45342</v>
      </c>
      <c r="P6" s="13">
        <v>45251</v>
      </c>
      <c r="Q6" s="13">
        <v>45239</v>
      </c>
      <c r="R6" s="81">
        <v>0.24310999999999999</v>
      </c>
      <c r="S6" s="15" t="s">
        <v>194</v>
      </c>
      <c r="T6" s="12" t="s">
        <v>36</v>
      </c>
    </row>
    <row r="7" spans="2:20" ht="24" customHeight="1" x14ac:dyDescent="0.3">
      <c r="B7" s="90">
        <v>2023</v>
      </c>
      <c r="C7" s="83" t="s">
        <v>166</v>
      </c>
      <c r="D7" s="83" t="s">
        <v>33</v>
      </c>
      <c r="E7" s="84" t="s">
        <v>202</v>
      </c>
      <c r="F7" s="84" t="s">
        <v>204</v>
      </c>
      <c r="G7" s="84">
        <v>44993</v>
      </c>
      <c r="H7" s="85">
        <v>0.57465200000000005</v>
      </c>
      <c r="I7" s="85">
        <v>0.57465200000000005</v>
      </c>
      <c r="J7" s="83" t="s">
        <v>36</v>
      </c>
      <c r="L7" s="86">
        <v>2023</v>
      </c>
      <c r="M7" s="87" t="s">
        <v>166</v>
      </c>
      <c r="N7" s="87" t="s">
        <v>33</v>
      </c>
      <c r="O7" s="88" t="s">
        <v>202</v>
      </c>
      <c r="P7" s="88" t="s">
        <v>204</v>
      </c>
      <c r="Q7" s="88">
        <v>44993</v>
      </c>
      <c r="R7" s="89">
        <v>0.57465200000000005</v>
      </c>
      <c r="S7" s="89">
        <v>0.57465200000000005</v>
      </c>
      <c r="T7" s="87" t="s">
        <v>36</v>
      </c>
    </row>
    <row r="8" spans="2:20" ht="24" customHeight="1" x14ac:dyDescent="0.3">
      <c r="B8" s="8">
        <v>2023</v>
      </c>
      <c r="C8" s="8" t="s">
        <v>171</v>
      </c>
      <c r="D8" s="32" t="s">
        <v>33</v>
      </c>
      <c r="E8" s="33" t="s">
        <v>203</v>
      </c>
      <c r="F8" s="33" t="s">
        <v>204</v>
      </c>
      <c r="G8" s="33">
        <v>44993</v>
      </c>
      <c r="H8" s="34">
        <v>0.36547600000000002</v>
      </c>
      <c r="I8" s="34">
        <v>0.3106546</v>
      </c>
      <c r="J8" s="32" t="s">
        <v>38</v>
      </c>
      <c r="K8" s="91"/>
      <c r="L8" s="14">
        <v>2023</v>
      </c>
      <c r="M8" s="14" t="s">
        <v>171</v>
      </c>
      <c r="N8" s="32" t="s">
        <v>33</v>
      </c>
      <c r="O8" s="33" t="s">
        <v>203</v>
      </c>
      <c r="P8" s="33" t="s">
        <v>204</v>
      </c>
      <c r="Q8" s="33">
        <v>44993</v>
      </c>
      <c r="R8" s="34">
        <v>0.36547600000000002</v>
      </c>
      <c r="S8" s="34">
        <v>0.3106546</v>
      </c>
      <c r="T8" s="32" t="s">
        <v>38</v>
      </c>
    </row>
    <row r="9" spans="2:20" ht="24" customHeight="1" x14ac:dyDescent="0.3">
      <c r="B9" s="8">
        <v>2023</v>
      </c>
      <c r="C9" s="8" t="s">
        <v>171</v>
      </c>
      <c r="D9" s="32" t="s">
        <v>33</v>
      </c>
      <c r="E9" s="33" t="s">
        <v>203</v>
      </c>
      <c r="F9" s="33" t="s">
        <v>204</v>
      </c>
      <c r="G9" s="33">
        <v>44993</v>
      </c>
      <c r="H9" s="34">
        <v>0.209176</v>
      </c>
      <c r="I9" s="34">
        <v>0.209176</v>
      </c>
      <c r="J9" s="32" t="s">
        <v>36</v>
      </c>
      <c r="K9" s="91"/>
      <c r="L9" s="14">
        <v>2023</v>
      </c>
      <c r="M9" s="14" t="s">
        <v>171</v>
      </c>
      <c r="N9" s="32" t="s">
        <v>33</v>
      </c>
      <c r="O9" s="33" t="s">
        <v>203</v>
      </c>
      <c r="P9" s="33" t="s">
        <v>204</v>
      </c>
      <c r="Q9" s="33">
        <v>44993</v>
      </c>
      <c r="R9" s="34">
        <v>0.209176</v>
      </c>
      <c r="S9" s="34">
        <v>0.209176</v>
      </c>
      <c r="T9" s="32" t="s">
        <v>36</v>
      </c>
    </row>
    <row r="10" spans="2:20" ht="24" customHeight="1" x14ac:dyDescent="0.3">
      <c r="B10" s="8">
        <v>2023</v>
      </c>
      <c r="C10" s="8" t="s">
        <v>171</v>
      </c>
      <c r="D10" s="32" t="s">
        <v>39</v>
      </c>
      <c r="E10" s="33" t="s">
        <v>198</v>
      </c>
      <c r="F10" s="33">
        <v>45266</v>
      </c>
      <c r="G10" s="33">
        <v>45235</v>
      </c>
      <c r="H10" s="34">
        <v>0.94678899999999999</v>
      </c>
      <c r="I10" s="34">
        <v>0.94678899999999999</v>
      </c>
      <c r="J10" s="32" t="s">
        <v>36</v>
      </c>
      <c r="K10" s="91"/>
      <c r="L10" s="14">
        <v>2023</v>
      </c>
      <c r="M10" s="14" t="s">
        <v>171</v>
      </c>
      <c r="N10" s="32" t="s">
        <v>39</v>
      </c>
      <c r="O10" s="33" t="s">
        <v>198</v>
      </c>
      <c r="P10" s="33">
        <v>45266</v>
      </c>
      <c r="Q10" s="33">
        <v>45235</v>
      </c>
      <c r="R10" s="34">
        <v>0.94678899999999999</v>
      </c>
      <c r="S10" s="34">
        <v>0.94678899999999999</v>
      </c>
      <c r="T10" s="32" t="s">
        <v>36</v>
      </c>
    </row>
    <row r="11" spans="2:20" ht="24" customHeight="1" x14ac:dyDescent="0.3">
      <c r="B11" s="8">
        <v>2023</v>
      </c>
      <c r="C11" s="8" t="s">
        <v>171</v>
      </c>
      <c r="D11" s="32" t="s">
        <v>39</v>
      </c>
      <c r="E11" s="33" t="s">
        <v>199</v>
      </c>
      <c r="F11" s="33">
        <v>45266</v>
      </c>
      <c r="G11" s="33">
        <v>45235</v>
      </c>
      <c r="H11" s="34">
        <v>0.66860900000000001</v>
      </c>
      <c r="I11" s="34">
        <v>0.56831765000000001</v>
      </c>
      <c r="J11" s="32" t="s">
        <v>38</v>
      </c>
      <c r="K11" s="91">
        <f>I11/H11-1</f>
        <v>-0.15000000000000002</v>
      </c>
      <c r="L11" s="14">
        <v>2023</v>
      </c>
      <c r="M11" s="14" t="s">
        <v>171</v>
      </c>
      <c r="N11" s="32" t="s">
        <v>39</v>
      </c>
      <c r="O11" s="33" t="s">
        <v>199</v>
      </c>
      <c r="P11" s="33">
        <v>45266</v>
      </c>
      <c r="Q11" s="33">
        <v>45235</v>
      </c>
      <c r="R11" s="34">
        <v>0.66860900000000001</v>
      </c>
      <c r="S11" s="34">
        <v>0.56831765000000001</v>
      </c>
      <c r="T11" s="32" t="s">
        <v>38</v>
      </c>
    </row>
    <row r="12" spans="2:20" ht="24" customHeight="1" x14ac:dyDescent="0.3">
      <c r="B12" s="8">
        <v>2023</v>
      </c>
      <c r="C12" s="8" t="s">
        <v>171</v>
      </c>
      <c r="D12" s="32" t="s">
        <v>39</v>
      </c>
      <c r="E12" s="33" t="s">
        <v>199</v>
      </c>
      <c r="F12" s="33">
        <v>45266</v>
      </c>
      <c r="G12" s="33">
        <v>45235</v>
      </c>
      <c r="H12" s="34">
        <v>0.27817900000000001</v>
      </c>
      <c r="I12" s="34">
        <v>0.27817900000000001</v>
      </c>
      <c r="J12" s="32" t="s">
        <v>36</v>
      </c>
      <c r="K12" s="91"/>
      <c r="L12" s="14">
        <v>2023</v>
      </c>
      <c r="M12" s="14" t="s">
        <v>171</v>
      </c>
      <c r="N12" s="32" t="s">
        <v>39</v>
      </c>
      <c r="O12" s="33" t="s">
        <v>199</v>
      </c>
      <c r="P12" s="33">
        <v>45266</v>
      </c>
      <c r="Q12" s="33">
        <v>45235</v>
      </c>
      <c r="R12" s="34">
        <v>0.27817900000000001</v>
      </c>
      <c r="S12" s="34">
        <v>0.27817900000000001</v>
      </c>
      <c r="T12" s="32" t="s">
        <v>36</v>
      </c>
    </row>
    <row r="13" spans="2:20" ht="43" customHeight="1" x14ac:dyDescent="0.3">
      <c r="B13" s="15">
        <v>2022</v>
      </c>
      <c r="C13" s="15" t="s">
        <v>166</v>
      </c>
      <c r="D13" s="16" t="s">
        <v>200</v>
      </c>
      <c r="E13" s="15" t="s">
        <v>65</v>
      </c>
      <c r="F13" s="56" t="s">
        <v>169</v>
      </c>
      <c r="G13" s="56" t="s">
        <v>170</v>
      </c>
      <c r="H13" s="57">
        <v>0.49806827999999997</v>
      </c>
      <c r="I13" s="15" t="s">
        <v>194</v>
      </c>
      <c r="J13" s="15" t="s">
        <v>36</v>
      </c>
      <c r="K13" s="91"/>
      <c r="L13" s="15">
        <v>2022</v>
      </c>
      <c r="M13" s="15" t="s">
        <v>166</v>
      </c>
      <c r="N13" s="15" t="s">
        <v>65</v>
      </c>
      <c r="O13" s="56" t="s">
        <v>169</v>
      </c>
      <c r="P13" s="56" t="s">
        <v>170</v>
      </c>
      <c r="Q13" s="56" t="s">
        <v>170</v>
      </c>
      <c r="R13" s="19">
        <v>0.49806827999999997</v>
      </c>
      <c r="S13" s="15" t="s">
        <v>194</v>
      </c>
      <c r="T13" s="15" t="s">
        <v>36</v>
      </c>
    </row>
    <row r="14" spans="2:20" ht="24" customHeight="1" x14ac:dyDescent="0.3">
      <c r="B14" s="14">
        <v>2022</v>
      </c>
      <c r="C14" s="14" t="s">
        <v>171</v>
      </c>
      <c r="D14" s="20" t="s">
        <v>65</v>
      </c>
      <c r="E14" s="21" t="s">
        <v>168</v>
      </c>
      <c r="F14" s="33" t="s">
        <v>170</v>
      </c>
      <c r="G14" s="33" t="s">
        <v>170</v>
      </c>
      <c r="H14" s="22">
        <v>0.87479857000000005</v>
      </c>
      <c r="I14" s="34">
        <v>0.91519989099999999</v>
      </c>
      <c r="J14" s="20" t="s">
        <v>36</v>
      </c>
      <c r="K14" s="91"/>
      <c r="L14" s="14">
        <v>2022</v>
      </c>
      <c r="M14" s="14" t="s">
        <v>171</v>
      </c>
      <c r="N14" s="20" t="s">
        <v>65</v>
      </c>
      <c r="O14" s="21" t="s">
        <v>168</v>
      </c>
      <c r="P14" s="33" t="s">
        <v>170</v>
      </c>
      <c r="Q14" s="33" t="s">
        <v>170</v>
      </c>
      <c r="R14" s="22">
        <v>0.87479857000000005</v>
      </c>
      <c r="S14" s="34">
        <v>0.91519989099999999</v>
      </c>
      <c r="T14" s="20" t="s">
        <v>36</v>
      </c>
    </row>
    <row r="15" spans="2:20" ht="24" customHeight="1" x14ac:dyDescent="0.3">
      <c r="B15" s="14">
        <v>2022</v>
      </c>
      <c r="C15" s="14" t="s">
        <v>171</v>
      </c>
      <c r="D15" s="20" t="s">
        <v>65</v>
      </c>
      <c r="E15" s="21" t="s">
        <v>167</v>
      </c>
      <c r="F15" s="33" t="s">
        <v>170</v>
      </c>
      <c r="G15" s="33" t="s">
        <v>170</v>
      </c>
      <c r="H15" s="22">
        <v>1.3728668500000001</v>
      </c>
      <c r="I15" s="22">
        <v>1.425446942</v>
      </c>
      <c r="J15" s="20" t="s">
        <v>36</v>
      </c>
      <c r="K15" s="91"/>
      <c r="L15" s="14">
        <v>2022</v>
      </c>
      <c r="M15" s="14" t="s">
        <v>171</v>
      </c>
      <c r="N15" s="20" t="s">
        <v>65</v>
      </c>
      <c r="O15" s="21" t="s">
        <v>167</v>
      </c>
      <c r="P15" s="33" t="s">
        <v>170</v>
      </c>
      <c r="Q15" s="33" t="s">
        <v>170</v>
      </c>
      <c r="R15" s="22">
        <v>1.3728668500000001</v>
      </c>
      <c r="S15" s="22">
        <v>1.425446942</v>
      </c>
      <c r="T15" s="20" t="s">
        <v>36</v>
      </c>
    </row>
    <row r="16" spans="2:20" ht="24" customHeight="1" x14ac:dyDescent="0.3">
      <c r="B16" s="14">
        <v>2022</v>
      </c>
      <c r="C16" s="14" t="s">
        <v>171</v>
      </c>
      <c r="D16" s="32" t="s">
        <v>43</v>
      </c>
      <c r="E16" s="33" t="s">
        <v>157</v>
      </c>
      <c r="F16" s="33" t="s">
        <v>159</v>
      </c>
      <c r="G16" s="33">
        <v>44631</v>
      </c>
      <c r="H16" s="34">
        <v>1.6001920000000001</v>
      </c>
      <c r="I16" s="34">
        <v>1.6090386250000002</v>
      </c>
      <c r="J16" s="32" t="s">
        <v>36</v>
      </c>
      <c r="K16" s="91"/>
      <c r="L16" s="14">
        <v>2022</v>
      </c>
      <c r="M16" s="14" t="s">
        <v>171</v>
      </c>
      <c r="N16" s="32" t="s">
        <v>43</v>
      </c>
      <c r="O16" s="33" t="s">
        <v>157</v>
      </c>
      <c r="P16" s="33" t="s">
        <v>159</v>
      </c>
      <c r="Q16" s="33">
        <v>44631</v>
      </c>
      <c r="R16" s="34">
        <v>1.6001920000000001</v>
      </c>
      <c r="S16" s="34">
        <v>1.6090386250000002</v>
      </c>
      <c r="T16" s="32" t="s">
        <v>36</v>
      </c>
    </row>
    <row r="17" spans="2:20" ht="24" customHeight="1" x14ac:dyDescent="0.3">
      <c r="B17" s="14">
        <v>2022</v>
      </c>
      <c r="C17" s="14" t="s">
        <v>171</v>
      </c>
      <c r="D17" s="32" t="s">
        <v>43</v>
      </c>
      <c r="E17" s="33" t="s">
        <v>157</v>
      </c>
      <c r="F17" s="33" t="s">
        <v>159</v>
      </c>
      <c r="G17" s="33">
        <v>44631</v>
      </c>
      <c r="H17" s="34">
        <v>7.4258000000000005E-2</v>
      </c>
      <c r="I17" s="34">
        <v>6.352927500000001E-2</v>
      </c>
      <c r="J17" s="32" t="s">
        <v>38</v>
      </c>
      <c r="K17" s="91">
        <f>I17/H17-1</f>
        <v>-0.14447904602871064</v>
      </c>
      <c r="L17" s="14">
        <v>2022</v>
      </c>
      <c r="M17" s="14" t="s">
        <v>171</v>
      </c>
      <c r="N17" s="32" t="s">
        <v>43</v>
      </c>
      <c r="O17" s="33" t="s">
        <v>157</v>
      </c>
      <c r="P17" s="33" t="s">
        <v>159</v>
      </c>
      <c r="Q17" s="33">
        <v>44631</v>
      </c>
      <c r="R17" s="34">
        <v>7.4258000000000005E-2</v>
      </c>
      <c r="S17" s="34">
        <v>6.352927500000001E-2</v>
      </c>
      <c r="T17" s="32" t="s">
        <v>38</v>
      </c>
    </row>
    <row r="18" spans="2:20" ht="24" customHeight="1" x14ac:dyDescent="0.3">
      <c r="B18" s="14">
        <v>2022</v>
      </c>
      <c r="C18" s="14" t="s">
        <v>171</v>
      </c>
      <c r="D18" s="32" t="s">
        <v>43</v>
      </c>
      <c r="E18" s="33" t="s">
        <v>158</v>
      </c>
      <c r="F18" s="33" t="s">
        <v>159</v>
      </c>
      <c r="G18" s="33">
        <v>44631</v>
      </c>
      <c r="H18" s="34">
        <v>1.155823</v>
      </c>
      <c r="I18" s="34">
        <v>1.155823</v>
      </c>
      <c r="J18" s="32" t="s">
        <v>36</v>
      </c>
      <c r="K18" s="91"/>
      <c r="L18" s="14">
        <v>2022</v>
      </c>
      <c r="M18" s="14" t="s">
        <v>171</v>
      </c>
      <c r="N18" s="32" t="s">
        <v>43</v>
      </c>
      <c r="O18" s="33" t="s">
        <v>158</v>
      </c>
      <c r="P18" s="33" t="s">
        <v>159</v>
      </c>
      <c r="Q18" s="33">
        <v>44631</v>
      </c>
      <c r="R18" s="34">
        <v>1.155823</v>
      </c>
      <c r="S18" s="34">
        <v>1.155823</v>
      </c>
      <c r="T18" s="32" t="s">
        <v>36</v>
      </c>
    </row>
    <row r="19" spans="2:20" ht="24" customHeight="1" x14ac:dyDescent="0.3">
      <c r="B19" s="14">
        <v>2022</v>
      </c>
      <c r="C19" s="14" t="s">
        <v>171</v>
      </c>
      <c r="D19" s="32" t="s">
        <v>43</v>
      </c>
      <c r="E19" s="33" t="s">
        <v>158</v>
      </c>
      <c r="F19" s="33" t="s">
        <v>159</v>
      </c>
      <c r="G19" s="33">
        <v>44631</v>
      </c>
      <c r="H19" s="34">
        <v>0.51862699999999995</v>
      </c>
      <c r="I19" s="34">
        <f>+H19*0.85</f>
        <v>0.44083294999999995</v>
      </c>
      <c r="J19" s="32" t="s">
        <v>38</v>
      </c>
      <c r="K19" s="91">
        <f>I19/H19-1</f>
        <v>-0.15000000000000002</v>
      </c>
      <c r="L19" s="14">
        <v>2022</v>
      </c>
      <c r="M19" s="14" t="s">
        <v>171</v>
      </c>
      <c r="N19" s="32" t="s">
        <v>43</v>
      </c>
      <c r="O19" s="33" t="s">
        <v>158</v>
      </c>
      <c r="P19" s="33" t="s">
        <v>159</v>
      </c>
      <c r="Q19" s="33">
        <v>44631</v>
      </c>
      <c r="R19" s="34">
        <v>0.51862699999999995</v>
      </c>
      <c r="S19" s="34">
        <f>+R19*0.85</f>
        <v>0.44083294999999995</v>
      </c>
      <c r="T19" s="32" t="s">
        <v>13</v>
      </c>
    </row>
    <row r="20" spans="2:20" ht="24" customHeight="1" x14ac:dyDescent="0.3">
      <c r="B20" s="14">
        <v>2022</v>
      </c>
      <c r="C20" s="14" t="s">
        <v>171</v>
      </c>
      <c r="D20" s="32" t="s">
        <v>33</v>
      </c>
      <c r="E20" s="33" t="s">
        <v>34</v>
      </c>
      <c r="F20" s="33">
        <v>37568</v>
      </c>
      <c r="G20" s="33" t="s">
        <v>35</v>
      </c>
      <c r="H20" s="34">
        <v>3.3660009999999998</v>
      </c>
      <c r="I20" s="34">
        <v>3.3660009999999998</v>
      </c>
      <c r="J20" s="32" t="s">
        <v>36</v>
      </c>
      <c r="K20" s="91"/>
      <c r="L20" s="14">
        <v>2022</v>
      </c>
      <c r="M20" s="14" t="s">
        <v>171</v>
      </c>
      <c r="N20" s="32" t="s">
        <v>33</v>
      </c>
      <c r="O20" s="33" t="s">
        <v>34</v>
      </c>
      <c r="P20" s="33">
        <v>37568</v>
      </c>
      <c r="Q20" s="33" t="s">
        <v>35</v>
      </c>
      <c r="R20" s="34">
        <v>3.3660009999999998</v>
      </c>
      <c r="S20" s="34">
        <v>3.3660009999999998</v>
      </c>
      <c r="T20" s="32" t="s">
        <v>36</v>
      </c>
    </row>
    <row r="21" spans="2:20" ht="24" customHeight="1" x14ac:dyDescent="0.3">
      <c r="B21" s="14">
        <v>2022</v>
      </c>
      <c r="C21" s="14" t="s">
        <v>171</v>
      </c>
      <c r="D21" s="32" t="s">
        <v>33</v>
      </c>
      <c r="E21" s="33" t="s">
        <v>37</v>
      </c>
      <c r="F21" s="33">
        <v>37568</v>
      </c>
      <c r="G21" s="33" t="s">
        <v>35</v>
      </c>
      <c r="H21" s="34">
        <v>0.42714099999999999</v>
      </c>
      <c r="I21" s="34">
        <f>H21*0.85</f>
        <v>0.36306984999999997</v>
      </c>
      <c r="J21" s="32" t="s">
        <v>38</v>
      </c>
      <c r="K21" s="91">
        <f>I21/H21-1</f>
        <v>-0.15000000000000002</v>
      </c>
      <c r="L21" s="14">
        <v>2022</v>
      </c>
      <c r="M21" s="14" t="s">
        <v>171</v>
      </c>
      <c r="N21" s="32" t="s">
        <v>33</v>
      </c>
      <c r="O21" s="33" t="s">
        <v>37</v>
      </c>
      <c r="P21" s="33">
        <v>37568</v>
      </c>
      <c r="Q21" s="33" t="s">
        <v>35</v>
      </c>
      <c r="R21" s="34">
        <v>0.42714099999999999</v>
      </c>
      <c r="S21" s="34">
        <f>R21*0.85</f>
        <v>0.36306984999999997</v>
      </c>
      <c r="T21" s="32" t="s">
        <v>38</v>
      </c>
    </row>
    <row r="22" spans="2:20" ht="24" customHeight="1" x14ac:dyDescent="0.3">
      <c r="B22" s="14">
        <v>2022</v>
      </c>
      <c r="C22" s="14" t="s">
        <v>171</v>
      </c>
      <c r="D22" s="32" t="s">
        <v>33</v>
      </c>
      <c r="E22" s="33" t="s">
        <v>37</v>
      </c>
      <c r="F22" s="33">
        <v>37568</v>
      </c>
      <c r="G22" s="33" t="s">
        <v>35</v>
      </c>
      <c r="H22" s="34">
        <v>2.9388610000000002</v>
      </c>
      <c r="I22" s="34">
        <f>H22</f>
        <v>2.9388610000000002</v>
      </c>
      <c r="J22" s="32" t="s">
        <v>36</v>
      </c>
      <c r="K22" s="91"/>
      <c r="L22" s="14">
        <v>2022</v>
      </c>
      <c r="M22" s="14" t="s">
        <v>171</v>
      </c>
      <c r="N22" s="32" t="s">
        <v>33</v>
      </c>
      <c r="O22" s="33" t="s">
        <v>37</v>
      </c>
      <c r="P22" s="33">
        <v>37568</v>
      </c>
      <c r="Q22" s="33" t="s">
        <v>35</v>
      </c>
      <c r="R22" s="34">
        <v>2.9388610000000002</v>
      </c>
      <c r="S22" s="34">
        <f>R22</f>
        <v>2.9388610000000002</v>
      </c>
      <c r="T22" s="32" t="s">
        <v>36</v>
      </c>
    </row>
    <row r="23" spans="2:20" ht="24" customHeight="1" x14ac:dyDescent="0.3">
      <c r="B23" s="14">
        <v>2022</v>
      </c>
      <c r="C23" s="14" t="s">
        <v>171</v>
      </c>
      <c r="D23" s="32" t="s">
        <v>39</v>
      </c>
      <c r="E23" s="33" t="s">
        <v>40</v>
      </c>
      <c r="F23" s="33" t="s">
        <v>41</v>
      </c>
      <c r="G23" s="33">
        <v>44686</v>
      </c>
      <c r="H23" s="34">
        <v>1.857745</v>
      </c>
      <c r="I23" s="34">
        <v>1.857745</v>
      </c>
      <c r="J23" s="32" t="s">
        <v>36</v>
      </c>
      <c r="K23" s="91"/>
      <c r="L23" s="14">
        <v>2022</v>
      </c>
      <c r="M23" s="14" t="s">
        <v>171</v>
      </c>
      <c r="N23" s="32" t="s">
        <v>39</v>
      </c>
      <c r="O23" s="33" t="s">
        <v>40</v>
      </c>
      <c r="P23" s="33" t="s">
        <v>41</v>
      </c>
      <c r="Q23" s="33">
        <v>44686</v>
      </c>
      <c r="R23" s="34">
        <v>1.857745</v>
      </c>
      <c r="S23" s="34">
        <v>1.857745</v>
      </c>
      <c r="T23" s="32" t="s">
        <v>36</v>
      </c>
    </row>
    <row r="24" spans="2:20" ht="24" customHeight="1" x14ac:dyDescent="0.3">
      <c r="B24" s="14">
        <v>2022</v>
      </c>
      <c r="C24" s="14" t="s">
        <v>171</v>
      </c>
      <c r="D24" s="32" t="s">
        <v>39</v>
      </c>
      <c r="E24" s="33" t="s">
        <v>42</v>
      </c>
      <c r="F24" s="33" t="s">
        <v>41</v>
      </c>
      <c r="G24" s="33">
        <v>44686</v>
      </c>
      <c r="H24" s="34">
        <v>0.43017699999999998</v>
      </c>
      <c r="I24" s="34">
        <v>0.36565044999999996</v>
      </c>
      <c r="J24" s="32" t="s">
        <v>38</v>
      </c>
      <c r="K24" s="91">
        <f>I24/H24-1</f>
        <v>-0.15000000000000002</v>
      </c>
      <c r="L24" s="14">
        <v>2022</v>
      </c>
      <c r="M24" s="14" t="s">
        <v>171</v>
      </c>
      <c r="N24" s="32" t="s">
        <v>39</v>
      </c>
      <c r="O24" s="33" t="s">
        <v>42</v>
      </c>
      <c r="P24" s="33" t="s">
        <v>41</v>
      </c>
      <c r="Q24" s="33">
        <v>44686</v>
      </c>
      <c r="R24" s="34">
        <v>0.43017699999999998</v>
      </c>
      <c r="S24" s="34">
        <v>0.36565044999999996</v>
      </c>
      <c r="T24" s="32" t="s">
        <v>38</v>
      </c>
    </row>
    <row r="25" spans="2:20" ht="24" customHeight="1" x14ac:dyDescent="0.3">
      <c r="B25" s="14">
        <v>2022</v>
      </c>
      <c r="C25" s="14" t="s">
        <v>171</v>
      </c>
      <c r="D25" s="32" t="s">
        <v>39</v>
      </c>
      <c r="E25" s="33" t="s">
        <v>42</v>
      </c>
      <c r="F25" s="33" t="s">
        <v>41</v>
      </c>
      <c r="G25" s="33">
        <v>44686</v>
      </c>
      <c r="H25" s="34">
        <v>1.4275679999999999</v>
      </c>
      <c r="I25" s="34">
        <v>1.4275679999999999</v>
      </c>
      <c r="J25" s="32" t="s">
        <v>36</v>
      </c>
      <c r="K25" s="91"/>
      <c r="L25" s="14">
        <v>2022</v>
      </c>
      <c r="M25" s="14" t="s">
        <v>171</v>
      </c>
      <c r="N25" s="32" t="s">
        <v>39</v>
      </c>
      <c r="O25" s="33" t="s">
        <v>42</v>
      </c>
      <c r="P25" s="33" t="s">
        <v>41</v>
      </c>
      <c r="Q25" s="33">
        <v>44686</v>
      </c>
      <c r="R25" s="34">
        <v>1.4275679999999999</v>
      </c>
      <c r="S25" s="34">
        <v>1.4275679999999999</v>
      </c>
      <c r="T25" s="32" t="s">
        <v>36</v>
      </c>
    </row>
    <row r="26" spans="2:20" ht="24" customHeight="1" x14ac:dyDescent="0.3">
      <c r="B26" s="24">
        <v>2021</v>
      </c>
      <c r="C26" s="24" t="s">
        <v>171</v>
      </c>
      <c r="D26" s="25" t="s">
        <v>43</v>
      </c>
      <c r="E26" s="26" t="s">
        <v>44</v>
      </c>
      <c r="F26" s="26" t="s">
        <v>45</v>
      </c>
      <c r="G26" s="26" t="s">
        <v>46</v>
      </c>
      <c r="H26" s="27">
        <v>2.9702487</v>
      </c>
      <c r="I26" s="27">
        <v>2.9456848875000001</v>
      </c>
      <c r="J26" s="25" t="s">
        <v>36</v>
      </c>
      <c r="K26" s="91"/>
      <c r="L26" s="24">
        <v>2021</v>
      </c>
      <c r="M26" s="24" t="s">
        <v>171</v>
      </c>
      <c r="N26" s="25" t="s">
        <v>43</v>
      </c>
      <c r="O26" s="26" t="s">
        <v>44</v>
      </c>
      <c r="P26" s="26" t="s">
        <v>45</v>
      </c>
      <c r="Q26" s="26" t="s">
        <v>46</v>
      </c>
      <c r="R26" s="27">
        <v>2.9702487</v>
      </c>
      <c r="S26" s="27">
        <v>2.9456848875000001</v>
      </c>
      <c r="T26" s="25" t="s">
        <v>36</v>
      </c>
    </row>
    <row r="27" spans="2:20" ht="24" customHeight="1" x14ac:dyDescent="0.3">
      <c r="B27" s="24">
        <v>2021</v>
      </c>
      <c r="C27" s="24" t="s">
        <v>171</v>
      </c>
      <c r="D27" s="25" t="s">
        <v>33</v>
      </c>
      <c r="E27" s="26" t="s">
        <v>47</v>
      </c>
      <c r="F27" s="26">
        <v>44208</v>
      </c>
      <c r="G27" s="26">
        <v>44294</v>
      </c>
      <c r="H27" s="27">
        <v>2.1951260000000001</v>
      </c>
      <c r="I27" s="27">
        <v>2.1951260000000001</v>
      </c>
      <c r="J27" s="25" t="s">
        <v>36</v>
      </c>
      <c r="K27" s="91"/>
      <c r="L27" s="24">
        <v>2021</v>
      </c>
      <c r="M27" s="24" t="s">
        <v>171</v>
      </c>
      <c r="N27" s="25" t="s">
        <v>33</v>
      </c>
      <c r="O27" s="26" t="s">
        <v>47</v>
      </c>
      <c r="P27" s="26">
        <v>44208</v>
      </c>
      <c r="Q27" s="26">
        <v>44294</v>
      </c>
      <c r="R27" s="27">
        <v>2.1951260000000001</v>
      </c>
      <c r="S27" s="27">
        <v>2.1951260000000001</v>
      </c>
      <c r="T27" s="25" t="s">
        <v>36</v>
      </c>
    </row>
    <row r="28" spans="2:20" ht="24" customHeight="1" x14ac:dyDescent="0.3">
      <c r="B28" s="24">
        <v>2021</v>
      </c>
      <c r="C28" s="24" t="s">
        <v>171</v>
      </c>
      <c r="D28" s="25" t="s">
        <v>33</v>
      </c>
      <c r="E28" s="26" t="s">
        <v>47</v>
      </c>
      <c r="F28" s="26">
        <v>44208</v>
      </c>
      <c r="G28" s="26">
        <v>44294</v>
      </c>
      <c r="H28" s="27">
        <v>1.055361</v>
      </c>
      <c r="I28" s="27">
        <v>0.89705699999999999</v>
      </c>
      <c r="J28" s="25" t="s">
        <v>38</v>
      </c>
      <c r="K28" s="91">
        <f>I28/H28-1</f>
        <v>-0.14999985786853975</v>
      </c>
      <c r="L28" s="24">
        <v>2021</v>
      </c>
      <c r="M28" s="24" t="s">
        <v>171</v>
      </c>
      <c r="N28" s="25" t="s">
        <v>33</v>
      </c>
      <c r="O28" s="26" t="s">
        <v>47</v>
      </c>
      <c r="P28" s="26">
        <v>44208</v>
      </c>
      <c r="Q28" s="26">
        <v>44294</v>
      </c>
      <c r="R28" s="27">
        <v>1.055361</v>
      </c>
      <c r="S28" s="27">
        <v>0.89705699999999999</v>
      </c>
      <c r="T28" s="25" t="s">
        <v>38</v>
      </c>
    </row>
    <row r="29" spans="2:20" ht="24" customHeight="1" x14ac:dyDescent="0.3">
      <c r="B29" s="24">
        <v>2021</v>
      </c>
      <c r="C29" s="24" t="s">
        <v>171</v>
      </c>
      <c r="D29" s="25" t="s">
        <v>39</v>
      </c>
      <c r="E29" s="26" t="s">
        <v>48</v>
      </c>
      <c r="F29" s="26" t="s">
        <v>49</v>
      </c>
      <c r="G29" s="26">
        <v>44294</v>
      </c>
      <c r="H29" s="27">
        <v>1.6099110000000001</v>
      </c>
      <c r="I29" s="27">
        <v>1.6099110000000001</v>
      </c>
      <c r="J29" s="25" t="s">
        <v>36</v>
      </c>
      <c r="L29" s="24">
        <v>2021</v>
      </c>
      <c r="M29" s="24" t="s">
        <v>171</v>
      </c>
      <c r="N29" s="25" t="s">
        <v>39</v>
      </c>
      <c r="O29" s="26" t="s">
        <v>48</v>
      </c>
      <c r="P29" s="26" t="s">
        <v>49</v>
      </c>
      <c r="Q29" s="26">
        <v>44294</v>
      </c>
      <c r="R29" s="27">
        <v>1.6099110000000001</v>
      </c>
      <c r="S29" s="27">
        <v>1.6099110000000001</v>
      </c>
      <c r="T29" s="25" t="s">
        <v>36</v>
      </c>
    </row>
    <row r="30" spans="2:20" ht="24" customHeight="1" x14ac:dyDescent="0.3">
      <c r="B30" s="14">
        <v>2020</v>
      </c>
      <c r="C30" s="14" t="s">
        <v>171</v>
      </c>
      <c r="D30" s="32" t="s">
        <v>50</v>
      </c>
      <c r="E30" s="33" t="s">
        <v>51</v>
      </c>
      <c r="F30" s="33" t="s">
        <v>52</v>
      </c>
      <c r="G30" s="33" t="s">
        <v>53</v>
      </c>
      <c r="H30" s="34" t="s">
        <v>54</v>
      </c>
      <c r="I30" s="34" t="s">
        <v>55</v>
      </c>
      <c r="J30" s="32" t="s">
        <v>36</v>
      </c>
      <c r="L30" s="14">
        <v>2020</v>
      </c>
      <c r="M30" s="14" t="s">
        <v>171</v>
      </c>
      <c r="N30" s="32" t="s">
        <v>50</v>
      </c>
      <c r="O30" s="33" t="s">
        <v>51</v>
      </c>
      <c r="P30" s="33" t="s">
        <v>52</v>
      </c>
      <c r="Q30" s="33" t="s">
        <v>53</v>
      </c>
      <c r="R30" s="34" t="s">
        <v>54</v>
      </c>
      <c r="S30" s="34" t="s">
        <v>55</v>
      </c>
      <c r="T30" s="32" t="s">
        <v>36</v>
      </c>
    </row>
    <row r="31" spans="2:20" ht="24" customHeight="1" x14ac:dyDescent="0.3">
      <c r="B31" s="24">
        <v>2019</v>
      </c>
      <c r="C31" s="24" t="s">
        <v>171</v>
      </c>
      <c r="D31" s="25" t="s">
        <v>50</v>
      </c>
      <c r="E31" s="26" t="s">
        <v>56</v>
      </c>
      <c r="F31" s="26" t="s">
        <v>57</v>
      </c>
      <c r="G31" s="26" t="s">
        <v>58</v>
      </c>
      <c r="H31" s="58" t="s">
        <v>59</v>
      </c>
      <c r="I31" s="59" t="s">
        <v>60</v>
      </c>
      <c r="J31" s="25" t="s">
        <v>36</v>
      </c>
      <c r="L31" s="24">
        <v>2019</v>
      </c>
      <c r="M31" s="24" t="s">
        <v>171</v>
      </c>
      <c r="N31" s="25" t="s">
        <v>50</v>
      </c>
      <c r="O31" s="26" t="s">
        <v>56</v>
      </c>
      <c r="P31" s="26" t="s">
        <v>57</v>
      </c>
      <c r="Q31" s="26" t="s">
        <v>58</v>
      </c>
      <c r="R31" s="60" t="s">
        <v>61</v>
      </c>
      <c r="S31" s="27" t="s">
        <v>62</v>
      </c>
      <c r="T31" s="25" t="s">
        <v>36</v>
      </c>
    </row>
    <row r="32" spans="2:20" ht="18" customHeight="1" thickBot="1" x14ac:dyDescent="0.35">
      <c r="B32" s="61"/>
      <c r="C32" s="61"/>
      <c r="D32" s="32"/>
      <c r="E32" s="33"/>
      <c r="F32" s="33"/>
      <c r="G32" s="33"/>
      <c r="H32" s="62"/>
      <c r="I32" s="63"/>
      <c r="J32" s="32"/>
    </row>
    <row r="33" spans="2:20" ht="18" customHeight="1" x14ac:dyDescent="0.3">
      <c r="B33" s="101" t="s">
        <v>195</v>
      </c>
      <c r="C33" s="102"/>
      <c r="D33" s="102"/>
      <c r="E33" s="102"/>
      <c r="F33" s="102"/>
      <c r="G33" s="102"/>
      <c r="H33" s="102"/>
      <c r="I33" s="102"/>
      <c r="J33" s="103"/>
      <c r="L33" s="101" t="s">
        <v>195</v>
      </c>
      <c r="M33" s="102"/>
      <c r="N33" s="102"/>
      <c r="O33" s="102"/>
      <c r="P33" s="102"/>
      <c r="Q33" s="102"/>
      <c r="R33" s="102"/>
      <c r="S33" s="102"/>
      <c r="T33" s="103"/>
    </row>
    <row r="34" spans="2:20" ht="18" customHeight="1" thickBot="1" x14ac:dyDescent="0.35">
      <c r="B34" s="104"/>
      <c r="C34" s="105"/>
      <c r="D34" s="105"/>
      <c r="E34" s="105"/>
      <c r="F34" s="105"/>
      <c r="G34" s="105"/>
      <c r="H34" s="105"/>
      <c r="I34" s="105"/>
      <c r="J34" s="106"/>
      <c r="L34" s="104"/>
      <c r="M34" s="105"/>
      <c r="N34" s="105"/>
      <c r="O34" s="105"/>
      <c r="P34" s="105"/>
      <c r="Q34" s="105"/>
      <c r="R34" s="105"/>
      <c r="S34" s="105"/>
      <c r="T34" s="106"/>
    </row>
    <row r="35" spans="2:20" ht="18" customHeight="1" x14ac:dyDescent="0.3">
      <c r="B35" s="64" t="s">
        <v>79</v>
      </c>
      <c r="C35" s="64"/>
      <c r="D35" s="64"/>
      <c r="E35" s="64"/>
      <c r="F35" s="64"/>
      <c r="G35" s="64"/>
      <c r="H35" s="38"/>
      <c r="I35" s="38"/>
      <c r="J35" s="38"/>
      <c r="L35" s="64" t="s">
        <v>79</v>
      </c>
      <c r="M35" s="64"/>
      <c r="N35" s="64"/>
      <c r="O35" s="64"/>
      <c r="P35" s="64"/>
      <c r="Q35" s="64"/>
      <c r="R35" s="38"/>
      <c r="S35" s="38"/>
      <c r="T35" s="38"/>
    </row>
    <row r="36" spans="2:20" s="1" customFormat="1" ht="18" customHeight="1" x14ac:dyDescent="0.3">
      <c r="B36" s="93" t="s">
        <v>80</v>
      </c>
      <c r="C36" s="93"/>
      <c r="D36" s="93"/>
      <c r="E36" s="93"/>
      <c r="F36" s="93"/>
      <c r="G36" s="93"/>
      <c r="H36" s="93"/>
      <c r="I36" s="93"/>
      <c r="J36" s="93"/>
      <c r="L36" s="93" t="s">
        <v>80</v>
      </c>
      <c r="M36" s="93"/>
      <c r="N36" s="93"/>
      <c r="O36" s="93"/>
      <c r="P36" s="93"/>
      <c r="Q36" s="93"/>
      <c r="R36" s="93"/>
      <c r="S36" s="93"/>
      <c r="T36" s="93"/>
    </row>
    <row r="37" spans="2:20" s="1" customFormat="1" ht="18" customHeight="1" x14ac:dyDescent="0.3">
      <c r="B37" s="107" t="s">
        <v>23</v>
      </c>
      <c r="C37" s="107"/>
      <c r="D37" s="107"/>
      <c r="E37" s="107"/>
      <c r="F37" s="107"/>
      <c r="G37" s="107"/>
      <c r="H37" s="107"/>
      <c r="I37" s="107"/>
      <c r="J37" s="107"/>
      <c r="L37" s="109" t="s">
        <v>24</v>
      </c>
      <c r="M37" s="109"/>
      <c r="N37" s="109"/>
      <c r="O37" s="109"/>
      <c r="P37" s="109"/>
      <c r="Q37" s="109"/>
      <c r="R37" s="109"/>
      <c r="S37" s="109"/>
      <c r="T37" s="109"/>
    </row>
    <row r="38" spans="2:20" s="1" customFormat="1" ht="24.75" customHeight="1" x14ac:dyDescent="0.3">
      <c r="B38" s="108" t="s">
        <v>25</v>
      </c>
      <c r="C38" s="108" t="s">
        <v>172</v>
      </c>
      <c r="D38" s="108" t="s">
        <v>26</v>
      </c>
      <c r="E38" s="108" t="s">
        <v>27</v>
      </c>
      <c r="F38" s="108" t="s">
        <v>28</v>
      </c>
      <c r="G38" s="108" t="s">
        <v>29</v>
      </c>
      <c r="H38" s="108" t="s">
        <v>30</v>
      </c>
      <c r="I38" s="108" t="s">
        <v>31</v>
      </c>
      <c r="J38" s="108" t="s">
        <v>32</v>
      </c>
      <c r="L38" s="7" t="s">
        <v>25</v>
      </c>
      <c r="M38" s="7" t="s">
        <v>172</v>
      </c>
      <c r="N38" s="7" t="s">
        <v>26</v>
      </c>
      <c r="O38" s="7" t="s">
        <v>27</v>
      </c>
      <c r="P38" s="7" t="s">
        <v>28</v>
      </c>
      <c r="Q38" s="7" t="s">
        <v>29</v>
      </c>
      <c r="R38" s="7" t="s">
        <v>30</v>
      </c>
      <c r="S38" s="7" t="s">
        <v>31</v>
      </c>
      <c r="T38" s="7" t="s">
        <v>32</v>
      </c>
    </row>
    <row r="39" spans="2:20" s="1" customFormat="1" ht="24.75" customHeight="1" x14ac:dyDescent="0.3">
      <c r="B39" s="108"/>
      <c r="C39" s="108"/>
      <c r="D39" s="108"/>
      <c r="E39" s="108"/>
      <c r="F39" s="108"/>
      <c r="G39" s="108"/>
      <c r="H39" s="108"/>
      <c r="I39" s="108"/>
      <c r="J39" s="108"/>
      <c r="L39" s="65">
        <v>2019</v>
      </c>
      <c r="M39" s="65" t="s">
        <v>173</v>
      </c>
      <c r="N39" s="66" t="s">
        <v>65</v>
      </c>
      <c r="O39" s="67">
        <v>44014</v>
      </c>
      <c r="P39" s="67" t="s">
        <v>66</v>
      </c>
      <c r="Q39" s="67" t="s">
        <v>67</v>
      </c>
      <c r="R39" s="68" t="s">
        <v>68</v>
      </c>
      <c r="S39" s="68" t="s">
        <v>189</v>
      </c>
      <c r="T39" s="66" t="s">
        <v>38</v>
      </c>
    </row>
    <row r="40" spans="2:20" s="1" customFormat="1" ht="24.75" customHeight="1" x14ac:dyDescent="0.3">
      <c r="B40" s="108"/>
      <c r="C40" s="108"/>
      <c r="D40" s="108"/>
      <c r="E40" s="108"/>
      <c r="F40" s="108"/>
      <c r="G40" s="108"/>
      <c r="H40" s="108"/>
      <c r="I40" s="108"/>
      <c r="J40" s="108"/>
      <c r="L40" s="65">
        <v>2019</v>
      </c>
      <c r="M40" s="65" t="s">
        <v>173</v>
      </c>
      <c r="N40" s="66" t="s">
        <v>43</v>
      </c>
      <c r="O40" s="67">
        <v>44014</v>
      </c>
      <c r="P40" s="67">
        <v>43780</v>
      </c>
      <c r="Q40" s="67" t="s">
        <v>63</v>
      </c>
      <c r="R40" s="68" t="s">
        <v>64</v>
      </c>
      <c r="S40" s="68" t="s">
        <v>190</v>
      </c>
      <c r="T40" s="66" t="s">
        <v>38</v>
      </c>
    </row>
    <row r="41" spans="2:20" s="1" customFormat="1" ht="24.75" customHeight="1" x14ac:dyDescent="0.3">
      <c r="B41" s="41">
        <v>2019</v>
      </c>
      <c r="C41" s="41" t="s">
        <v>173</v>
      </c>
      <c r="D41" s="42" t="s">
        <v>43</v>
      </c>
      <c r="E41" s="43">
        <v>44014</v>
      </c>
      <c r="F41" s="43">
        <v>43780</v>
      </c>
      <c r="G41" s="43" t="s">
        <v>63</v>
      </c>
      <c r="H41" s="44" t="s">
        <v>188</v>
      </c>
      <c r="I41" s="69" t="s">
        <v>185</v>
      </c>
      <c r="J41" s="42" t="s">
        <v>38</v>
      </c>
      <c r="L41" s="65">
        <v>2019</v>
      </c>
      <c r="M41" s="65" t="s">
        <v>173</v>
      </c>
      <c r="N41" s="66" t="s">
        <v>33</v>
      </c>
      <c r="O41" s="67">
        <v>43565</v>
      </c>
      <c r="P41" s="67">
        <v>43807</v>
      </c>
      <c r="Q41" s="67">
        <v>43473</v>
      </c>
      <c r="R41" s="68" t="s">
        <v>178</v>
      </c>
      <c r="S41" s="70" t="s">
        <v>69</v>
      </c>
      <c r="T41" s="66" t="s">
        <v>38</v>
      </c>
    </row>
    <row r="42" spans="2:20" ht="18" customHeight="1" x14ac:dyDescent="0.3">
      <c r="B42" s="41">
        <v>2019</v>
      </c>
      <c r="C42" s="41" t="s">
        <v>173</v>
      </c>
      <c r="D42" s="42" t="s">
        <v>33</v>
      </c>
      <c r="E42" s="43">
        <v>43565</v>
      </c>
      <c r="F42" s="43">
        <v>43807</v>
      </c>
      <c r="G42" s="43">
        <v>43473</v>
      </c>
      <c r="H42" s="44" t="s">
        <v>188</v>
      </c>
      <c r="I42" s="69" t="s">
        <v>186</v>
      </c>
      <c r="J42" s="42" t="s">
        <v>38</v>
      </c>
      <c r="L42" s="65">
        <v>2019</v>
      </c>
      <c r="M42" s="65" t="s">
        <v>173</v>
      </c>
      <c r="N42" s="66" t="s">
        <v>39</v>
      </c>
      <c r="O42" s="67">
        <v>43592</v>
      </c>
      <c r="P42" s="67" t="s">
        <v>70</v>
      </c>
      <c r="Q42" s="67">
        <v>43651</v>
      </c>
      <c r="R42" s="71" t="s">
        <v>174</v>
      </c>
      <c r="S42" s="70" t="s">
        <v>71</v>
      </c>
      <c r="T42" s="66" t="s">
        <v>38</v>
      </c>
    </row>
    <row r="43" spans="2:20" ht="18" customHeight="1" x14ac:dyDescent="0.3">
      <c r="B43" s="41">
        <v>2019</v>
      </c>
      <c r="C43" s="41" t="s">
        <v>173</v>
      </c>
      <c r="D43" s="42" t="s">
        <v>39</v>
      </c>
      <c r="E43" s="43">
        <v>43592</v>
      </c>
      <c r="F43" s="43" t="s">
        <v>70</v>
      </c>
      <c r="G43" s="43">
        <v>43651</v>
      </c>
      <c r="H43" s="44" t="s">
        <v>174</v>
      </c>
      <c r="I43" s="69" t="s">
        <v>71</v>
      </c>
      <c r="J43" s="42" t="s">
        <v>38</v>
      </c>
      <c r="L43" s="8">
        <v>2018</v>
      </c>
      <c r="M43" s="8" t="s">
        <v>173</v>
      </c>
      <c r="N43" s="20" t="s">
        <v>50</v>
      </c>
      <c r="O43" s="21">
        <v>43605</v>
      </c>
      <c r="P43" s="21">
        <v>43580</v>
      </c>
      <c r="Q43" s="21">
        <v>43523</v>
      </c>
      <c r="R43" s="72" t="s">
        <v>75</v>
      </c>
      <c r="S43" s="73" t="s">
        <v>76</v>
      </c>
      <c r="T43" s="20" t="s">
        <v>36</v>
      </c>
    </row>
    <row r="44" spans="2:20" ht="18" customHeight="1" x14ac:dyDescent="0.3">
      <c r="B44" s="14">
        <v>2018</v>
      </c>
      <c r="C44" s="14" t="s">
        <v>173</v>
      </c>
      <c r="D44" s="32" t="s">
        <v>65</v>
      </c>
      <c r="E44" s="33" t="s">
        <v>72</v>
      </c>
      <c r="F44" s="33" t="s">
        <v>73</v>
      </c>
      <c r="G44" s="33" t="s">
        <v>74</v>
      </c>
      <c r="H44" s="34" t="s">
        <v>187</v>
      </c>
      <c r="I44" s="34" t="s">
        <v>184</v>
      </c>
      <c r="J44" s="32" t="s">
        <v>38</v>
      </c>
      <c r="L44" s="8">
        <v>2018</v>
      </c>
      <c r="M44" s="8" t="s">
        <v>173</v>
      </c>
      <c r="N44" s="20" t="s">
        <v>65</v>
      </c>
      <c r="O44" s="21">
        <v>43605</v>
      </c>
      <c r="P44" s="21">
        <v>43820</v>
      </c>
      <c r="Q44" s="21">
        <v>43452</v>
      </c>
      <c r="R44" s="72" t="s">
        <v>77</v>
      </c>
      <c r="S44" s="73" t="s">
        <v>78</v>
      </c>
      <c r="T44" s="20" t="s">
        <v>38</v>
      </c>
    </row>
    <row r="45" spans="2:20" ht="18" customHeight="1" x14ac:dyDescent="0.3">
      <c r="B45" s="14">
        <v>2018</v>
      </c>
      <c r="C45" s="14" t="s">
        <v>173</v>
      </c>
      <c r="D45" s="32" t="s">
        <v>43</v>
      </c>
      <c r="E45" s="33">
        <v>43171</v>
      </c>
      <c r="F45" s="33" t="s">
        <v>81</v>
      </c>
      <c r="G45" s="33">
        <v>43262</v>
      </c>
      <c r="H45" s="62" t="s">
        <v>174</v>
      </c>
      <c r="I45" s="63" t="s">
        <v>71</v>
      </c>
      <c r="J45" s="32" t="s">
        <v>38</v>
      </c>
      <c r="L45" s="8">
        <v>2018</v>
      </c>
      <c r="M45" s="8" t="s">
        <v>173</v>
      </c>
      <c r="N45" s="20" t="s">
        <v>43</v>
      </c>
      <c r="O45" s="21">
        <v>43171</v>
      </c>
      <c r="P45" s="21" t="s">
        <v>81</v>
      </c>
      <c r="Q45" s="21">
        <v>43262</v>
      </c>
      <c r="R45" s="72" t="s">
        <v>174</v>
      </c>
      <c r="S45" s="73" t="s">
        <v>71</v>
      </c>
      <c r="T45" s="20" t="s">
        <v>38</v>
      </c>
    </row>
    <row r="46" spans="2:20" ht="18" customHeight="1" x14ac:dyDescent="0.3">
      <c r="B46" s="14">
        <v>2018</v>
      </c>
      <c r="C46" s="14" t="s">
        <v>173</v>
      </c>
      <c r="D46" s="32" t="s">
        <v>33</v>
      </c>
      <c r="E46" s="33" t="s">
        <v>82</v>
      </c>
      <c r="F46" s="33" t="s">
        <v>83</v>
      </c>
      <c r="G46" s="33">
        <v>43167</v>
      </c>
      <c r="H46" s="62" t="s">
        <v>175</v>
      </c>
      <c r="I46" s="63" t="s">
        <v>84</v>
      </c>
      <c r="J46" s="32" t="s">
        <v>38</v>
      </c>
      <c r="L46" s="8">
        <v>2018</v>
      </c>
      <c r="M46" s="8" t="s">
        <v>173</v>
      </c>
      <c r="N46" s="20" t="s">
        <v>33</v>
      </c>
      <c r="O46" s="21" t="s">
        <v>82</v>
      </c>
      <c r="P46" s="21" t="s">
        <v>83</v>
      </c>
      <c r="Q46" s="21">
        <v>43167</v>
      </c>
      <c r="R46" s="72" t="s">
        <v>175</v>
      </c>
      <c r="S46" s="73" t="s">
        <v>84</v>
      </c>
      <c r="T46" s="20" t="s">
        <v>38</v>
      </c>
    </row>
    <row r="47" spans="2:20" ht="18" customHeight="1" x14ac:dyDescent="0.3">
      <c r="B47" s="14">
        <v>2018</v>
      </c>
      <c r="C47" s="14" t="s">
        <v>173</v>
      </c>
      <c r="D47" s="32" t="s">
        <v>39</v>
      </c>
      <c r="E47" s="33" t="s">
        <v>85</v>
      </c>
      <c r="F47" s="33" t="s">
        <v>86</v>
      </c>
      <c r="G47" s="33">
        <v>43317</v>
      </c>
      <c r="H47" s="62" t="s">
        <v>175</v>
      </c>
      <c r="I47" s="63" t="s">
        <v>84</v>
      </c>
      <c r="J47" s="32" t="s">
        <v>38</v>
      </c>
      <c r="L47" s="8">
        <v>2018</v>
      </c>
      <c r="M47" s="8" t="s">
        <v>173</v>
      </c>
      <c r="N47" s="20" t="s">
        <v>39</v>
      </c>
      <c r="O47" s="21" t="s">
        <v>85</v>
      </c>
      <c r="P47" s="21" t="s">
        <v>86</v>
      </c>
      <c r="Q47" s="21">
        <v>43317</v>
      </c>
      <c r="R47" s="72" t="s">
        <v>175</v>
      </c>
      <c r="S47" s="74" t="s">
        <v>84</v>
      </c>
      <c r="T47" s="20" t="s">
        <v>38</v>
      </c>
    </row>
    <row r="48" spans="2:20" ht="26" x14ac:dyDescent="0.3">
      <c r="B48" s="41">
        <v>2013</v>
      </c>
      <c r="C48" s="41" t="s">
        <v>173</v>
      </c>
      <c r="D48" s="42" t="s">
        <v>50</v>
      </c>
      <c r="E48" s="43" t="s">
        <v>87</v>
      </c>
      <c r="F48" s="43">
        <v>41674</v>
      </c>
      <c r="G48" s="43" t="s">
        <v>88</v>
      </c>
      <c r="H48" s="75" t="s">
        <v>176</v>
      </c>
      <c r="I48" s="69" t="s">
        <v>89</v>
      </c>
      <c r="J48" s="42" t="s">
        <v>38</v>
      </c>
      <c r="L48" s="65">
        <v>2013</v>
      </c>
      <c r="M48" s="65" t="s">
        <v>173</v>
      </c>
      <c r="N48" s="66" t="s">
        <v>50</v>
      </c>
      <c r="O48" s="67" t="s">
        <v>87</v>
      </c>
      <c r="P48" s="67">
        <v>41674</v>
      </c>
      <c r="Q48" s="67" t="s">
        <v>88</v>
      </c>
      <c r="R48" s="76" t="s">
        <v>191</v>
      </c>
      <c r="S48" s="70" t="s">
        <v>90</v>
      </c>
      <c r="T48" s="66" t="s">
        <v>38</v>
      </c>
    </row>
    <row r="49" spans="2:20" ht="18" customHeight="1" x14ac:dyDescent="0.3">
      <c r="B49" s="14">
        <v>2012</v>
      </c>
      <c r="C49" s="14" t="s">
        <v>173</v>
      </c>
      <c r="D49" s="32" t="s">
        <v>43</v>
      </c>
      <c r="E49" s="33" t="s">
        <v>91</v>
      </c>
      <c r="F49" s="33" t="s">
        <v>92</v>
      </c>
      <c r="G49" s="33" t="s">
        <v>93</v>
      </c>
      <c r="H49" s="62" t="s">
        <v>177</v>
      </c>
      <c r="I49" s="63" t="s">
        <v>94</v>
      </c>
      <c r="J49" s="32" t="s">
        <v>38</v>
      </c>
      <c r="L49" s="8">
        <v>2012</v>
      </c>
      <c r="M49" s="8" t="s">
        <v>173</v>
      </c>
      <c r="N49" s="20" t="s">
        <v>43</v>
      </c>
      <c r="O49" s="21" t="s">
        <v>91</v>
      </c>
      <c r="P49" s="21" t="s">
        <v>92</v>
      </c>
      <c r="Q49" s="21" t="s">
        <v>93</v>
      </c>
      <c r="R49" s="72" t="s">
        <v>192</v>
      </c>
      <c r="S49" s="73" t="s">
        <v>95</v>
      </c>
      <c r="T49" s="20" t="s">
        <v>38</v>
      </c>
    </row>
    <row r="50" spans="2:20" ht="18" customHeight="1" x14ac:dyDescent="0.3">
      <c r="B50" s="14">
        <v>2012</v>
      </c>
      <c r="C50" s="14" t="s">
        <v>173</v>
      </c>
      <c r="D50" s="32" t="s">
        <v>33</v>
      </c>
      <c r="E50" s="33" t="s">
        <v>96</v>
      </c>
      <c r="F50" s="33" t="s">
        <v>92</v>
      </c>
      <c r="G50" s="33" t="s">
        <v>97</v>
      </c>
      <c r="H50" s="62" t="s">
        <v>123</v>
      </c>
      <c r="I50" s="63" t="s">
        <v>98</v>
      </c>
      <c r="J50" s="32" t="s">
        <v>38</v>
      </c>
      <c r="L50" s="8">
        <v>2012</v>
      </c>
      <c r="M50" s="8" t="s">
        <v>173</v>
      </c>
      <c r="N50" s="20" t="s">
        <v>33</v>
      </c>
      <c r="O50" s="21" t="s">
        <v>96</v>
      </c>
      <c r="P50" s="21" t="s">
        <v>92</v>
      </c>
      <c r="Q50" s="21" t="s">
        <v>97</v>
      </c>
      <c r="R50" s="72" t="s">
        <v>192</v>
      </c>
      <c r="S50" s="73" t="s">
        <v>99</v>
      </c>
      <c r="T50" s="20" t="s">
        <v>38</v>
      </c>
    </row>
    <row r="51" spans="2:20" ht="18" customHeight="1" x14ac:dyDescent="0.3">
      <c r="B51" s="14">
        <v>2012</v>
      </c>
      <c r="C51" s="14" t="s">
        <v>173</v>
      </c>
      <c r="D51" s="32" t="s">
        <v>39</v>
      </c>
      <c r="E51" s="33" t="s">
        <v>100</v>
      </c>
      <c r="F51" s="33">
        <v>41218</v>
      </c>
      <c r="G51" s="33" t="s">
        <v>101</v>
      </c>
      <c r="H51" s="62" t="s">
        <v>178</v>
      </c>
      <c r="I51" s="63" t="s">
        <v>69</v>
      </c>
      <c r="J51" s="32" t="s">
        <v>38</v>
      </c>
      <c r="L51" s="8">
        <v>2012</v>
      </c>
      <c r="M51" s="8" t="s">
        <v>173</v>
      </c>
      <c r="N51" s="20" t="s">
        <v>39</v>
      </c>
      <c r="O51" s="21" t="s">
        <v>100</v>
      </c>
      <c r="P51" s="21">
        <v>41218</v>
      </c>
      <c r="Q51" s="21" t="s">
        <v>101</v>
      </c>
      <c r="R51" s="72" t="s">
        <v>178</v>
      </c>
      <c r="S51" s="73" t="s">
        <v>69</v>
      </c>
      <c r="T51" s="20" t="s">
        <v>38</v>
      </c>
    </row>
    <row r="52" spans="2:20" ht="18" customHeight="1" x14ac:dyDescent="0.3">
      <c r="B52" s="41">
        <v>2011</v>
      </c>
      <c r="C52" s="41" t="s">
        <v>173</v>
      </c>
      <c r="D52" s="42" t="s">
        <v>50</v>
      </c>
      <c r="E52" s="43" t="s">
        <v>102</v>
      </c>
      <c r="F52" s="43" t="s">
        <v>103</v>
      </c>
      <c r="G52" s="43" t="s">
        <v>104</v>
      </c>
      <c r="H52" s="75" t="s">
        <v>179</v>
      </c>
      <c r="I52" s="69" t="s">
        <v>105</v>
      </c>
      <c r="J52" s="42" t="s">
        <v>36</v>
      </c>
      <c r="L52" s="65">
        <v>2011</v>
      </c>
      <c r="M52" s="65" t="s">
        <v>173</v>
      </c>
      <c r="N52" s="66" t="s">
        <v>50</v>
      </c>
      <c r="O52" s="67" t="s">
        <v>102</v>
      </c>
      <c r="P52" s="67" t="s">
        <v>103</v>
      </c>
      <c r="Q52" s="67" t="s">
        <v>104</v>
      </c>
      <c r="R52" s="76" t="s">
        <v>179</v>
      </c>
      <c r="S52" s="70" t="s">
        <v>105</v>
      </c>
      <c r="T52" s="66" t="s">
        <v>36</v>
      </c>
    </row>
    <row r="53" spans="2:20" ht="18" customHeight="1" x14ac:dyDescent="0.3">
      <c r="B53" s="41">
        <v>2011</v>
      </c>
      <c r="C53" s="41" t="s">
        <v>173</v>
      </c>
      <c r="D53" s="42" t="s">
        <v>65</v>
      </c>
      <c r="E53" s="43" t="s">
        <v>106</v>
      </c>
      <c r="F53" s="43">
        <v>40940</v>
      </c>
      <c r="G53" s="43" t="s">
        <v>107</v>
      </c>
      <c r="H53" s="75" t="s">
        <v>178</v>
      </c>
      <c r="I53" s="69" t="s">
        <v>108</v>
      </c>
      <c r="J53" s="42" t="s">
        <v>38</v>
      </c>
      <c r="L53" s="65">
        <v>2011</v>
      </c>
      <c r="M53" s="65" t="s">
        <v>173</v>
      </c>
      <c r="N53" s="66" t="s">
        <v>65</v>
      </c>
      <c r="O53" s="67" t="s">
        <v>106</v>
      </c>
      <c r="P53" s="67">
        <v>40940</v>
      </c>
      <c r="Q53" s="67" t="s">
        <v>107</v>
      </c>
      <c r="R53" s="76" t="s">
        <v>178</v>
      </c>
      <c r="S53" s="70" t="s">
        <v>108</v>
      </c>
      <c r="T53" s="66" t="s">
        <v>38</v>
      </c>
    </row>
    <row r="54" spans="2:20" ht="18" customHeight="1" x14ac:dyDescent="0.3">
      <c r="B54" s="41">
        <v>2011</v>
      </c>
      <c r="C54" s="41" t="s">
        <v>173</v>
      </c>
      <c r="D54" s="42" t="s">
        <v>43</v>
      </c>
      <c r="E54" s="43" t="s">
        <v>109</v>
      </c>
      <c r="F54" s="43">
        <v>40858</v>
      </c>
      <c r="G54" s="43" t="s">
        <v>110</v>
      </c>
      <c r="H54" s="75" t="s">
        <v>178</v>
      </c>
      <c r="I54" s="69" t="s">
        <v>69</v>
      </c>
      <c r="J54" s="42" t="s">
        <v>38</v>
      </c>
      <c r="L54" s="65">
        <v>2011</v>
      </c>
      <c r="M54" s="65" t="s">
        <v>173</v>
      </c>
      <c r="N54" s="66" t="s">
        <v>43</v>
      </c>
      <c r="O54" s="67" t="s">
        <v>109</v>
      </c>
      <c r="P54" s="67">
        <v>40858</v>
      </c>
      <c r="Q54" s="67" t="s">
        <v>110</v>
      </c>
      <c r="R54" s="76" t="s">
        <v>178</v>
      </c>
      <c r="S54" s="70" t="s">
        <v>69</v>
      </c>
      <c r="T54" s="66" t="s">
        <v>38</v>
      </c>
    </row>
    <row r="55" spans="2:20" ht="18" customHeight="1" x14ac:dyDescent="0.3">
      <c r="B55" s="41">
        <v>2011</v>
      </c>
      <c r="C55" s="41" t="s">
        <v>173</v>
      </c>
      <c r="D55" s="42" t="s">
        <v>33</v>
      </c>
      <c r="E55" s="43" t="s">
        <v>111</v>
      </c>
      <c r="F55" s="43">
        <v>40582</v>
      </c>
      <c r="G55" s="43" t="s">
        <v>112</v>
      </c>
      <c r="H55" s="75" t="s">
        <v>178</v>
      </c>
      <c r="I55" s="69" t="s">
        <v>69</v>
      </c>
      <c r="J55" s="42" t="s">
        <v>38</v>
      </c>
      <c r="L55" s="65">
        <v>2011</v>
      </c>
      <c r="M55" s="65" t="s">
        <v>173</v>
      </c>
      <c r="N55" s="66" t="s">
        <v>33</v>
      </c>
      <c r="O55" s="67" t="s">
        <v>111</v>
      </c>
      <c r="P55" s="67">
        <v>40582</v>
      </c>
      <c r="Q55" s="67" t="s">
        <v>112</v>
      </c>
      <c r="R55" s="76" t="s">
        <v>178</v>
      </c>
      <c r="S55" s="70" t="s">
        <v>69</v>
      </c>
      <c r="T55" s="66" t="s">
        <v>38</v>
      </c>
    </row>
    <row r="56" spans="2:20" ht="18" customHeight="1" x14ac:dyDescent="0.3">
      <c r="B56" s="41">
        <v>2011</v>
      </c>
      <c r="C56" s="41" t="s">
        <v>173</v>
      </c>
      <c r="D56" s="42" t="s">
        <v>39</v>
      </c>
      <c r="E56" s="43" t="s">
        <v>113</v>
      </c>
      <c r="F56" s="43">
        <v>40852</v>
      </c>
      <c r="G56" s="43" t="s">
        <v>114</v>
      </c>
      <c r="H56" s="75" t="s">
        <v>178</v>
      </c>
      <c r="I56" s="69" t="s">
        <v>69</v>
      </c>
      <c r="J56" s="42" t="s">
        <v>38</v>
      </c>
      <c r="L56" s="65">
        <v>2011</v>
      </c>
      <c r="M56" s="65" t="s">
        <v>173</v>
      </c>
      <c r="N56" s="66" t="s">
        <v>39</v>
      </c>
      <c r="O56" s="67" t="s">
        <v>113</v>
      </c>
      <c r="P56" s="67">
        <v>40852</v>
      </c>
      <c r="Q56" s="67" t="s">
        <v>114</v>
      </c>
      <c r="R56" s="76" t="s">
        <v>178</v>
      </c>
      <c r="S56" s="70" t="s">
        <v>69</v>
      </c>
      <c r="T56" s="66" t="s">
        <v>38</v>
      </c>
    </row>
    <row r="57" spans="2:20" ht="18" customHeight="1" x14ac:dyDescent="0.3">
      <c r="B57" s="14">
        <v>2010</v>
      </c>
      <c r="C57" s="14" t="s">
        <v>173</v>
      </c>
      <c r="D57" s="32" t="s">
        <v>50</v>
      </c>
      <c r="E57" s="33" t="s">
        <v>115</v>
      </c>
      <c r="F57" s="33" t="s">
        <v>116</v>
      </c>
      <c r="G57" s="33" t="s">
        <v>117</v>
      </c>
      <c r="H57" s="62" t="s">
        <v>179</v>
      </c>
      <c r="I57" s="63" t="s">
        <v>118</v>
      </c>
      <c r="J57" s="32" t="s">
        <v>36</v>
      </c>
      <c r="L57" s="8">
        <v>2010</v>
      </c>
      <c r="M57" s="8" t="s">
        <v>173</v>
      </c>
      <c r="N57" s="20" t="s">
        <v>50</v>
      </c>
      <c r="O57" s="21" t="s">
        <v>115</v>
      </c>
      <c r="P57" s="21" t="s">
        <v>116</v>
      </c>
      <c r="Q57" s="21" t="s">
        <v>117</v>
      </c>
      <c r="R57" s="72" t="s">
        <v>179</v>
      </c>
      <c r="S57" s="73" t="s">
        <v>118</v>
      </c>
      <c r="T57" s="20" t="s">
        <v>36</v>
      </c>
    </row>
    <row r="58" spans="2:20" ht="18" customHeight="1" x14ac:dyDescent="0.3">
      <c r="B58" s="14">
        <v>2010</v>
      </c>
      <c r="C58" s="14" t="s">
        <v>173</v>
      </c>
      <c r="D58" s="32" t="s">
        <v>119</v>
      </c>
      <c r="E58" s="33" t="s">
        <v>120</v>
      </c>
      <c r="F58" s="33" t="s">
        <v>121</v>
      </c>
      <c r="G58" s="33" t="s">
        <v>122</v>
      </c>
      <c r="H58" s="62" t="s">
        <v>69</v>
      </c>
      <c r="I58" s="63" t="s">
        <v>123</v>
      </c>
      <c r="J58" s="32" t="s">
        <v>38</v>
      </c>
      <c r="L58" s="8">
        <v>2010</v>
      </c>
      <c r="M58" s="8" t="s">
        <v>173</v>
      </c>
      <c r="N58" s="20" t="s">
        <v>119</v>
      </c>
      <c r="O58" s="21" t="s">
        <v>120</v>
      </c>
      <c r="P58" s="21" t="s">
        <v>121</v>
      </c>
      <c r="Q58" s="21" t="s">
        <v>122</v>
      </c>
      <c r="R58" s="72" t="s">
        <v>69</v>
      </c>
      <c r="S58" s="73" t="s">
        <v>123</v>
      </c>
      <c r="T58" s="20" t="s">
        <v>38</v>
      </c>
    </row>
    <row r="59" spans="2:20" ht="18" customHeight="1" x14ac:dyDescent="0.3">
      <c r="B59" s="14">
        <v>2010</v>
      </c>
      <c r="C59" s="14" t="s">
        <v>173</v>
      </c>
      <c r="D59" s="32" t="s">
        <v>65</v>
      </c>
      <c r="E59" s="33" t="s">
        <v>124</v>
      </c>
      <c r="F59" s="33" t="s">
        <v>125</v>
      </c>
      <c r="G59" s="33" t="s">
        <v>126</v>
      </c>
      <c r="H59" s="62" t="s">
        <v>178</v>
      </c>
      <c r="I59" s="63" t="s">
        <v>69</v>
      </c>
      <c r="J59" s="32" t="s">
        <v>38</v>
      </c>
      <c r="L59" s="8">
        <v>2010</v>
      </c>
      <c r="M59" s="8" t="s">
        <v>173</v>
      </c>
      <c r="N59" s="20" t="s">
        <v>65</v>
      </c>
      <c r="O59" s="21" t="s">
        <v>124</v>
      </c>
      <c r="P59" s="21" t="s">
        <v>125</v>
      </c>
      <c r="Q59" s="21" t="s">
        <v>126</v>
      </c>
      <c r="R59" s="72" t="s">
        <v>178</v>
      </c>
      <c r="S59" s="73" t="s">
        <v>69</v>
      </c>
      <c r="T59" s="20" t="s">
        <v>38</v>
      </c>
    </row>
    <row r="60" spans="2:20" ht="18" customHeight="1" x14ac:dyDescent="0.3">
      <c r="B60" s="14">
        <v>2010</v>
      </c>
      <c r="C60" s="14" t="s">
        <v>173</v>
      </c>
      <c r="D60" s="32" t="s">
        <v>43</v>
      </c>
      <c r="E60" s="33" t="s">
        <v>127</v>
      </c>
      <c r="F60" s="33">
        <v>40189</v>
      </c>
      <c r="G60" s="33" t="s">
        <v>128</v>
      </c>
      <c r="H60" s="62" t="s">
        <v>177</v>
      </c>
      <c r="I60" s="63" t="s">
        <v>129</v>
      </c>
      <c r="J60" s="32" t="s">
        <v>38</v>
      </c>
      <c r="L60" s="8">
        <v>2010</v>
      </c>
      <c r="M60" s="8" t="s">
        <v>173</v>
      </c>
      <c r="N60" s="20" t="s">
        <v>43</v>
      </c>
      <c r="O60" s="21" t="s">
        <v>127</v>
      </c>
      <c r="P60" s="21">
        <v>40189</v>
      </c>
      <c r="Q60" s="21" t="s">
        <v>128</v>
      </c>
      <c r="R60" s="72" t="s">
        <v>177</v>
      </c>
      <c r="S60" s="73" t="s">
        <v>129</v>
      </c>
      <c r="T60" s="20" t="s">
        <v>38</v>
      </c>
    </row>
    <row r="61" spans="2:20" ht="18" customHeight="1" x14ac:dyDescent="0.3">
      <c r="B61" s="14">
        <v>2010</v>
      </c>
      <c r="C61" s="14" t="s">
        <v>173</v>
      </c>
      <c r="D61" s="32" t="s">
        <v>33</v>
      </c>
      <c r="E61" s="33" t="s">
        <v>130</v>
      </c>
      <c r="F61" s="33" t="s">
        <v>131</v>
      </c>
      <c r="G61" s="33" t="s">
        <v>132</v>
      </c>
      <c r="H61" s="62" t="s">
        <v>178</v>
      </c>
      <c r="I61" s="63" t="s">
        <v>69</v>
      </c>
      <c r="J61" s="32" t="s">
        <v>38</v>
      </c>
      <c r="L61" s="8">
        <v>2010</v>
      </c>
      <c r="M61" s="8" t="s">
        <v>173</v>
      </c>
      <c r="N61" s="20" t="s">
        <v>33</v>
      </c>
      <c r="O61" s="21" t="s">
        <v>130</v>
      </c>
      <c r="P61" s="21" t="s">
        <v>131</v>
      </c>
      <c r="Q61" s="21" t="s">
        <v>132</v>
      </c>
      <c r="R61" s="72" t="s">
        <v>178</v>
      </c>
      <c r="S61" s="73" t="s">
        <v>69</v>
      </c>
      <c r="T61" s="20" t="s">
        <v>38</v>
      </c>
    </row>
    <row r="62" spans="2:20" ht="18" customHeight="1" x14ac:dyDescent="0.3">
      <c r="B62" s="14">
        <v>2010</v>
      </c>
      <c r="C62" s="14" t="s">
        <v>173</v>
      </c>
      <c r="D62" s="32" t="s">
        <v>39</v>
      </c>
      <c r="E62" s="33" t="s">
        <v>133</v>
      </c>
      <c r="F62" s="33" t="s">
        <v>134</v>
      </c>
      <c r="G62" s="33" t="s">
        <v>135</v>
      </c>
      <c r="H62" s="62" t="s">
        <v>178</v>
      </c>
      <c r="I62" s="63" t="s">
        <v>69</v>
      </c>
      <c r="J62" s="32" t="s">
        <v>38</v>
      </c>
      <c r="L62" s="8">
        <v>2010</v>
      </c>
      <c r="M62" s="8" t="s">
        <v>173</v>
      </c>
      <c r="N62" s="20" t="s">
        <v>39</v>
      </c>
      <c r="O62" s="21" t="s">
        <v>133</v>
      </c>
      <c r="P62" s="21" t="s">
        <v>134</v>
      </c>
      <c r="Q62" s="21" t="s">
        <v>135</v>
      </c>
      <c r="R62" s="72" t="s">
        <v>178</v>
      </c>
      <c r="S62" s="73" t="s">
        <v>69</v>
      </c>
      <c r="T62" s="20" t="s">
        <v>38</v>
      </c>
    </row>
    <row r="63" spans="2:20" ht="18" customHeight="1" x14ac:dyDescent="0.3">
      <c r="B63" s="41">
        <v>2009</v>
      </c>
      <c r="C63" s="41" t="s">
        <v>173</v>
      </c>
      <c r="D63" s="42" t="s">
        <v>50</v>
      </c>
      <c r="E63" s="43" t="s">
        <v>136</v>
      </c>
      <c r="F63" s="43" t="s">
        <v>137</v>
      </c>
      <c r="G63" s="43" t="s">
        <v>137</v>
      </c>
      <c r="H63" s="75" t="s">
        <v>123</v>
      </c>
      <c r="I63" s="69" t="s">
        <v>138</v>
      </c>
      <c r="J63" s="42" t="s">
        <v>36</v>
      </c>
      <c r="L63" s="65">
        <v>2009</v>
      </c>
      <c r="M63" s="65" t="s">
        <v>173</v>
      </c>
      <c r="N63" s="66" t="s">
        <v>50</v>
      </c>
      <c r="O63" s="67" t="s">
        <v>136</v>
      </c>
      <c r="P63" s="67" t="s">
        <v>137</v>
      </c>
      <c r="Q63" s="67" t="s">
        <v>137</v>
      </c>
      <c r="R63" s="76" t="s">
        <v>123</v>
      </c>
      <c r="S63" s="70" t="s">
        <v>138</v>
      </c>
      <c r="T63" s="66" t="s">
        <v>36</v>
      </c>
    </row>
    <row r="64" spans="2:20" ht="18" customHeight="1" x14ac:dyDescent="0.3">
      <c r="B64" s="41">
        <v>2009</v>
      </c>
      <c r="C64" s="41" t="s">
        <v>173</v>
      </c>
      <c r="D64" s="42" t="s">
        <v>65</v>
      </c>
      <c r="E64" s="43" t="s">
        <v>136</v>
      </c>
      <c r="F64" s="43" t="s">
        <v>137</v>
      </c>
      <c r="G64" s="43" t="s">
        <v>137</v>
      </c>
      <c r="H64" s="75" t="s">
        <v>179</v>
      </c>
      <c r="I64" s="69" t="s">
        <v>139</v>
      </c>
      <c r="J64" s="42" t="s">
        <v>38</v>
      </c>
      <c r="L64" s="65">
        <v>2009</v>
      </c>
      <c r="M64" s="65" t="s">
        <v>173</v>
      </c>
      <c r="N64" s="66" t="s">
        <v>65</v>
      </c>
      <c r="O64" s="67" t="s">
        <v>136</v>
      </c>
      <c r="P64" s="67" t="s">
        <v>137</v>
      </c>
      <c r="Q64" s="67" t="s">
        <v>137</v>
      </c>
      <c r="R64" s="76" t="s">
        <v>179</v>
      </c>
      <c r="S64" s="70" t="s">
        <v>139</v>
      </c>
      <c r="T64" s="66" t="s">
        <v>38</v>
      </c>
    </row>
    <row r="65" spans="2:20" ht="18" customHeight="1" x14ac:dyDescent="0.3">
      <c r="B65" s="41">
        <v>2009</v>
      </c>
      <c r="C65" s="41" t="s">
        <v>173</v>
      </c>
      <c r="D65" s="42" t="s">
        <v>43</v>
      </c>
      <c r="E65" s="43" t="s">
        <v>140</v>
      </c>
      <c r="F65" s="43" t="s">
        <v>141</v>
      </c>
      <c r="G65" s="43" t="s">
        <v>142</v>
      </c>
      <c r="H65" s="75" t="s">
        <v>178</v>
      </c>
      <c r="I65" s="69" t="s">
        <v>69</v>
      </c>
      <c r="J65" s="42" t="s">
        <v>38</v>
      </c>
      <c r="L65" s="65">
        <v>2009</v>
      </c>
      <c r="M65" s="65" t="s">
        <v>173</v>
      </c>
      <c r="N65" s="66" t="s">
        <v>43</v>
      </c>
      <c r="O65" s="67" t="s">
        <v>140</v>
      </c>
      <c r="P65" s="67" t="s">
        <v>141</v>
      </c>
      <c r="Q65" s="67" t="s">
        <v>142</v>
      </c>
      <c r="R65" s="76" t="s">
        <v>178</v>
      </c>
      <c r="S65" s="70" t="s">
        <v>69</v>
      </c>
      <c r="T65" s="66" t="s">
        <v>38</v>
      </c>
    </row>
    <row r="66" spans="2:20" ht="18" customHeight="1" x14ac:dyDescent="0.3">
      <c r="B66" s="41">
        <v>2009</v>
      </c>
      <c r="C66" s="41" t="s">
        <v>173</v>
      </c>
      <c r="D66" s="42" t="s">
        <v>33</v>
      </c>
      <c r="E66" s="43" t="s">
        <v>143</v>
      </c>
      <c r="F66" s="43" t="s">
        <v>144</v>
      </c>
      <c r="G66" s="50" t="s">
        <v>145</v>
      </c>
      <c r="H66" s="75" t="s">
        <v>178</v>
      </c>
      <c r="I66" s="69" t="s">
        <v>69</v>
      </c>
      <c r="J66" s="42" t="s">
        <v>38</v>
      </c>
      <c r="L66" s="65">
        <v>2009</v>
      </c>
      <c r="M66" s="65" t="s">
        <v>173</v>
      </c>
      <c r="N66" s="66" t="s">
        <v>33</v>
      </c>
      <c r="O66" s="67" t="s">
        <v>143</v>
      </c>
      <c r="P66" s="67" t="s">
        <v>144</v>
      </c>
      <c r="Q66" s="77" t="s">
        <v>145</v>
      </c>
      <c r="R66" s="76" t="s">
        <v>178</v>
      </c>
      <c r="S66" s="70" t="s">
        <v>69</v>
      </c>
      <c r="T66" s="66" t="s">
        <v>38</v>
      </c>
    </row>
    <row r="67" spans="2:20" ht="18" customHeight="1" x14ac:dyDescent="0.3">
      <c r="B67" s="41">
        <v>2009</v>
      </c>
      <c r="C67" s="41" t="s">
        <v>173</v>
      </c>
      <c r="D67" s="42" t="s">
        <v>39</v>
      </c>
      <c r="E67" s="43" t="s">
        <v>146</v>
      </c>
      <c r="F67" s="43">
        <v>39879</v>
      </c>
      <c r="G67" s="43" t="s">
        <v>147</v>
      </c>
      <c r="H67" s="75" t="s">
        <v>180</v>
      </c>
      <c r="I67" s="69" t="s">
        <v>148</v>
      </c>
      <c r="J67" s="42" t="s">
        <v>38</v>
      </c>
      <c r="L67" s="65">
        <v>2009</v>
      </c>
      <c r="M67" s="65" t="s">
        <v>173</v>
      </c>
      <c r="N67" s="66" t="s">
        <v>39</v>
      </c>
      <c r="O67" s="67" t="s">
        <v>146</v>
      </c>
      <c r="P67" s="67">
        <v>39879</v>
      </c>
      <c r="Q67" s="67" t="s">
        <v>147</v>
      </c>
      <c r="R67" s="76" t="s">
        <v>180</v>
      </c>
      <c r="S67" s="70" t="s">
        <v>148</v>
      </c>
      <c r="T67" s="66" t="s">
        <v>38</v>
      </c>
    </row>
    <row r="68" spans="2:20" ht="18" customHeight="1" x14ac:dyDescent="0.3">
      <c r="B68" s="14">
        <v>2008</v>
      </c>
      <c r="C68" s="14" t="s">
        <v>173</v>
      </c>
      <c r="D68" s="32" t="s">
        <v>50</v>
      </c>
      <c r="E68" s="33" t="s">
        <v>149</v>
      </c>
      <c r="F68" s="33">
        <v>40029</v>
      </c>
      <c r="G68" s="33">
        <v>40094</v>
      </c>
      <c r="H68" s="62" t="s">
        <v>181</v>
      </c>
      <c r="I68" s="63" t="s">
        <v>150</v>
      </c>
      <c r="J68" s="32" t="s">
        <v>36</v>
      </c>
      <c r="L68" s="8">
        <v>2008</v>
      </c>
      <c r="M68" s="8" t="s">
        <v>173</v>
      </c>
      <c r="N68" s="20" t="s">
        <v>50</v>
      </c>
      <c r="O68" s="21" t="s">
        <v>149</v>
      </c>
      <c r="P68" s="21">
        <v>40029</v>
      </c>
      <c r="Q68" s="21">
        <v>40094</v>
      </c>
      <c r="R68" s="72" t="s">
        <v>181</v>
      </c>
      <c r="S68" s="73" t="s">
        <v>150</v>
      </c>
      <c r="T68" s="20" t="s">
        <v>36</v>
      </c>
    </row>
    <row r="69" spans="2:20" ht="18" customHeight="1" x14ac:dyDescent="0.3">
      <c r="B69" s="14">
        <v>2008</v>
      </c>
      <c r="C69" s="14" t="s">
        <v>173</v>
      </c>
      <c r="D69" s="32" t="s">
        <v>43</v>
      </c>
      <c r="E69" s="33" t="s">
        <v>149</v>
      </c>
      <c r="F69" s="33" t="s">
        <v>151</v>
      </c>
      <c r="G69" s="33">
        <v>40094</v>
      </c>
      <c r="H69" s="62" t="s">
        <v>182</v>
      </c>
      <c r="I69" s="63" t="s">
        <v>152</v>
      </c>
      <c r="J69" s="32" t="s">
        <v>38</v>
      </c>
      <c r="L69" s="8">
        <v>2008</v>
      </c>
      <c r="M69" s="8" t="s">
        <v>173</v>
      </c>
      <c r="N69" s="20" t="s">
        <v>43</v>
      </c>
      <c r="O69" s="21" t="s">
        <v>149</v>
      </c>
      <c r="P69" s="21" t="s">
        <v>151</v>
      </c>
      <c r="Q69" s="21">
        <v>40094</v>
      </c>
      <c r="R69" s="72" t="s">
        <v>182</v>
      </c>
      <c r="S69" s="73" t="s">
        <v>152</v>
      </c>
      <c r="T69" s="20" t="s">
        <v>38</v>
      </c>
    </row>
    <row r="70" spans="2:20" ht="18" customHeight="1" x14ac:dyDescent="0.3">
      <c r="B70" s="14">
        <v>2008</v>
      </c>
      <c r="C70" s="14" t="s">
        <v>173</v>
      </c>
      <c r="D70" s="32" t="s">
        <v>33</v>
      </c>
      <c r="E70" s="33" t="s">
        <v>153</v>
      </c>
      <c r="F70" s="33" t="s">
        <v>151</v>
      </c>
      <c r="G70" s="33" t="s">
        <v>154</v>
      </c>
      <c r="H70" s="62" t="s">
        <v>183</v>
      </c>
      <c r="I70" s="63">
        <v>0.33829999999999999</v>
      </c>
      <c r="J70" s="32" t="s">
        <v>38</v>
      </c>
      <c r="L70" s="8">
        <v>2008</v>
      </c>
      <c r="M70" s="8" t="s">
        <v>173</v>
      </c>
      <c r="N70" s="20" t="s">
        <v>33</v>
      </c>
      <c r="O70" s="21" t="s">
        <v>153</v>
      </c>
      <c r="P70" s="21" t="s">
        <v>151</v>
      </c>
      <c r="Q70" s="21" t="s">
        <v>154</v>
      </c>
      <c r="R70" s="72" t="s">
        <v>183</v>
      </c>
      <c r="S70" s="73">
        <v>0.33829999999999999</v>
      </c>
      <c r="T70" s="20" t="s">
        <v>38</v>
      </c>
    </row>
    <row r="71" spans="2:20" ht="18" customHeight="1" x14ac:dyDescent="0.3">
      <c r="B71" s="14">
        <v>2008</v>
      </c>
      <c r="C71" s="14" t="s">
        <v>173</v>
      </c>
      <c r="D71" s="32" t="s">
        <v>39</v>
      </c>
      <c r="E71" s="33" t="s">
        <v>153</v>
      </c>
      <c r="F71" s="33" t="s">
        <v>151</v>
      </c>
      <c r="G71" s="33" t="s">
        <v>155</v>
      </c>
      <c r="H71" s="62" t="s">
        <v>183</v>
      </c>
      <c r="I71" s="63" t="s">
        <v>156</v>
      </c>
      <c r="J71" s="32" t="s">
        <v>38</v>
      </c>
      <c r="L71" s="8">
        <v>2008</v>
      </c>
      <c r="M71" s="8" t="s">
        <v>173</v>
      </c>
      <c r="N71" s="20" t="s">
        <v>39</v>
      </c>
      <c r="O71" s="21" t="s">
        <v>153</v>
      </c>
      <c r="P71" s="21" t="s">
        <v>151</v>
      </c>
      <c r="Q71" s="21" t="s">
        <v>155</v>
      </c>
      <c r="R71" s="72" t="s">
        <v>183</v>
      </c>
      <c r="S71" s="73" t="s">
        <v>156</v>
      </c>
      <c r="T71" s="20" t="s">
        <v>38</v>
      </c>
    </row>
    <row r="72" spans="2:20" s="1" customFormat="1" ht="18" customHeight="1" thickBot="1" x14ac:dyDescent="0.35">
      <c r="B72" s="47"/>
      <c r="C72" s="47"/>
      <c r="D72" s="47"/>
      <c r="E72" s="48"/>
      <c r="F72" s="48"/>
      <c r="G72" s="48"/>
      <c r="H72" s="78"/>
      <c r="I72" s="78"/>
      <c r="J72" s="47"/>
    </row>
    <row r="73" spans="2:20" ht="18" customHeight="1" x14ac:dyDescent="0.3">
      <c r="B73" s="101" t="s">
        <v>195</v>
      </c>
      <c r="C73" s="102"/>
      <c r="D73" s="102"/>
      <c r="E73" s="102"/>
      <c r="F73" s="102"/>
      <c r="G73" s="102"/>
      <c r="H73" s="102"/>
      <c r="I73" s="102"/>
      <c r="J73" s="103"/>
      <c r="L73" s="101" t="s">
        <v>195</v>
      </c>
      <c r="M73" s="102"/>
      <c r="N73" s="102"/>
      <c r="O73" s="102"/>
      <c r="P73" s="102"/>
      <c r="Q73" s="102"/>
      <c r="R73" s="102"/>
      <c r="S73" s="102"/>
      <c r="T73" s="103"/>
    </row>
    <row r="74" spans="2:20" ht="18" customHeight="1" thickBot="1" x14ac:dyDescent="0.35">
      <c r="B74" s="104"/>
      <c r="C74" s="105"/>
      <c r="D74" s="105"/>
      <c r="E74" s="105"/>
      <c r="F74" s="105"/>
      <c r="G74" s="105"/>
      <c r="H74" s="105"/>
      <c r="I74" s="105"/>
      <c r="J74" s="106"/>
      <c r="L74" s="104"/>
      <c r="M74" s="105"/>
      <c r="N74" s="105"/>
      <c r="O74" s="105"/>
      <c r="P74" s="105"/>
      <c r="Q74" s="105"/>
      <c r="R74" s="105"/>
      <c r="S74" s="105"/>
      <c r="T74" s="106"/>
    </row>
    <row r="75" spans="2:20" s="1" customFormat="1" ht="18" customHeight="1" x14ac:dyDescent="0.3">
      <c r="B75" s="64" t="s">
        <v>79</v>
      </c>
      <c r="C75" s="64"/>
      <c r="D75" s="64"/>
      <c r="E75" s="64"/>
      <c r="F75" s="64"/>
      <c r="G75" s="64"/>
      <c r="H75" s="38"/>
      <c r="I75" s="38"/>
      <c r="J75" s="38"/>
      <c r="L75" s="64" t="s">
        <v>79</v>
      </c>
      <c r="M75" s="64"/>
      <c r="N75" s="64"/>
      <c r="O75" s="64"/>
      <c r="P75" s="64"/>
      <c r="Q75" s="64"/>
      <c r="R75" s="38"/>
      <c r="S75" s="38"/>
      <c r="T75" s="38"/>
    </row>
    <row r="76" spans="2:20" s="1" customFormat="1" ht="18" customHeight="1" x14ac:dyDescent="0.3"/>
    <row r="77" spans="2:20" s="1" customFormat="1" ht="18" customHeight="1" x14ac:dyDescent="0.3"/>
    <row r="78" spans="2:20" s="1" customFormat="1" x14ac:dyDescent="0.3"/>
    <row r="79" spans="2:20" s="1" customFormat="1" x14ac:dyDescent="0.3"/>
    <row r="80" spans="2:20" s="1" customFormat="1" x14ac:dyDescent="0.3"/>
    <row r="81" s="1" customFormat="1" x14ac:dyDescent="0.3"/>
    <row r="82" s="1" customFormat="1" x14ac:dyDescent="0.3"/>
    <row r="83" s="1" customFormat="1" x14ac:dyDescent="0.3"/>
    <row r="84" s="1" customFormat="1" x14ac:dyDescent="0.3"/>
    <row r="85" s="1" customFormat="1" x14ac:dyDescent="0.3"/>
    <row r="86" s="1" customFormat="1" x14ac:dyDescent="0.3"/>
    <row r="87" s="1" customFormat="1" x14ac:dyDescent="0.3"/>
    <row r="88" s="1" customFormat="1" x14ac:dyDescent="0.3"/>
    <row r="89" s="1" customFormat="1" x14ac:dyDescent="0.3"/>
    <row r="90" s="1" customFormat="1" x14ac:dyDescent="0.3"/>
    <row r="91" s="1" customFormat="1" x14ac:dyDescent="0.3"/>
    <row r="92" s="1" customFormat="1" x14ac:dyDescent="0.3"/>
    <row r="93" s="1" customFormat="1" x14ac:dyDescent="0.3"/>
    <row r="94" s="1" customFormat="1" x14ac:dyDescent="0.3"/>
    <row r="95" s="1" customFormat="1" x14ac:dyDescent="0.3"/>
    <row r="96" s="1" customFormat="1" x14ac:dyDescent="0.3"/>
    <row r="97" s="1" customFormat="1" x14ac:dyDescent="0.3"/>
    <row r="98" s="1" customFormat="1" x14ac:dyDescent="0.3"/>
    <row r="99" s="1" customFormat="1" x14ac:dyDescent="0.3"/>
    <row r="100" s="1" customFormat="1" x14ac:dyDescent="0.3"/>
    <row r="101" s="1" customFormat="1" x14ac:dyDescent="0.3"/>
    <row r="102" s="1" customFormat="1" x14ac:dyDescent="0.3"/>
    <row r="103" s="1" customFormat="1" x14ac:dyDescent="0.3"/>
    <row r="104" s="1" customFormat="1" x14ac:dyDescent="0.3"/>
    <row r="105" s="1" customFormat="1" x14ac:dyDescent="0.3"/>
    <row r="106" s="1" customFormat="1" x14ac:dyDescent="0.3"/>
    <row r="107" s="1" customFormat="1" x14ac:dyDescent="0.3"/>
    <row r="108" s="1" customFormat="1" x14ac:dyDescent="0.3"/>
    <row r="109" s="1" customFormat="1" x14ac:dyDescent="0.3"/>
  </sheetData>
  <mergeCells count="19">
    <mergeCell ref="J38:J40"/>
    <mergeCell ref="L37:T37"/>
    <mergeCell ref="L33:T34"/>
    <mergeCell ref="L36:T36"/>
    <mergeCell ref="B2:J2"/>
    <mergeCell ref="L2:T2"/>
    <mergeCell ref="B73:J74"/>
    <mergeCell ref="L73:T74"/>
    <mergeCell ref="B33:J34"/>
    <mergeCell ref="B36:J36"/>
    <mergeCell ref="B37:J37"/>
    <mergeCell ref="B38:B40"/>
    <mergeCell ref="C38:C40"/>
    <mergeCell ref="D38:D40"/>
    <mergeCell ref="E38:E40"/>
    <mergeCell ref="F38:F40"/>
    <mergeCell ref="G38:G40"/>
    <mergeCell ref="H38:H40"/>
    <mergeCell ref="I38:I40"/>
  </mergeCells>
  <pageMargins left="0.511811024" right="0.511811024" top="0.78740157499999996" bottom="0.78740157499999996" header="0.31496062000000002" footer="0.31496062000000002"/>
  <pageSetup paperSize="9" orientation="portrait" r:id="rId1"/>
  <headerFooter>
    <oddFooter>&amp;C&amp;1#&amp;"Arial Black"&amp;11&amp;K737373PÚBLICA</oddFooter>
  </headerFooter>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ff4b7e9-38cf-4918-bb6e-a09978cab92b">
      <Terms xmlns="http://schemas.microsoft.com/office/infopath/2007/PartnerControls"/>
    </lcf76f155ced4ddcb4097134ff3c332f>
    <TaxCatchAll xmlns="a8d36480-62a9-4893-833c-8019d26453b0" xsi:nil="true"/>
    <_Flow_SignoffStatus xmlns="9ff4b7e9-38cf-4918-bb6e-a09978cab92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10F51E9B3460234382039012A96CDAAD" ma:contentTypeVersion="18" ma:contentTypeDescription="Crie um novo documento." ma:contentTypeScope="" ma:versionID="bfd115544df98d42dad667d5d09d197e">
  <xsd:schema xmlns:xsd="http://www.w3.org/2001/XMLSchema" xmlns:xs="http://www.w3.org/2001/XMLSchema" xmlns:p="http://schemas.microsoft.com/office/2006/metadata/properties" xmlns:ns2="9ff4b7e9-38cf-4918-bb6e-a09978cab92b" xmlns:ns3="a8d36480-62a9-4893-833c-8019d26453b0" targetNamespace="http://schemas.microsoft.com/office/2006/metadata/properties" ma:root="true" ma:fieldsID="650756a93c80c22a106f4747962787ad" ns2:_="" ns3:_="">
    <xsd:import namespace="9ff4b7e9-38cf-4918-bb6e-a09978cab92b"/>
    <xsd:import namespace="a8d36480-62a9-4893-833c-8019d26453b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_Flow_SignoffStatu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f4b7e9-38cf-4918-bb6e-a09978cab9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_Flow_SignoffStatus" ma:index="18" nillable="true" ma:displayName="Status de liberação" ma:internalName="Status_x0020_de_x0020_libera_x00e7__x00e3_o">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Marcações de imagem" ma:readOnly="false" ma:fieldId="{5cf76f15-5ced-4ddc-b409-7134ff3c332f}" ma:taxonomyMulti="true" ma:sspId="d566a8fd-94ed-4d49-8999-3a54f140f05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8d36480-62a9-4893-833c-8019d26453b0" elementFormDefault="qualified">
    <xsd:import namespace="http://schemas.microsoft.com/office/2006/documentManagement/types"/>
    <xsd:import namespace="http://schemas.microsoft.com/office/infopath/2007/PartnerControls"/>
    <xsd:element name="SharedWithUsers" ma:index="2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hes de Compartilhado Com" ma:internalName="SharedWithDetails" ma:readOnly="true">
      <xsd:simpleType>
        <xsd:restriction base="dms:Note">
          <xsd:maxLength value="255"/>
        </xsd:restriction>
      </xsd:simpleType>
    </xsd:element>
    <xsd:element name="TaxCatchAll" ma:index="24" nillable="true" ma:displayName="Taxonomy Catch All Column" ma:hidden="true" ma:list="{8ee64f1c-ba4d-4e57-b1a2-d0d84724d958}" ma:internalName="TaxCatchAll" ma:showField="CatchAllData" ma:web="a8d36480-62a9-4893-833c-8019d26453b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66147F-C41B-4BF7-8D4B-DEE70A03D48A}">
  <ds:schemaRefs>
    <ds:schemaRef ds:uri="http://schemas.microsoft.com/office/infopath/2007/PartnerControls"/>
    <ds:schemaRef ds:uri="http://purl.org/dc/elements/1.1/"/>
    <ds:schemaRef ds:uri="http://schemas.microsoft.com/office/2006/documentManagement/types"/>
    <ds:schemaRef ds:uri="http://purl.org/dc/terms/"/>
    <ds:schemaRef ds:uri="http://www.w3.org/XML/1998/namespace"/>
    <ds:schemaRef ds:uri="http://schemas.openxmlformats.org/package/2006/metadata/core-properties"/>
    <ds:schemaRef ds:uri="a8d36480-62a9-4893-833c-8019d26453b0"/>
    <ds:schemaRef ds:uri="9ff4b7e9-38cf-4918-bb6e-a09978cab92b"/>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828CE9C8-52B5-49FA-961A-AB0DF3A6A2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f4b7e9-38cf-4918-bb6e-a09978cab92b"/>
    <ds:schemaRef ds:uri="a8d36480-62a9-4893-833c-8019d26453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05B0DA8-F2B5-42B1-845D-B21D04EEEAF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português (ON PETR3) (PN PETR4)</vt:lpstr>
      <vt:lpstr>english (ON PETR3) (PN PETR4)</vt:lpstr>
    </vt:vector>
  </TitlesOfParts>
  <Manager/>
  <Company>Petrobras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Fabio Luis Soares Xavier</dc:creator>
  <cp:keywords/>
  <dc:description/>
  <cp:lastModifiedBy>Aurelio Goncalves Martins</cp:lastModifiedBy>
  <cp:revision/>
  <cp:lastPrinted>2023-08-14T13:42:57Z</cp:lastPrinted>
  <dcterms:created xsi:type="dcterms:W3CDTF">2019-12-20T14:50:02Z</dcterms:created>
  <dcterms:modified xsi:type="dcterms:W3CDTF">2023-11-21T14:58:47Z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0x01010010F51E9B3460234382039012A96CDAAD</vt:lpwstr>
  </property>
  <property fmtid="{D5CDD505-2E9C-101B-9397-08002B2CF9AE}" pid="3" name="MediaServiceImageTags">
    <vt:lpwstr/>
  </property>
  <property fmtid="{D5CDD505-2E9C-101B-9397-08002B2CF9AE}" pid="4" name="MSIP_Label_140b9f7d-8e3a-482f-9702-4b7ffc40985a_Enabled">
    <vt:lpwstr>true</vt:lpwstr>
  </property>
  <property fmtid="{D5CDD505-2E9C-101B-9397-08002B2CF9AE}" pid="5" name="MSIP_Label_140b9f7d-8e3a-482f-9702-4b7ffc40985a_SetDate">
    <vt:lpwstr>2023-05-12T20:25:39Z</vt:lpwstr>
  </property>
  <property fmtid="{D5CDD505-2E9C-101B-9397-08002B2CF9AE}" pid="6" name="MSIP_Label_140b9f7d-8e3a-482f-9702-4b7ffc40985a_Method">
    <vt:lpwstr>Privileged</vt:lpwstr>
  </property>
  <property fmtid="{D5CDD505-2E9C-101B-9397-08002B2CF9AE}" pid="7" name="MSIP_Label_140b9f7d-8e3a-482f-9702-4b7ffc40985a_Name">
    <vt:lpwstr>Pública</vt:lpwstr>
  </property>
  <property fmtid="{D5CDD505-2E9C-101B-9397-08002B2CF9AE}" pid="8" name="MSIP_Label_140b9f7d-8e3a-482f-9702-4b7ffc40985a_SiteId">
    <vt:lpwstr>5b6f6241-9a57-4be4-8e50-1dfa72e79a57</vt:lpwstr>
  </property>
  <property fmtid="{D5CDD505-2E9C-101B-9397-08002B2CF9AE}" pid="9" name="MSIP_Label_140b9f7d-8e3a-482f-9702-4b7ffc40985a_ActionId">
    <vt:lpwstr>a93dedb4-adc1-48ef-b63d-28cfbecf52e6</vt:lpwstr>
  </property>
  <property fmtid="{D5CDD505-2E9C-101B-9397-08002B2CF9AE}" pid="10" name="MSIP_Label_140b9f7d-8e3a-482f-9702-4b7ffc40985a_ContentBits">
    <vt:lpwstr>2</vt:lpwstr>
  </property>
</Properties>
</file>