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4_ESG/Site ESG/Jul_2025/"/>
    </mc:Choice>
  </mc:AlternateContent>
  <xr:revisionPtr revIDLastSave="143" documentId="8_{0E7CA79B-3B30-41A4-875A-7196C9E0FFE1}" xr6:coauthVersionLast="47" xr6:coauthVersionMax="47" xr10:uidLastSave="{EFDC1B54-DABF-454C-85C5-80808100E0B0}"/>
  <bookViews>
    <workbookView xWindow="19090" yWindow="-110" windowWidth="38620" windowHeight="21100" xr2:uid="{00000000-000D-0000-FFFF-FFFF00000000}"/>
  </bookViews>
  <sheets>
    <sheet name="Indicadores" sheetId="1" r:id="rId1"/>
  </sheets>
  <definedNames>
    <definedName name="_xlnm._FilterDatabase" localSheetId="0" hidden="1">Indicadores!$B$7:$I$31</definedName>
    <definedName name="_xlnm.Print_Area" localSheetId="0">Indicadores!$B$1:$N$94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30" i="1"/>
  <c r="C30" i="1"/>
  <c r="H70" i="1"/>
  <c r="H71" i="1"/>
  <c r="H69" i="1"/>
  <c r="H74" i="1"/>
  <c r="H73" i="1"/>
  <c r="H72" i="1"/>
  <c r="E71" i="1"/>
  <c r="E66" i="1"/>
</calcChain>
</file>

<file path=xl/sharedStrings.xml><?xml version="1.0" encoding="utf-8"?>
<sst xmlns="http://schemas.openxmlformats.org/spreadsheetml/2006/main" count="82" uniqueCount="82">
  <si>
    <t>Consumo de energia (terajaule - TJ)</t>
  </si>
  <si>
    <t>Retirada de água doce (milhões de m³)</t>
  </si>
  <si>
    <t>Segurança e Saúde Ocupacional</t>
  </si>
  <si>
    <t>Fatalidades</t>
  </si>
  <si>
    <t>Taxa de Acidentados Registráveis (TAR)</t>
  </si>
  <si>
    <t>Segurança de Processo</t>
  </si>
  <si>
    <t>Número de Anomalias de Segurança de Processo Nível 1 (Nasp Tier 1)</t>
  </si>
  <si>
    <t>Investimentos em projetos socioambientais (milhões R$)</t>
  </si>
  <si>
    <t>Investimentos em projetos culturais (milhões R$)</t>
  </si>
  <si>
    <t>Empregados</t>
  </si>
  <si>
    <t>- Feminino</t>
  </si>
  <si>
    <t>- Masculino</t>
  </si>
  <si>
    <t>- Energia elétrica importada</t>
  </si>
  <si>
    <t>Investimentos em projetos esportivos (milhões R$)</t>
  </si>
  <si>
    <t>Resíduos perigosos (mil toneladas/ano)</t>
  </si>
  <si>
    <t>- Taxa de Acidentados Registráveis (TAR) - Empregados</t>
  </si>
  <si>
    <t>- Taxa de Acidentados Registráveis (TAR) - Contratados</t>
  </si>
  <si>
    <t>- Taxa de Frequência de Acidentados com Afastamento (TFCA) - Empregados</t>
  </si>
  <si>
    <t>- Taxa de Frequência de Acidentados com Afastamento (TFCA) - Contratados</t>
  </si>
  <si>
    <t>Taxa de Incidência de Doença Ocupacional (TIDO) - Empregados</t>
  </si>
  <si>
    <t>Média de dias perdidos por empregado relacionados ao trabalho</t>
  </si>
  <si>
    <t>- Branco</t>
  </si>
  <si>
    <t>- Pardo</t>
  </si>
  <si>
    <t>- Preto</t>
  </si>
  <si>
    <t>- Amarelo</t>
  </si>
  <si>
    <t>- Indígena</t>
  </si>
  <si>
    <t>- Não informada</t>
  </si>
  <si>
    <t>Gênero</t>
  </si>
  <si>
    <t>Étnico</t>
  </si>
  <si>
    <t>Idade</t>
  </si>
  <si>
    <t>Dividendos por ação (US$) - PETR3</t>
  </si>
  <si>
    <t>Dividendos por ação (US$) - PETR4</t>
  </si>
  <si>
    <t>Reúso em relação ao total de água doce utilizada (%)</t>
  </si>
  <si>
    <t>Demanda de água doce [retirada + reusada] (milhões de m³)</t>
  </si>
  <si>
    <t>Percentual de Tempo Perdido – PTP/PTP-S50(%) – Empregados</t>
  </si>
  <si>
    <t>Doações (milhões R$)</t>
  </si>
  <si>
    <t>- Até 24 anos</t>
  </si>
  <si>
    <t>- De 25 a 29</t>
  </si>
  <si>
    <t>- De 30 a 34</t>
  </si>
  <si>
    <t>- De 35 a 39</t>
  </si>
  <si>
    <t>- De 40 a 44</t>
  </si>
  <si>
    <t>- De 45 a 49</t>
  </si>
  <si>
    <t>- De 50 a 54</t>
  </si>
  <si>
    <t>- De 55 a 59</t>
  </si>
  <si>
    <t>- De 60 em diante</t>
  </si>
  <si>
    <t>Tributos e participações governamentais pagos (Bilhões de R$)</t>
  </si>
  <si>
    <t>Taxa de Frequência de Acidentados com Afastamento (TFCA) - Total</t>
  </si>
  <si>
    <t xml:space="preserve">Diversidade </t>
  </si>
  <si>
    <t>% de Mulheres em Posição de Liderança</t>
  </si>
  <si>
    <t>Meta</t>
  </si>
  <si>
    <t>- Combustíveis oriundos de fontes não renováveis</t>
  </si>
  <si>
    <t>Resíduos não-perigosos (mil toneladas/ano)</t>
  </si>
  <si>
    <t>Equidade Salarial - razão entre remuneração de mulheres e homens</t>
  </si>
  <si>
    <t>Emissões atmosféricas - NOx (mil t)</t>
  </si>
  <si>
    <t>Emissões atmosféricas - SOx (mil t)</t>
  </si>
  <si>
    <t>Emissões atmosféricas - Material particulado (mil t)</t>
  </si>
  <si>
    <t>Intensidade de Metano no E&amp;P (tCH4 /mil tHC)</t>
  </si>
  <si>
    <t>% de Mulheres</t>
  </si>
  <si>
    <t>Ano da meta</t>
  </si>
  <si>
    <t>&lt; 0,70</t>
  </si>
  <si>
    <t>Queima de rotina em flare (milhões m³)</t>
  </si>
  <si>
    <t>MEIO AMBIENTE</t>
  </si>
  <si>
    <t>SEGURANÇA E SAÚDE</t>
  </si>
  <si>
    <t>CONTRIBUIÇÕES PARA SOCIEDADE</t>
  </si>
  <si>
    <t>PESSOAS</t>
  </si>
  <si>
    <r>
      <t>Água reusada (milhões de m³)</t>
    </r>
    <r>
      <rPr>
        <vertAlign val="superscript"/>
        <sz val="12"/>
        <color theme="1"/>
        <rFont val="Petrobras Sans"/>
        <family val="2"/>
      </rPr>
      <t xml:space="preserve"> 1</t>
    </r>
  </si>
  <si>
    <r>
      <t>EHD - Volume de Efluente Hídrico Descartado (milhões de m³)</t>
    </r>
    <r>
      <rPr>
        <vertAlign val="superscript"/>
        <sz val="12"/>
        <color theme="1"/>
        <rFont val="Petrobras Sans"/>
        <family val="2"/>
      </rPr>
      <t>2</t>
    </r>
  </si>
  <si>
    <r>
      <t>Emissões operacionais totais de gases de efeito estufa (milhões tCO</t>
    </r>
    <r>
      <rPr>
        <vertAlign val="subscript"/>
        <sz val="12"/>
        <color theme="1"/>
        <rFont val="Petrobras Sans"/>
        <family val="2"/>
      </rPr>
      <t>2</t>
    </r>
    <r>
      <rPr>
        <sz val="12"/>
        <color theme="1"/>
        <rFont val="Petrobras Sans"/>
        <family val="2"/>
      </rPr>
      <t>e)</t>
    </r>
    <r>
      <rPr>
        <vertAlign val="superscript"/>
        <sz val="12"/>
        <color theme="1"/>
        <rFont val="Petrobras Sans"/>
        <family val="2"/>
      </rPr>
      <t>3</t>
    </r>
  </si>
  <si>
    <r>
      <t>Emissões operacionais de dióxido de carbono - CO</t>
    </r>
    <r>
      <rPr>
        <vertAlign val="subscript"/>
        <sz val="12"/>
        <color theme="1"/>
        <rFont val="Petrobras Sans"/>
        <family val="2"/>
      </rPr>
      <t xml:space="preserve">2  </t>
    </r>
    <r>
      <rPr>
        <sz val="12"/>
        <color theme="1"/>
        <rFont val="Petrobras Sans"/>
        <family val="2"/>
      </rPr>
      <t>(milhões t)</t>
    </r>
  </si>
  <si>
    <r>
      <t>Emissões de CH</t>
    </r>
    <r>
      <rPr>
        <vertAlign val="subscript"/>
        <sz val="12"/>
        <color theme="1"/>
        <rFont val="Petrobras Sans"/>
        <family val="2"/>
      </rPr>
      <t>4</t>
    </r>
    <r>
      <rPr>
        <sz val="12"/>
        <color theme="1"/>
        <rFont val="Petrobras Sans"/>
        <family val="2"/>
      </rPr>
      <t xml:space="preserve"> (milhões tCO</t>
    </r>
    <r>
      <rPr>
        <vertAlign val="subscript"/>
        <sz val="12"/>
        <color theme="1"/>
        <rFont val="Petrobras Sans"/>
        <family val="2"/>
      </rPr>
      <t>2</t>
    </r>
    <r>
      <rPr>
        <sz val="12"/>
        <color theme="1"/>
        <rFont val="Petrobras Sans"/>
        <family val="2"/>
      </rPr>
      <t>e)</t>
    </r>
  </si>
  <si>
    <r>
      <t>Emissões indiretas de Escopo 3 (t CO</t>
    </r>
    <r>
      <rPr>
        <vertAlign val="subscript"/>
        <sz val="12"/>
        <color theme="1"/>
        <rFont val="Petrobras Sans"/>
        <family val="2"/>
      </rPr>
      <t>2e</t>
    </r>
    <r>
      <rPr>
        <sz val="12"/>
        <color theme="1"/>
        <rFont val="Petrobras Sans"/>
        <family val="2"/>
      </rPr>
      <t>)</t>
    </r>
    <r>
      <rPr>
        <vertAlign val="superscript"/>
        <sz val="12"/>
        <color theme="1"/>
        <rFont val="Petrobras Sans"/>
        <family val="2"/>
      </rPr>
      <t>4</t>
    </r>
  </si>
  <si>
    <r>
      <t>Intensidade de Carbono no E&amp;P (kgCO</t>
    </r>
    <r>
      <rPr>
        <vertAlign val="subscript"/>
        <sz val="12"/>
        <color theme="1"/>
        <rFont val="Petrobras Sans"/>
        <family val="2"/>
      </rPr>
      <t>2e</t>
    </r>
    <r>
      <rPr>
        <sz val="12"/>
        <color theme="1"/>
        <rFont val="Petrobras Sans"/>
        <family val="2"/>
      </rPr>
      <t>/boe)</t>
    </r>
  </si>
  <si>
    <r>
      <t>Intensidade de Carbono no Refino (kgCO</t>
    </r>
    <r>
      <rPr>
        <vertAlign val="subscript"/>
        <sz val="12"/>
        <color theme="1"/>
        <rFont val="Petrobras Sans"/>
        <family val="2"/>
      </rPr>
      <t>2e</t>
    </r>
    <r>
      <rPr>
        <sz val="12"/>
        <color theme="1"/>
        <rFont val="Petrobras Sans"/>
        <family val="2"/>
      </rPr>
      <t>/CWT)</t>
    </r>
  </si>
  <si>
    <r>
      <t>Multas pagas (mil R$)</t>
    </r>
    <r>
      <rPr>
        <vertAlign val="superscript"/>
        <sz val="12"/>
        <color theme="1"/>
        <rFont val="Petrobras Sans"/>
        <family val="2"/>
      </rPr>
      <t>9</t>
    </r>
  </si>
  <si>
    <r>
      <t>% de Mulheres em Posição de Liderança - primeiro nível de gestão</t>
    </r>
    <r>
      <rPr>
        <vertAlign val="superscript"/>
        <sz val="12"/>
        <color theme="1"/>
        <rFont val="Petrobras Sans"/>
        <family val="2"/>
      </rPr>
      <t>5</t>
    </r>
  </si>
  <si>
    <r>
      <t>% de Mulheres em Posição de Liderança - alta gestão</t>
    </r>
    <r>
      <rPr>
        <vertAlign val="superscript"/>
        <sz val="12"/>
        <color theme="1"/>
        <rFont val="Petrobras Sans"/>
        <family val="2"/>
      </rPr>
      <t>6</t>
    </r>
  </si>
  <si>
    <r>
      <t>% de mulheres em posição de liderança - relacionada à geração de receita</t>
    </r>
    <r>
      <rPr>
        <vertAlign val="superscript"/>
        <sz val="12"/>
        <color theme="1"/>
        <rFont val="Petrobras Sans"/>
        <family val="2"/>
      </rPr>
      <t>7</t>
    </r>
  </si>
  <si>
    <r>
      <t>% de mulheres na carreira STEM</t>
    </r>
    <r>
      <rPr>
        <vertAlign val="superscript"/>
        <sz val="12"/>
        <color theme="1"/>
        <rFont val="Petrobras Sans"/>
        <family val="2"/>
      </rPr>
      <t>8</t>
    </r>
  </si>
  <si>
    <t>Número de violações ambientais pagas</t>
  </si>
  <si>
    <t>Vazamentos de óleo e derivados (m³)</t>
  </si>
  <si>
    <t>INDICADORES ASG</t>
  </si>
  <si>
    <t>1. A partir de 2018, em função de revisão na identidade do indicador corporativo "Volume de Água Reusada", passamos a contabilizar o volume de água produzida reinjentada para recuperação secundária de óleo e gás em campos terrestres.
2. O indicador EHD – Volume de Efluente Hídrico Descartado contempla os efluentes industriais, sanitários e água produzida descartados (observados os limites legais) ou enviados para tratamento e destinação final. Nele não estão contabilizados os descartes de água de resfriamento em circuito aberto, nem a injeção ou reinjeção de água em reservatórios para fins de recuperação secundária.
3. Incluímos as emissões de GEE operacionais diretas (escopo 1) e indiretas provenientes da aquisição de energia elétrica e/ou térmica produzida por terceiros (escopo 2). As emissões de CO₂ equivalente foram calculadas com base nos valores de Potencial de Aquecimento Global (GWP) do Quarto Relatório de Avaliação do IPCC – Painel Intergovernamental sobre Mudanças Climáticas (AR4).
4. Para o cálculo das emissões de escopo 3 citadas, utilizamos duas categorias do GHG Protocol: emissões indiretas do processamento de produtos (Categoria 10) e emissões indiretas referentes à utilização dos produtos entregues ao mercado (Categoria 11).
5. Posições de Liderança primeiro nível de gestão: coordenador e gerente setorial.
6. Posições de Liderança de alta gestão: diretoria e gerência executiva.
7. As diretorias geradoras de receita são: Diretoria de Comercialização e Logística; Diretoria de Desenvolvimento da Produção; Diretoria de Exploração e Produção; e Diretoria de Refino e Gás Natural.
8. Carreira STEM: Ciência, Tecnologia, Engenharia e Matemática
9. Multas acima de US$ 10mil e reportadas até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</si>
</sst>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Petrobras Sans"/>
      <family val="2"/>
    </font>
    <font>
      <b/>
      <sz val="12"/>
      <color theme="1"/>
      <name val="Petrobras Sans"/>
      <family val="2"/>
    </font>
    <font>
      <vertAlign val="superscript"/>
      <sz val="12"/>
      <color theme="1"/>
      <name val="Petrobras Sans"/>
      <family val="2"/>
    </font>
    <font>
      <vertAlign val="subscript"/>
      <sz val="12"/>
      <color theme="1"/>
      <name val="Petrobras Sans"/>
      <family val="2"/>
    </font>
    <font>
      <b/>
      <sz val="12"/>
      <color theme="5"/>
      <name val="Petrobras Sans"/>
      <family val="2"/>
    </font>
    <font>
      <b/>
      <sz val="14"/>
      <color theme="1"/>
      <name val="Petrobras Sans"/>
      <family val="2"/>
    </font>
    <font>
      <b/>
      <sz val="20"/>
      <color theme="4"/>
      <name val="Petrobras Sans"/>
      <family val="2"/>
    </font>
    <font>
      <b/>
      <sz val="20"/>
      <color theme="3"/>
      <name val="Petrobras Sans"/>
      <family val="2"/>
    </font>
    <font>
      <b/>
      <sz val="20"/>
      <color theme="7"/>
      <name val="Petrobras Sans"/>
      <family val="2"/>
    </font>
    <font>
      <b/>
      <sz val="16"/>
      <color theme="7"/>
      <name val="Petrobras Sans"/>
      <family val="2"/>
    </font>
    <font>
      <b/>
      <sz val="16"/>
      <color theme="5"/>
      <name val="Petrobras Sans"/>
      <family val="2"/>
    </font>
    <font>
      <i/>
      <sz val="12"/>
      <color theme="1"/>
      <name val="Petrobras Sans"/>
      <family val="2"/>
    </font>
    <font>
      <sz val="30"/>
      <color theme="1"/>
      <name val="Petrobras Sans XBold"/>
      <family val="2"/>
    </font>
  </fonts>
  <fills count="4">
    <fill>
      <patternFill patternType="none"/>
    </fill>
    <fill>
      <patternFill patternType="gray125"/>
    </fill>
    <fill>
      <patternFill patternType="solid">
        <fgColor rgb="FFFDFFE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/>
    <xf numFmtId="0" fontId="3" fillId="0" borderId="0" xfId="1" applyNumberFormat="1" applyFont="1" applyFill="1" applyBorder="1"/>
    <xf numFmtId="1" fontId="3" fillId="0" borderId="0" xfId="0" applyNumberFormat="1" applyFont="1"/>
    <xf numFmtId="164" fontId="3" fillId="0" borderId="0" xfId="1" applyNumberFormat="1" applyFont="1" applyBorder="1"/>
    <xf numFmtId="0" fontId="7" fillId="0" borderId="0" xfId="0" applyFont="1"/>
    <xf numFmtId="164" fontId="3" fillId="0" borderId="0" xfId="1" applyNumberFormat="1" applyFont="1"/>
    <xf numFmtId="3" fontId="3" fillId="0" borderId="0" xfId="0" applyNumberFormat="1" applyFont="1"/>
    <xf numFmtId="0" fontId="3" fillId="0" borderId="0" xfId="0" quotePrefix="1" applyFont="1"/>
    <xf numFmtId="43" fontId="3" fillId="0" borderId="0" xfId="1" applyFont="1" applyFill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1" xfId="0" applyFont="1" applyBorder="1"/>
    <xf numFmtId="165" fontId="3" fillId="0" borderId="1" xfId="1" applyNumberFormat="1" applyFont="1" applyFill="1" applyBorder="1"/>
    <xf numFmtId="0" fontId="3" fillId="0" borderId="2" xfId="0" applyFont="1" applyBorder="1"/>
    <xf numFmtId="165" fontId="3" fillId="0" borderId="2" xfId="1" applyNumberFormat="1" applyFont="1" applyFill="1" applyBorder="1"/>
    <xf numFmtId="166" fontId="3" fillId="0" borderId="2" xfId="0" applyNumberFormat="1" applyFont="1" applyBorder="1"/>
    <xf numFmtId="164" fontId="3" fillId="0" borderId="2" xfId="1" applyNumberFormat="1" applyFont="1" applyFill="1" applyBorder="1"/>
    <xf numFmtId="165" fontId="3" fillId="0" borderId="2" xfId="0" applyNumberFormat="1" applyFont="1" applyBorder="1"/>
    <xf numFmtId="43" fontId="3" fillId="0" borderId="2" xfId="1" applyFont="1" applyFill="1" applyBorder="1"/>
    <xf numFmtId="0" fontId="3" fillId="0" borderId="2" xfId="0" quotePrefix="1" applyFont="1" applyBorder="1"/>
    <xf numFmtId="164" fontId="3" fillId="0" borderId="1" xfId="1" applyNumberFormat="1" applyFont="1" applyBorder="1"/>
    <xf numFmtId="43" fontId="3" fillId="0" borderId="2" xfId="1" applyFont="1" applyBorder="1"/>
    <xf numFmtId="164" fontId="3" fillId="0" borderId="1" xfId="1" applyNumberFormat="1" applyFont="1" applyFill="1" applyBorder="1"/>
    <xf numFmtId="164" fontId="3" fillId="0" borderId="2" xfId="1" applyNumberFormat="1" applyFont="1" applyBorder="1"/>
    <xf numFmtId="0" fontId="3" fillId="0" borderId="2" xfId="0" applyFont="1" applyBorder="1" applyAlignment="1">
      <alignment vertical="center"/>
    </xf>
    <xf numFmtId="164" fontId="3" fillId="0" borderId="1" xfId="0" applyNumberFormat="1" applyFont="1" applyBorder="1"/>
    <xf numFmtId="0" fontId="4" fillId="0" borderId="0" xfId="0" quotePrefix="1" applyFont="1"/>
    <xf numFmtId="0" fontId="3" fillId="0" borderId="1" xfId="0" quotePrefix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0" fontId="4" fillId="0" borderId="0" xfId="0" applyFont="1" applyAlignment="1">
      <alignment horizontal="center"/>
    </xf>
    <xf numFmtId="9" fontId="3" fillId="0" borderId="1" xfId="0" applyNumberFormat="1" applyFont="1" applyBorder="1"/>
    <xf numFmtId="9" fontId="3" fillId="0" borderId="2" xfId="0" applyNumberFormat="1" applyFont="1" applyBorder="1"/>
    <xf numFmtId="0" fontId="3" fillId="2" borderId="0" xfId="0" applyFont="1" applyFill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/>
    <xf numFmtId="0" fontId="3" fillId="3" borderId="0" xfId="0" applyFont="1" applyFill="1"/>
    <xf numFmtId="0" fontId="8" fillId="3" borderId="0" xfId="0" applyFont="1" applyFill="1" applyAlignment="1">
      <alignment horizontal="center" vertical="center"/>
    </xf>
    <xf numFmtId="0" fontId="3" fillId="0" borderId="1" xfId="1" applyNumberFormat="1" applyFont="1" applyFill="1" applyBorder="1"/>
    <xf numFmtId="0" fontId="3" fillId="0" borderId="2" xfId="1" applyNumberFormat="1" applyFont="1" applyFill="1" applyBorder="1"/>
    <xf numFmtId="0" fontId="3" fillId="0" borderId="3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Fill="1" applyBorder="1"/>
    <xf numFmtId="43" fontId="3" fillId="0" borderId="2" xfId="1" applyFont="1" applyFill="1" applyBorder="1" applyAlignment="1">
      <alignment horizontal="right"/>
    </xf>
    <xf numFmtId="43" fontId="3" fillId="0" borderId="0" xfId="0" applyNumberFormat="1" applyFont="1"/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9" fontId="3" fillId="0" borderId="3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16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D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39994</xdr:colOff>
      <xdr:row>1</xdr:row>
      <xdr:rowOff>62596</xdr:rowOff>
    </xdr:from>
    <xdr:to>
      <xdr:col>13</xdr:col>
      <xdr:colOff>540434</xdr:colOff>
      <xdr:row>5</xdr:row>
      <xdr:rowOff>259446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7418E1-AD6C-67BE-271F-BBABC7F3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6923" y="126096"/>
          <a:ext cx="1949147" cy="580571"/>
        </a:xfrm>
        <a:prstGeom prst="rect">
          <a:avLst/>
        </a:prstGeom>
      </xdr:spPr>
    </xdr:pic>
    <xdr:clientData/>
  </xdr:twoCellAnchor>
  <xdr:twoCellAnchor editAs="oneCell">
    <xdr:from>
      <xdr:col>1</xdr:col>
      <xdr:colOff>1977573</xdr:colOff>
      <xdr:row>6</xdr:row>
      <xdr:rowOff>317500</xdr:rowOff>
    </xdr:from>
    <xdr:to>
      <xdr:col>1</xdr:col>
      <xdr:colOff>2428423</xdr:colOff>
      <xdr:row>7</xdr:row>
      <xdr:rowOff>293914</xdr:rowOff>
    </xdr:to>
    <xdr:pic>
      <xdr:nvPicPr>
        <xdr:cNvPr id="6" name="Gráfico 5">
          <a:extLst>
            <a:ext uri="{FF2B5EF4-FFF2-40B4-BE49-F238E27FC236}">
              <a16:creationId xmlns:a16="http://schemas.microsoft.com/office/drawing/2014/main" id="{052B1430-2145-B685-AB7E-0BDABBFE1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49716" y="1478643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2648857</xdr:colOff>
      <xdr:row>33</xdr:row>
      <xdr:rowOff>263066</xdr:rowOff>
    </xdr:from>
    <xdr:to>
      <xdr:col>1</xdr:col>
      <xdr:colOff>3106057</xdr:colOff>
      <xdr:row>34</xdr:row>
      <xdr:rowOff>275766</xdr:rowOff>
    </xdr:to>
    <xdr:pic>
      <xdr:nvPicPr>
        <xdr:cNvPr id="8" name="Gráfico 7">
          <a:extLst>
            <a:ext uri="{FF2B5EF4-FFF2-40B4-BE49-F238E27FC236}">
              <a16:creationId xmlns:a16="http://schemas.microsoft.com/office/drawing/2014/main" id="{FE9C88F5-3227-9261-C943-08FE43C0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921000" y="73659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4172857</xdr:colOff>
      <xdr:row>50</xdr:row>
      <xdr:rowOff>281222</xdr:rowOff>
    </xdr:from>
    <xdr:to>
      <xdr:col>1</xdr:col>
      <xdr:colOff>4630057</xdr:colOff>
      <xdr:row>51</xdr:row>
      <xdr:rowOff>293922</xdr:rowOff>
    </xdr:to>
    <xdr:pic>
      <xdr:nvPicPr>
        <xdr:cNvPr id="10" name="Gráfico 9">
          <a:extLst>
            <a:ext uri="{FF2B5EF4-FFF2-40B4-BE49-F238E27FC236}">
              <a16:creationId xmlns:a16="http://schemas.microsoft.com/office/drawing/2014/main" id="{655D4101-E694-7C9F-517C-F2094FEF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445000" y="11039936"/>
          <a:ext cx="4572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etrobras">
      <a:dk1>
        <a:srgbClr val="75787B"/>
      </a:dk1>
      <a:lt1>
        <a:srgbClr val="FFFFFF"/>
      </a:lt1>
      <a:dk2>
        <a:srgbClr val="006298"/>
      </a:dk2>
      <a:lt2>
        <a:srgbClr val="3DDAFF"/>
      </a:lt2>
      <a:accent1>
        <a:srgbClr val="008542"/>
      </a:accent1>
      <a:accent2>
        <a:srgbClr val="006298"/>
      </a:accent2>
      <a:accent3>
        <a:srgbClr val="FDC82F"/>
      </a:accent3>
      <a:accent4>
        <a:srgbClr val="00B2A9"/>
      </a:accent4>
      <a:accent5>
        <a:srgbClr val="C4D600"/>
      </a:accent5>
      <a:accent6>
        <a:srgbClr val="EBFF00"/>
      </a:accent6>
      <a:hlink>
        <a:srgbClr val="ED8B00"/>
      </a:hlink>
      <a:folHlink>
        <a:srgbClr val="3DDA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01"/>
  <sheetViews>
    <sheetView showGridLines="0" tabSelected="1" zoomScale="70" zoomScaleNormal="70" workbookViewId="0">
      <pane xSplit="1" ySplit="7" topLeftCell="B16" activePane="bottomRight" state="frozen"/>
      <selection pane="topRight" activeCell="B1" sqref="B1"/>
      <selection pane="bottomLeft" activeCell="A8" sqref="A8"/>
      <selection pane="bottomRight" activeCell="H32" sqref="H32:L33"/>
    </sheetView>
  </sheetViews>
  <sheetFormatPr defaultColWidth="8.7265625" defaultRowHeight="15.5" x14ac:dyDescent="0.35"/>
  <cols>
    <col min="1" max="1" width="3.81640625" style="1" customWidth="1"/>
    <col min="2" max="2" width="76.81640625" style="1" bestFit="1" customWidth="1"/>
    <col min="3" max="3" width="14.81640625" style="1" bestFit="1" customWidth="1"/>
    <col min="4" max="10" width="12.81640625" style="1" bestFit="1" customWidth="1"/>
    <col min="11" max="12" width="10.7265625" style="1" customWidth="1"/>
    <col min="13" max="13" width="9.81640625" style="1" bestFit="1" customWidth="1"/>
    <col min="14" max="14" width="9.1796875" style="1" customWidth="1"/>
    <col min="15" max="16384" width="8.7265625" style="1"/>
  </cols>
  <sheetData>
    <row r="1" spans="2:14" ht="5.15" customHeight="1" x14ac:dyDescent="0.35">
      <c r="B1" s="66" t="s">
        <v>80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 ht="5.15" customHeight="1" x14ac:dyDescent="0.3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4" ht="5.15" customHeight="1" x14ac:dyDescent="0.3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5.15" customHeight="1" x14ac:dyDescent="0.3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2:14" x14ac:dyDescent="0.35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2:14" ht="56.15" customHeight="1" x14ac:dyDescent="0.35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2:14" ht="38" x14ac:dyDescent="0.35">
      <c r="B7" s="2"/>
      <c r="C7" s="12">
        <v>2015</v>
      </c>
      <c r="D7" s="12">
        <v>2016</v>
      </c>
      <c r="E7" s="12">
        <v>2017</v>
      </c>
      <c r="F7" s="12">
        <v>2018</v>
      </c>
      <c r="G7" s="12">
        <v>2019</v>
      </c>
      <c r="H7" s="12">
        <v>2020</v>
      </c>
      <c r="I7" s="12">
        <v>2021</v>
      </c>
      <c r="J7" s="12">
        <v>2022</v>
      </c>
      <c r="K7" s="12">
        <v>2023</v>
      </c>
      <c r="L7" s="12">
        <v>2024</v>
      </c>
      <c r="M7" s="46" t="s">
        <v>49</v>
      </c>
      <c r="N7" s="13" t="s">
        <v>58</v>
      </c>
    </row>
    <row r="8" spans="2:14" ht="26.5" x14ac:dyDescent="0.6">
      <c r="B8" s="14" t="s">
        <v>61</v>
      </c>
      <c r="M8" s="45"/>
    </row>
    <row r="9" spans="2:14" ht="4.5" customHeight="1" x14ac:dyDescent="0.6">
      <c r="B9" s="14"/>
      <c r="N9" s="41"/>
    </row>
    <row r="10" spans="2:14" x14ac:dyDescent="0.35">
      <c r="B10" s="19" t="s">
        <v>79</v>
      </c>
      <c r="C10" s="20">
        <v>71.599999999999994</v>
      </c>
      <c r="D10" s="20">
        <v>51.9</v>
      </c>
      <c r="E10" s="20">
        <v>35.840000000000003</v>
      </c>
      <c r="F10" s="20">
        <v>18.399999999999999</v>
      </c>
      <c r="G10" s="20">
        <v>415.34</v>
      </c>
      <c r="H10" s="20">
        <v>216.5</v>
      </c>
      <c r="I10" s="20">
        <v>11.6</v>
      </c>
      <c r="J10" s="20">
        <v>218.03</v>
      </c>
      <c r="K10" s="19">
        <v>16.899999999999999</v>
      </c>
      <c r="L10" s="19">
        <v>14.4</v>
      </c>
      <c r="M10" s="20">
        <v>108</v>
      </c>
      <c r="N10" s="47">
        <v>2025</v>
      </c>
    </row>
    <row r="11" spans="2:14" x14ac:dyDescent="0.35">
      <c r="B11" s="21" t="s">
        <v>1</v>
      </c>
      <c r="C11" s="22">
        <v>213.3</v>
      </c>
      <c r="D11" s="22">
        <v>191.6</v>
      </c>
      <c r="E11" s="22">
        <v>177.7</v>
      </c>
      <c r="F11" s="22">
        <v>182.3</v>
      </c>
      <c r="G11" s="22">
        <v>156.9</v>
      </c>
      <c r="H11" s="22">
        <v>146.251</v>
      </c>
      <c r="I11" s="22">
        <v>150.69999999999999</v>
      </c>
      <c r="J11" s="22">
        <v>122.167</v>
      </c>
      <c r="K11" s="21">
        <v>114.67</v>
      </c>
      <c r="L11" s="61">
        <v>112.14100000000001</v>
      </c>
      <c r="M11" s="22">
        <v>91</v>
      </c>
      <c r="N11" s="48">
        <v>2030</v>
      </c>
    </row>
    <row r="12" spans="2:14" x14ac:dyDescent="0.35">
      <c r="B12" s="21" t="s">
        <v>32</v>
      </c>
      <c r="C12" s="22">
        <v>10</v>
      </c>
      <c r="D12" s="22">
        <v>11.5</v>
      </c>
      <c r="E12" s="22">
        <v>12.5</v>
      </c>
      <c r="F12" s="22">
        <v>31.5</v>
      </c>
      <c r="G12" s="22">
        <v>34.4</v>
      </c>
      <c r="H12" s="22">
        <v>33.6</v>
      </c>
      <c r="I12" s="22">
        <v>31.4</v>
      </c>
      <c r="J12" s="22">
        <v>29.3</v>
      </c>
      <c r="K12" s="23">
        <v>24</v>
      </c>
      <c r="L12" s="23">
        <v>25</v>
      </c>
      <c r="M12" s="22">
        <v>40</v>
      </c>
      <c r="N12" s="48">
        <v>2030</v>
      </c>
    </row>
    <row r="13" spans="2:14" x14ac:dyDescent="0.35">
      <c r="B13" s="21" t="s">
        <v>33</v>
      </c>
      <c r="C13" s="22">
        <v>236.9</v>
      </c>
      <c r="D13" s="22">
        <v>216.4</v>
      </c>
      <c r="E13" s="22">
        <v>203.1</v>
      </c>
      <c r="F13" s="22">
        <v>266.3</v>
      </c>
      <c r="G13" s="22">
        <v>239.1</v>
      </c>
      <c r="H13" s="22">
        <v>220.19399999999999</v>
      </c>
      <c r="I13" s="22">
        <v>219.8</v>
      </c>
      <c r="J13" s="22">
        <v>172.86799999999999</v>
      </c>
      <c r="K13" s="21">
        <v>150.5</v>
      </c>
      <c r="L13" s="23">
        <v>149.697</v>
      </c>
      <c r="M13" s="43"/>
      <c r="N13" s="49"/>
    </row>
    <row r="14" spans="2:14" ht="18" x14ac:dyDescent="0.35">
      <c r="B14" s="21" t="s">
        <v>65</v>
      </c>
      <c r="C14" s="22">
        <v>23.6</v>
      </c>
      <c r="D14" s="22">
        <v>24.8</v>
      </c>
      <c r="E14" s="22">
        <v>25.4</v>
      </c>
      <c r="F14" s="22">
        <v>84</v>
      </c>
      <c r="G14" s="22">
        <v>82.2</v>
      </c>
      <c r="H14" s="22">
        <v>73.900000000000006</v>
      </c>
      <c r="I14" s="22">
        <v>69</v>
      </c>
      <c r="J14" s="22">
        <v>50.7</v>
      </c>
      <c r="K14" s="21">
        <v>35.799999999999997</v>
      </c>
      <c r="L14" s="23">
        <v>37.555999999999997</v>
      </c>
      <c r="N14" s="4"/>
    </row>
    <row r="15" spans="2:14" ht="18" x14ac:dyDescent="0.35">
      <c r="B15" s="21" t="s">
        <v>66</v>
      </c>
      <c r="C15" s="22">
        <v>277.10000000000002</v>
      </c>
      <c r="D15" s="22">
        <v>281.8</v>
      </c>
      <c r="E15" s="22">
        <v>293.2</v>
      </c>
      <c r="F15" s="22">
        <v>292.89999999999998</v>
      </c>
      <c r="G15" s="22">
        <v>275.3</v>
      </c>
      <c r="H15" s="22">
        <v>277.51</v>
      </c>
      <c r="I15" s="22">
        <v>251.3</v>
      </c>
      <c r="J15" s="22">
        <v>235.221</v>
      </c>
      <c r="K15" s="21">
        <v>207.2</v>
      </c>
      <c r="L15" s="23">
        <v>211.28899999999999</v>
      </c>
      <c r="M15" s="19"/>
      <c r="N15" s="47"/>
    </row>
    <row r="16" spans="2:14" x14ac:dyDescent="0.35">
      <c r="B16" s="21" t="s">
        <v>14</v>
      </c>
      <c r="C16" s="24">
        <v>192</v>
      </c>
      <c r="D16" s="24">
        <v>132</v>
      </c>
      <c r="E16" s="24">
        <v>113</v>
      </c>
      <c r="F16" s="24">
        <v>121</v>
      </c>
      <c r="G16" s="24">
        <v>120</v>
      </c>
      <c r="H16" s="24">
        <v>123</v>
      </c>
      <c r="I16" s="24">
        <v>109</v>
      </c>
      <c r="J16" s="24">
        <v>99</v>
      </c>
      <c r="K16" s="21">
        <v>80</v>
      </c>
      <c r="L16" s="21">
        <v>89.8</v>
      </c>
      <c r="M16" s="63">
        <v>195</v>
      </c>
      <c r="N16" s="64">
        <v>2030</v>
      </c>
    </row>
    <row r="17" spans="2:20" x14ac:dyDescent="0.35">
      <c r="B17" s="21" t="s">
        <v>51</v>
      </c>
      <c r="C17" s="24">
        <v>319</v>
      </c>
      <c r="D17" s="24">
        <v>210</v>
      </c>
      <c r="E17" s="24">
        <v>153</v>
      </c>
      <c r="F17" s="24">
        <v>145</v>
      </c>
      <c r="G17" s="24">
        <v>187</v>
      </c>
      <c r="H17" s="24">
        <v>166</v>
      </c>
      <c r="I17" s="24">
        <v>169</v>
      </c>
      <c r="J17" s="24">
        <v>150</v>
      </c>
      <c r="K17" s="21">
        <v>144</v>
      </c>
      <c r="L17" s="21">
        <v>162.4</v>
      </c>
      <c r="M17" s="63"/>
      <c r="N17" s="64"/>
    </row>
    <row r="18" spans="2:20" ht="19" x14ac:dyDescent="0.45">
      <c r="B18" s="21" t="s">
        <v>67</v>
      </c>
      <c r="C18" s="24">
        <v>78</v>
      </c>
      <c r="D18" s="24">
        <v>66</v>
      </c>
      <c r="E18" s="24">
        <v>67</v>
      </c>
      <c r="F18" s="24">
        <v>62</v>
      </c>
      <c r="G18" s="24">
        <v>59</v>
      </c>
      <c r="H18" s="24">
        <v>56</v>
      </c>
      <c r="I18" s="24">
        <v>62</v>
      </c>
      <c r="J18" s="24">
        <v>47.7</v>
      </c>
      <c r="K18" s="21">
        <v>46</v>
      </c>
      <c r="L18" s="21">
        <v>47</v>
      </c>
      <c r="M18" s="24">
        <v>55</v>
      </c>
      <c r="N18" s="48">
        <v>2030</v>
      </c>
    </row>
    <row r="19" spans="2:20" ht="17.5" x14ac:dyDescent="0.45">
      <c r="B19" s="21" t="s">
        <v>68</v>
      </c>
      <c r="C19" s="22">
        <v>73.8</v>
      </c>
      <c r="D19" s="22">
        <v>62.3</v>
      </c>
      <c r="E19" s="22">
        <v>63.2</v>
      </c>
      <c r="F19" s="22">
        <v>58.1</v>
      </c>
      <c r="G19" s="22">
        <v>55.4</v>
      </c>
      <c r="H19" s="22">
        <v>52.7</v>
      </c>
      <c r="I19" s="22">
        <v>59.3</v>
      </c>
      <c r="J19" s="22">
        <v>46.1</v>
      </c>
      <c r="K19" s="21">
        <v>44.5</v>
      </c>
      <c r="L19" s="21">
        <v>45.4</v>
      </c>
      <c r="M19" s="43"/>
      <c r="N19" s="49"/>
    </row>
    <row r="20" spans="2:20" ht="17.5" x14ac:dyDescent="0.45">
      <c r="B20" s="21" t="s">
        <v>69</v>
      </c>
      <c r="C20" s="22">
        <v>3.7</v>
      </c>
      <c r="D20" s="22">
        <v>3.6</v>
      </c>
      <c r="E20" s="22">
        <v>3.3</v>
      </c>
      <c r="F20" s="22">
        <v>3.2</v>
      </c>
      <c r="G20" s="22">
        <v>2.2000000000000002</v>
      </c>
      <c r="H20" s="22">
        <v>2.6</v>
      </c>
      <c r="I20" s="22">
        <v>2</v>
      </c>
      <c r="J20" s="22">
        <v>1.1000000000000001</v>
      </c>
      <c r="K20" s="25">
        <v>1.2</v>
      </c>
      <c r="L20" s="25">
        <v>1.1000000000000001</v>
      </c>
      <c r="M20" s="50"/>
      <c r="N20" s="51"/>
    </row>
    <row r="21" spans="2:20" ht="19" x14ac:dyDescent="0.45">
      <c r="B21" s="21" t="s">
        <v>70</v>
      </c>
      <c r="C21" s="24">
        <v>537</v>
      </c>
      <c r="D21" s="24">
        <v>472</v>
      </c>
      <c r="E21" s="24">
        <v>450</v>
      </c>
      <c r="F21" s="24">
        <v>423</v>
      </c>
      <c r="G21" s="24">
        <v>414</v>
      </c>
      <c r="H21" s="24">
        <v>427</v>
      </c>
      <c r="I21" s="24">
        <v>435</v>
      </c>
      <c r="J21" s="24">
        <v>442</v>
      </c>
      <c r="K21" s="21">
        <v>439</v>
      </c>
      <c r="L21" s="21">
        <v>422</v>
      </c>
      <c r="N21" s="4"/>
    </row>
    <row r="22" spans="2:20" x14ac:dyDescent="0.35">
      <c r="B22" s="21" t="s">
        <v>53</v>
      </c>
      <c r="C22" s="24">
        <v>267</v>
      </c>
      <c r="D22" s="24">
        <v>235</v>
      </c>
      <c r="E22" s="24">
        <v>281</v>
      </c>
      <c r="F22" s="24">
        <v>239</v>
      </c>
      <c r="G22" s="24">
        <v>217</v>
      </c>
      <c r="H22" s="24">
        <v>215</v>
      </c>
      <c r="I22" s="24">
        <v>244</v>
      </c>
      <c r="J22" s="24">
        <v>200.08</v>
      </c>
      <c r="K22" s="21">
        <v>187</v>
      </c>
      <c r="L22" s="62">
        <v>191.988</v>
      </c>
      <c r="N22" s="4"/>
    </row>
    <row r="23" spans="2:20" x14ac:dyDescent="0.35">
      <c r="B23" s="21" t="s">
        <v>54</v>
      </c>
      <c r="C23" s="24">
        <v>120</v>
      </c>
      <c r="D23" s="24">
        <v>131</v>
      </c>
      <c r="E23" s="24">
        <v>135</v>
      </c>
      <c r="F23" s="24">
        <v>139</v>
      </c>
      <c r="G23" s="24">
        <v>138</v>
      </c>
      <c r="H23" s="24">
        <v>108</v>
      </c>
      <c r="I23" s="24">
        <v>93</v>
      </c>
      <c r="J23" s="24">
        <v>87.42</v>
      </c>
      <c r="K23" s="21">
        <v>85</v>
      </c>
      <c r="L23" s="62">
        <v>81.266000000000005</v>
      </c>
      <c r="N23" s="4"/>
    </row>
    <row r="24" spans="2:20" x14ac:dyDescent="0.35">
      <c r="B24" s="21" t="s">
        <v>55</v>
      </c>
      <c r="C24" s="24">
        <v>19</v>
      </c>
      <c r="D24" s="24">
        <v>15</v>
      </c>
      <c r="E24" s="24">
        <v>15</v>
      </c>
      <c r="F24" s="24">
        <v>14</v>
      </c>
      <c r="G24" s="24">
        <v>13</v>
      </c>
      <c r="H24" s="24">
        <v>11</v>
      </c>
      <c r="I24" s="24">
        <v>13</v>
      </c>
      <c r="J24" s="24">
        <v>11.31</v>
      </c>
      <c r="K24" s="21">
        <v>10</v>
      </c>
      <c r="L24" s="62">
        <v>9.7789999999999999</v>
      </c>
      <c r="N24" s="4"/>
    </row>
    <row r="25" spans="2:20" x14ac:dyDescent="0.35">
      <c r="B25" s="21" t="s">
        <v>60</v>
      </c>
      <c r="C25" s="22"/>
      <c r="D25" s="22"/>
      <c r="E25" s="22"/>
      <c r="F25" s="22"/>
      <c r="G25" s="22"/>
      <c r="H25" s="22">
        <v>10</v>
      </c>
      <c r="I25" s="22">
        <v>5</v>
      </c>
      <c r="J25" s="22">
        <v>57</v>
      </c>
      <c r="K25" s="21">
        <v>150</v>
      </c>
      <c r="L25" s="21">
        <v>120</v>
      </c>
      <c r="M25" s="19">
        <v>0</v>
      </c>
      <c r="N25" s="47">
        <v>2030</v>
      </c>
    </row>
    <row r="26" spans="2:20" ht="17.5" x14ac:dyDescent="0.45">
      <c r="B26" s="21" t="s">
        <v>71</v>
      </c>
      <c r="C26" s="22">
        <v>22</v>
      </c>
      <c r="D26" s="22">
        <v>21.5</v>
      </c>
      <c r="E26" s="22">
        <v>21</v>
      </c>
      <c r="F26" s="22">
        <v>17.5</v>
      </c>
      <c r="G26" s="22">
        <v>17.3</v>
      </c>
      <c r="H26" s="22">
        <v>15.9</v>
      </c>
      <c r="I26" s="22">
        <v>15.7</v>
      </c>
      <c r="J26" s="22">
        <v>15</v>
      </c>
      <c r="K26" s="21">
        <v>14.2</v>
      </c>
      <c r="L26" s="21">
        <v>14.8</v>
      </c>
      <c r="M26" s="22">
        <v>15</v>
      </c>
      <c r="N26" s="48">
        <v>2030</v>
      </c>
    </row>
    <row r="27" spans="2:20" ht="17.5" x14ac:dyDescent="0.45">
      <c r="B27" s="21" t="s">
        <v>72</v>
      </c>
      <c r="C27" s="22">
        <v>43</v>
      </c>
      <c r="D27" s="22">
        <v>43</v>
      </c>
      <c r="E27" s="22">
        <v>43</v>
      </c>
      <c r="F27" s="22">
        <v>42</v>
      </c>
      <c r="G27" s="22">
        <v>41.7</v>
      </c>
      <c r="H27" s="22">
        <v>40.200000000000003</v>
      </c>
      <c r="I27" s="22">
        <v>39.700000000000003</v>
      </c>
      <c r="J27" s="22">
        <v>37.9</v>
      </c>
      <c r="K27" s="21">
        <v>36.799999999999997</v>
      </c>
      <c r="L27" s="21">
        <v>36.200000000000003</v>
      </c>
      <c r="M27" s="22">
        <v>30</v>
      </c>
      <c r="N27" s="48">
        <v>2030</v>
      </c>
    </row>
    <row r="28" spans="2:20" x14ac:dyDescent="0.35">
      <c r="B28" s="21" t="s">
        <v>56</v>
      </c>
      <c r="C28" s="26">
        <v>0.65</v>
      </c>
      <c r="D28" s="26">
        <v>0.64</v>
      </c>
      <c r="E28" s="26">
        <v>0.56000000000000005</v>
      </c>
      <c r="F28" s="26">
        <v>0.56999999999999995</v>
      </c>
      <c r="G28" s="26">
        <v>0.57999999999999996</v>
      </c>
      <c r="H28" s="26">
        <v>0.45</v>
      </c>
      <c r="I28" s="26">
        <v>0.32</v>
      </c>
      <c r="J28" s="26">
        <v>0.25</v>
      </c>
      <c r="K28" s="21">
        <v>0.22</v>
      </c>
      <c r="L28" s="61">
        <v>0.2</v>
      </c>
      <c r="M28" s="26">
        <v>0.2</v>
      </c>
      <c r="N28" s="48">
        <v>2030</v>
      </c>
    </row>
    <row r="29" spans="2:20" x14ac:dyDescent="0.35">
      <c r="B29" s="21" t="s">
        <v>0</v>
      </c>
      <c r="C29" s="24">
        <v>1115185</v>
      </c>
      <c r="D29" s="24">
        <v>899487</v>
      </c>
      <c r="E29" s="24">
        <f>E30+E31</f>
        <v>965885</v>
      </c>
      <c r="F29" s="24">
        <f>F30+F31</f>
        <v>888559</v>
      </c>
      <c r="G29" s="24">
        <f>G30+G31</f>
        <v>837568</v>
      </c>
      <c r="H29" s="24">
        <f>H30+H31</f>
        <v>821161</v>
      </c>
      <c r="I29" s="24">
        <v>930256</v>
      </c>
      <c r="J29" s="24">
        <v>704735</v>
      </c>
      <c r="K29" s="24">
        <v>667360</v>
      </c>
      <c r="L29" s="24">
        <v>678217</v>
      </c>
      <c r="M29" s="43"/>
      <c r="N29" s="49"/>
    </row>
    <row r="30" spans="2:20" x14ac:dyDescent="0.35">
      <c r="B30" s="27" t="s">
        <v>50</v>
      </c>
      <c r="C30" s="24">
        <f>C29-C31</f>
        <v>1096803</v>
      </c>
      <c r="D30" s="24">
        <f>D29-D31</f>
        <v>880794</v>
      </c>
      <c r="E30" s="24">
        <v>946292</v>
      </c>
      <c r="F30" s="24">
        <v>873197</v>
      </c>
      <c r="G30" s="24">
        <v>823828</v>
      </c>
      <c r="H30" s="24">
        <v>808350</v>
      </c>
      <c r="I30" s="24">
        <v>916641</v>
      </c>
      <c r="J30" s="24">
        <v>692550</v>
      </c>
      <c r="K30" s="24">
        <v>655237</v>
      </c>
      <c r="L30" s="24">
        <v>666016</v>
      </c>
      <c r="N30" s="4"/>
    </row>
    <row r="31" spans="2:20" x14ac:dyDescent="0.35">
      <c r="B31" s="27" t="s">
        <v>12</v>
      </c>
      <c r="C31" s="24">
        <v>18382</v>
      </c>
      <c r="D31" s="24">
        <v>18693</v>
      </c>
      <c r="E31" s="24">
        <v>19593</v>
      </c>
      <c r="F31" s="24">
        <v>15362</v>
      </c>
      <c r="G31" s="24">
        <v>13740</v>
      </c>
      <c r="H31" s="24">
        <v>12811</v>
      </c>
      <c r="I31" s="24">
        <v>13615</v>
      </c>
      <c r="J31" s="24">
        <v>12185</v>
      </c>
      <c r="K31" s="24">
        <v>12124</v>
      </c>
      <c r="L31" s="24">
        <v>12200</v>
      </c>
      <c r="N31" s="4"/>
      <c r="O31" s="5"/>
      <c r="P31" s="5"/>
      <c r="Q31" s="5"/>
      <c r="R31" s="5"/>
      <c r="S31" s="5"/>
      <c r="T31" s="5"/>
    </row>
    <row r="32" spans="2:20" x14ac:dyDescent="0.35">
      <c r="B32" s="27" t="s">
        <v>78</v>
      </c>
      <c r="C32" s="24"/>
      <c r="D32" s="24"/>
      <c r="E32" s="24"/>
      <c r="F32" s="24"/>
      <c r="G32" s="24"/>
      <c r="H32" s="24">
        <v>58</v>
      </c>
      <c r="I32" s="24">
        <v>57</v>
      </c>
      <c r="J32" s="24">
        <v>21</v>
      </c>
      <c r="K32" s="24">
        <v>20</v>
      </c>
      <c r="L32" s="24">
        <v>5</v>
      </c>
      <c r="N32" s="4"/>
      <c r="O32" s="5"/>
      <c r="P32" s="5"/>
      <c r="Q32" s="5"/>
      <c r="R32" s="5"/>
      <c r="S32" s="5"/>
      <c r="T32" s="5"/>
    </row>
    <row r="33" spans="2:20" ht="18" x14ac:dyDescent="0.35">
      <c r="B33" s="27" t="s">
        <v>73</v>
      </c>
      <c r="C33" s="24"/>
      <c r="D33" s="24"/>
      <c r="E33" s="24"/>
      <c r="F33" s="24"/>
      <c r="G33" s="24"/>
      <c r="H33" s="24">
        <v>14609</v>
      </c>
      <c r="I33" s="24">
        <v>15045</v>
      </c>
      <c r="J33" s="24">
        <v>3166</v>
      </c>
      <c r="K33" s="24">
        <v>2202</v>
      </c>
      <c r="L33" s="24">
        <v>799</v>
      </c>
      <c r="N33" s="4"/>
      <c r="O33" s="5"/>
      <c r="P33" s="5"/>
      <c r="Q33" s="5"/>
      <c r="R33" s="5"/>
      <c r="S33" s="5"/>
      <c r="T33" s="5"/>
    </row>
    <row r="34" spans="2:20" ht="35.15" customHeight="1" x14ac:dyDescent="0.35">
      <c r="C34" s="6"/>
      <c r="D34" s="6"/>
      <c r="E34" s="6"/>
      <c r="F34" s="6"/>
      <c r="G34" s="6"/>
      <c r="H34" s="6"/>
      <c r="I34" s="6"/>
      <c r="N34" s="4"/>
    </row>
    <row r="35" spans="2:20" ht="26.5" x14ac:dyDescent="0.6">
      <c r="B35" s="15" t="s">
        <v>62</v>
      </c>
      <c r="C35" s="8"/>
      <c r="D35" s="8"/>
      <c r="E35" s="8"/>
      <c r="F35" s="8"/>
      <c r="G35" s="8"/>
      <c r="H35" s="8"/>
      <c r="I35" s="8"/>
      <c r="K35" s="5"/>
      <c r="L35" s="5"/>
      <c r="M35" s="5"/>
      <c r="N35" s="4"/>
      <c r="O35" s="9"/>
      <c r="P35" s="9"/>
      <c r="Q35" s="9"/>
      <c r="R35" s="9"/>
    </row>
    <row r="36" spans="2:20" ht="4.5" customHeight="1" x14ac:dyDescent="0.35">
      <c r="B36" s="7"/>
      <c r="C36" s="8"/>
      <c r="D36" s="8"/>
      <c r="E36" s="8"/>
      <c r="F36" s="8"/>
      <c r="G36" s="8"/>
      <c r="H36" s="8"/>
      <c r="I36" s="8"/>
      <c r="K36" s="5"/>
      <c r="L36" s="5"/>
      <c r="M36" s="5"/>
      <c r="N36" s="4"/>
      <c r="O36" s="9"/>
      <c r="P36" s="9"/>
      <c r="Q36" s="9"/>
      <c r="R36" s="9"/>
    </row>
    <row r="37" spans="2:20" ht="21.5" x14ac:dyDescent="0.5">
      <c r="B37" s="18" t="s">
        <v>2</v>
      </c>
      <c r="C37" s="8"/>
      <c r="D37" s="8"/>
      <c r="E37" s="8"/>
      <c r="F37" s="8"/>
      <c r="G37" s="8"/>
      <c r="H37" s="8"/>
      <c r="I37" s="8"/>
      <c r="N37" s="4"/>
      <c r="O37" s="9"/>
      <c r="P37" s="9"/>
      <c r="Q37" s="9"/>
      <c r="R37" s="9"/>
    </row>
    <row r="38" spans="2:20" x14ac:dyDescent="0.35">
      <c r="B38" s="19" t="s">
        <v>3</v>
      </c>
      <c r="C38" s="28">
        <v>16</v>
      </c>
      <c r="D38" s="28">
        <v>3</v>
      </c>
      <c r="E38" s="28">
        <v>7</v>
      </c>
      <c r="F38" s="28">
        <v>6</v>
      </c>
      <c r="G38" s="28">
        <v>2</v>
      </c>
      <c r="H38" s="28">
        <v>0</v>
      </c>
      <c r="I38" s="28">
        <v>3</v>
      </c>
      <c r="J38" s="28">
        <v>5</v>
      </c>
      <c r="K38" s="19">
        <v>2</v>
      </c>
      <c r="L38" s="19">
        <v>4</v>
      </c>
      <c r="M38" s="19">
        <v>0</v>
      </c>
      <c r="N38" s="47">
        <v>2024</v>
      </c>
      <c r="O38" s="9"/>
      <c r="P38" s="9"/>
      <c r="Q38" s="9"/>
      <c r="R38" s="9"/>
    </row>
    <row r="39" spans="2:20" x14ac:dyDescent="0.35">
      <c r="B39" s="27" t="s">
        <v>46</v>
      </c>
      <c r="C39" s="29">
        <v>0.76</v>
      </c>
      <c r="D39" s="29">
        <v>0.59</v>
      </c>
      <c r="E39" s="29">
        <v>0.57999999999999996</v>
      </c>
      <c r="F39" s="29">
        <v>0.56999999999999995</v>
      </c>
      <c r="G39" s="29">
        <v>0.48</v>
      </c>
      <c r="H39" s="29">
        <v>0.35</v>
      </c>
      <c r="I39" s="29">
        <v>0.34</v>
      </c>
      <c r="J39" s="29">
        <v>0.46</v>
      </c>
      <c r="K39" s="21">
        <v>0.46</v>
      </c>
      <c r="L39" s="61">
        <v>0.4</v>
      </c>
      <c r="N39" s="49"/>
    </row>
    <row r="40" spans="2:20" x14ac:dyDescent="0.35">
      <c r="B40" s="27" t="s">
        <v>17</v>
      </c>
      <c r="C40" s="29"/>
      <c r="D40" s="29">
        <v>0.47</v>
      </c>
      <c r="E40" s="29">
        <v>0.6</v>
      </c>
      <c r="F40" s="29">
        <v>0.61</v>
      </c>
      <c r="G40" s="29">
        <v>0.62</v>
      </c>
      <c r="H40" s="29">
        <v>0.25</v>
      </c>
      <c r="I40" s="29">
        <v>0.19</v>
      </c>
      <c r="J40" s="29">
        <v>0.39</v>
      </c>
      <c r="K40" s="21">
        <v>0.25</v>
      </c>
      <c r="L40" s="21">
        <v>0.26</v>
      </c>
      <c r="N40" s="4"/>
      <c r="O40" s="9"/>
      <c r="P40" s="9"/>
      <c r="Q40" s="9"/>
      <c r="R40" s="9"/>
    </row>
    <row r="41" spans="2:20" x14ac:dyDescent="0.35">
      <c r="B41" s="27" t="s">
        <v>18</v>
      </c>
      <c r="C41" s="29"/>
      <c r="D41" s="29">
        <v>0.64</v>
      </c>
      <c r="E41" s="29">
        <v>0.56999999999999995</v>
      </c>
      <c r="F41" s="29">
        <v>0.56000000000000005</v>
      </c>
      <c r="G41" s="29">
        <v>0.43</v>
      </c>
      <c r="H41" s="29">
        <v>0.39</v>
      </c>
      <c r="I41" s="29">
        <v>0.4</v>
      </c>
      <c r="J41" s="29">
        <v>0.48</v>
      </c>
      <c r="K41" s="21">
        <v>0.53</v>
      </c>
      <c r="L41" s="21">
        <v>0.44</v>
      </c>
      <c r="N41" s="47"/>
    </row>
    <row r="42" spans="2:20" x14ac:dyDescent="0.35">
      <c r="B42" s="21" t="s">
        <v>4</v>
      </c>
      <c r="C42" s="29">
        <v>2.15</v>
      </c>
      <c r="D42" s="29">
        <v>1.63</v>
      </c>
      <c r="E42" s="29">
        <v>1.08</v>
      </c>
      <c r="F42" s="29">
        <v>1.01</v>
      </c>
      <c r="G42" s="29">
        <v>0.76</v>
      </c>
      <c r="H42" s="29">
        <v>0.56000000000000005</v>
      </c>
      <c r="I42" s="29">
        <v>0.54</v>
      </c>
      <c r="J42" s="29">
        <v>0.68</v>
      </c>
      <c r="K42" s="21">
        <v>0.8</v>
      </c>
      <c r="L42" s="21">
        <v>0.67</v>
      </c>
      <c r="M42" s="52" t="s">
        <v>59</v>
      </c>
      <c r="N42" s="48">
        <v>2024</v>
      </c>
    </row>
    <row r="43" spans="2:20" x14ac:dyDescent="0.35">
      <c r="B43" s="27" t="s">
        <v>15</v>
      </c>
      <c r="C43" s="29"/>
      <c r="D43" s="26">
        <v>1.0900000000000001</v>
      </c>
      <c r="E43" s="26">
        <v>0.81</v>
      </c>
      <c r="F43" s="26">
        <v>0.82</v>
      </c>
      <c r="G43" s="26">
        <v>0.71</v>
      </c>
      <c r="H43" s="26">
        <v>0.31</v>
      </c>
      <c r="I43" s="26">
        <v>0.27</v>
      </c>
      <c r="J43" s="26">
        <v>0.45</v>
      </c>
      <c r="K43" s="21">
        <v>0.41</v>
      </c>
      <c r="L43" s="21">
        <v>0.36</v>
      </c>
      <c r="M43" s="43"/>
      <c r="N43" s="49"/>
    </row>
    <row r="44" spans="2:20" x14ac:dyDescent="0.35">
      <c r="B44" s="27" t="s">
        <v>16</v>
      </c>
      <c r="C44" s="29"/>
      <c r="D44" s="26">
        <v>1.81</v>
      </c>
      <c r="E44" s="26">
        <v>1.18</v>
      </c>
      <c r="F44" s="26">
        <v>1.08</v>
      </c>
      <c r="G44" s="26">
        <v>0.78</v>
      </c>
      <c r="H44" s="26">
        <v>0.66</v>
      </c>
      <c r="I44" s="26">
        <v>0.64</v>
      </c>
      <c r="J44" s="26">
        <v>0.75</v>
      </c>
      <c r="K44" s="21">
        <v>0.92</v>
      </c>
      <c r="L44" s="21">
        <v>0.76</v>
      </c>
      <c r="N44" s="4"/>
    </row>
    <row r="45" spans="2:20" x14ac:dyDescent="0.35">
      <c r="B45" s="27" t="s">
        <v>19</v>
      </c>
      <c r="C45" s="29"/>
      <c r="D45" s="26">
        <v>0</v>
      </c>
      <c r="E45" s="26">
        <v>0.02</v>
      </c>
      <c r="F45" s="26">
        <v>0.02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1">
        <v>0.02</v>
      </c>
      <c r="N45" s="4"/>
    </row>
    <row r="46" spans="2:20" x14ac:dyDescent="0.35">
      <c r="B46" s="27" t="s">
        <v>20</v>
      </c>
      <c r="C46" s="29"/>
      <c r="D46" s="26">
        <v>0.19</v>
      </c>
      <c r="E46" s="26">
        <v>0.23</v>
      </c>
      <c r="F46" s="26">
        <v>0.18</v>
      </c>
      <c r="G46" s="26">
        <v>0.15</v>
      </c>
      <c r="H46" s="26">
        <v>0.11</v>
      </c>
      <c r="I46" s="26">
        <v>0.15</v>
      </c>
      <c r="J46" s="26">
        <v>0.15</v>
      </c>
      <c r="K46" s="21">
        <v>0.15</v>
      </c>
      <c r="L46" s="21">
        <v>0.25</v>
      </c>
      <c r="N46" s="4"/>
    </row>
    <row r="47" spans="2:20" x14ac:dyDescent="0.35">
      <c r="B47" s="27" t="s">
        <v>34</v>
      </c>
      <c r="C47" s="26"/>
      <c r="D47" s="26">
        <v>2.42</v>
      </c>
      <c r="E47" s="26">
        <v>2.3199999999999998</v>
      </c>
      <c r="F47" s="26">
        <v>2.42</v>
      </c>
      <c r="G47" s="26">
        <v>2.37</v>
      </c>
      <c r="H47" s="26">
        <v>1.53</v>
      </c>
      <c r="I47" s="26">
        <v>1.83</v>
      </c>
      <c r="J47" s="26">
        <v>2.2799999999999998</v>
      </c>
      <c r="K47" s="21">
        <v>2.39</v>
      </c>
      <c r="L47" s="21">
        <v>2.3199999999999998</v>
      </c>
      <c r="N47" s="4"/>
    </row>
    <row r="48" spans="2:20" ht="6.65" customHeight="1" x14ac:dyDescent="0.35">
      <c r="B48" s="10"/>
      <c r="C48" s="11"/>
      <c r="D48" s="11"/>
      <c r="E48" s="11"/>
      <c r="F48" s="11"/>
      <c r="G48" s="11"/>
      <c r="H48" s="11"/>
      <c r="I48" s="11"/>
      <c r="J48" s="11"/>
      <c r="N48" s="4"/>
    </row>
    <row r="49" spans="2:14" ht="21.5" x14ac:dyDescent="0.5">
      <c r="B49" s="18" t="s">
        <v>5</v>
      </c>
      <c r="C49" s="8"/>
      <c r="D49" s="8"/>
      <c r="E49" s="8"/>
      <c r="F49" s="8"/>
      <c r="G49" s="8"/>
      <c r="H49" s="8"/>
      <c r="I49" s="8"/>
      <c r="J49" s="8"/>
      <c r="N49" s="4"/>
    </row>
    <row r="50" spans="2:14" x14ac:dyDescent="0.35">
      <c r="B50" s="19" t="s">
        <v>6</v>
      </c>
      <c r="C50" s="28">
        <v>51</v>
      </c>
      <c r="D50" s="28">
        <v>24</v>
      </c>
      <c r="E50" s="28">
        <v>27</v>
      </c>
      <c r="F50" s="28">
        <v>24</v>
      </c>
      <c r="G50" s="28">
        <v>23</v>
      </c>
      <c r="H50" s="28">
        <v>10</v>
      </c>
      <c r="I50" s="28">
        <v>7</v>
      </c>
      <c r="J50" s="28">
        <v>12</v>
      </c>
      <c r="K50" s="19">
        <v>21</v>
      </c>
      <c r="L50" s="19">
        <v>15</v>
      </c>
      <c r="N50" s="4"/>
    </row>
    <row r="51" spans="2:14" ht="35.15" customHeight="1" x14ac:dyDescent="0.35">
      <c r="N51" s="4"/>
    </row>
    <row r="52" spans="2:14" ht="26.5" x14ac:dyDescent="0.6">
      <c r="B52" s="16" t="s">
        <v>63</v>
      </c>
      <c r="N52" s="4"/>
    </row>
    <row r="53" spans="2:14" ht="4.5" customHeight="1" x14ac:dyDescent="0.6">
      <c r="B53" s="16"/>
      <c r="N53" s="4"/>
    </row>
    <row r="54" spans="2:14" x14ac:dyDescent="0.35">
      <c r="B54" s="19" t="s">
        <v>7</v>
      </c>
      <c r="C54" s="28">
        <v>271</v>
      </c>
      <c r="D54" s="28">
        <v>120</v>
      </c>
      <c r="E54" s="28">
        <v>60</v>
      </c>
      <c r="F54" s="28">
        <v>87</v>
      </c>
      <c r="G54" s="28">
        <v>116</v>
      </c>
      <c r="H54" s="28">
        <v>89</v>
      </c>
      <c r="I54" s="28">
        <v>88</v>
      </c>
      <c r="J54" s="30">
        <v>121</v>
      </c>
      <c r="K54" s="19">
        <v>159</v>
      </c>
      <c r="L54" s="19">
        <v>293</v>
      </c>
      <c r="N54" s="4"/>
    </row>
    <row r="55" spans="2:14" x14ac:dyDescent="0.35">
      <c r="B55" s="21" t="s">
        <v>8</v>
      </c>
      <c r="C55" s="31">
        <v>139</v>
      </c>
      <c r="D55" s="31">
        <v>71</v>
      </c>
      <c r="E55" s="31">
        <v>61</v>
      </c>
      <c r="F55" s="31">
        <v>38.299999999999997</v>
      </c>
      <c r="G55" s="31">
        <v>37.299999999999997</v>
      </c>
      <c r="H55" s="31">
        <v>18</v>
      </c>
      <c r="I55" s="31">
        <v>37</v>
      </c>
      <c r="J55" s="31">
        <v>28</v>
      </c>
      <c r="K55" s="32">
        <v>61</v>
      </c>
      <c r="L55" s="32">
        <v>193</v>
      </c>
      <c r="N55" s="4"/>
    </row>
    <row r="56" spans="2:14" x14ac:dyDescent="0.35">
      <c r="B56" s="21" t="s">
        <v>13</v>
      </c>
      <c r="C56" s="31">
        <v>86</v>
      </c>
      <c r="D56" s="31">
        <v>50</v>
      </c>
      <c r="E56" s="31">
        <v>21</v>
      </c>
      <c r="F56" s="31">
        <v>79.7</v>
      </c>
      <c r="G56" s="31">
        <v>70.900000000000006</v>
      </c>
      <c r="H56" s="31">
        <v>5</v>
      </c>
      <c r="I56" s="31">
        <v>1</v>
      </c>
      <c r="J56" s="31">
        <v>4</v>
      </c>
      <c r="K56" s="32">
        <v>4</v>
      </c>
      <c r="L56" s="32">
        <v>50</v>
      </c>
      <c r="N56" s="4"/>
    </row>
    <row r="57" spans="2:14" x14ac:dyDescent="0.35">
      <c r="B57" s="21" t="s">
        <v>35</v>
      </c>
      <c r="C57" s="24"/>
      <c r="D57" s="24"/>
      <c r="E57" s="24"/>
      <c r="F57" s="24"/>
      <c r="G57" s="24">
        <v>0.9</v>
      </c>
      <c r="H57" s="24">
        <v>26</v>
      </c>
      <c r="I57" s="24">
        <v>101</v>
      </c>
      <c r="J57" s="24">
        <v>272.39999999999998</v>
      </c>
      <c r="K57" s="21">
        <v>2</v>
      </c>
      <c r="L57" s="21">
        <v>29</v>
      </c>
      <c r="N57" s="4"/>
    </row>
    <row r="58" spans="2:14" x14ac:dyDescent="0.35">
      <c r="B58" s="21" t="s">
        <v>45</v>
      </c>
      <c r="C58" s="26"/>
      <c r="D58" s="26">
        <v>125.6</v>
      </c>
      <c r="E58" s="26">
        <v>140</v>
      </c>
      <c r="F58" s="26">
        <v>182.4</v>
      </c>
      <c r="G58" s="26">
        <v>246</v>
      </c>
      <c r="H58" s="26">
        <v>128.69999999999999</v>
      </c>
      <c r="I58" s="26">
        <v>202.9</v>
      </c>
      <c r="J58" s="26">
        <v>279</v>
      </c>
      <c r="K58" s="21">
        <v>240.2</v>
      </c>
      <c r="L58" s="21">
        <v>270.3</v>
      </c>
      <c r="N58" s="4"/>
    </row>
    <row r="59" spans="2:14" x14ac:dyDescent="0.35">
      <c r="B59" s="21" t="s">
        <v>30</v>
      </c>
      <c r="C59" s="21">
        <v>0</v>
      </c>
      <c r="D59" s="21">
        <v>0</v>
      </c>
      <c r="E59" s="21">
        <v>0</v>
      </c>
      <c r="F59" s="21">
        <v>7.0000000000000007E-2</v>
      </c>
      <c r="G59" s="21">
        <v>0.18</v>
      </c>
      <c r="H59" s="21">
        <v>0.1515</v>
      </c>
      <c r="I59" s="21">
        <v>1.4215</v>
      </c>
      <c r="J59" s="21">
        <v>3.3106</v>
      </c>
      <c r="K59" s="21">
        <v>1.4634</v>
      </c>
      <c r="L59" s="21">
        <v>1.0145999999999999</v>
      </c>
      <c r="N59" s="4"/>
    </row>
    <row r="60" spans="2:14" x14ac:dyDescent="0.35">
      <c r="B60" s="21" t="s">
        <v>31</v>
      </c>
      <c r="C60" s="21">
        <v>0</v>
      </c>
      <c r="D60" s="21">
        <v>0</v>
      </c>
      <c r="E60" s="21">
        <v>0</v>
      </c>
      <c r="F60" s="21">
        <v>0.24</v>
      </c>
      <c r="G60" s="21">
        <v>0.23</v>
      </c>
      <c r="H60" s="21">
        <v>0.1515</v>
      </c>
      <c r="I60" s="21">
        <v>1.4215</v>
      </c>
      <c r="J60" s="21">
        <v>3.3106</v>
      </c>
      <c r="K60" s="21">
        <v>1.4634</v>
      </c>
      <c r="L60" s="21">
        <v>1.0145999999999999</v>
      </c>
      <c r="N60" s="4"/>
    </row>
    <row r="61" spans="2:14" x14ac:dyDescent="0.35">
      <c r="N61" s="4"/>
    </row>
    <row r="62" spans="2:14" ht="21.5" x14ac:dyDescent="0.5">
      <c r="B62" s="17" t="s">
        <v>64</v>
      </c>
      <c r="C62" s="3"/>
      <c r="D62" s="3"/>
      <c r="E62" s="3"/>
      <c r="F62" s="3"/>
      <c r="G62" s="3"/>
      <c r="H62" s="3"/>
      <c r="I62" s="3"/>
      <c r="N62" s="4"/>
    </row>
    <row r="63" spans="2:14" ht="4.5" customHeight="1" x14ac:dyDescent="0.5">
      <c r="B63" s="17"/>
      <c r="C63" s="3"/>
      <c r="D63" s="3"/>
      <c r="E63" s="3"/>
      <c r="F63" s="3"/>
      <c r="G63" s="3"/>
      <c r="H63" s="3"/>
      <c r="I63" s="3"/>
      <c r="N63" s="4"/>
    </row>
    <row r="64" spans="2:14" x14ac:dyDescent="0.35">
      <c r="B64" s="19" t="s">
        <v>9</v>
      </c>
      <c r="C64" s="28">
        <v>56874</v>
      </c>
      <c r="D64" s="28">
        <v>51255</v>
      </c>
      <c r="E64" s="30">
        <v>46981</v>
      </c>
      <c r="F64" s="28">
        <v>47556</v>
      </c>
      <c r="G64" s="28">
        <v>46416</v>
      </c>
      <c r="H64" s="28">
        <v>41485</v>
      </c>
      <c r="I64" s="28">
        <v>38703</v>
      </c>
      <c r="J64" s="28">
        <v>38682</v>
      </c>
      <c r="K64" s="33">
        <v>40213</v>
      </c>
      <c r="L64" s="33">
        <v>41778</v>
      </c>
      <c r="N64" s="4"/>
    </row>
    <row r="65" spans="2:14" x14ac:dyDescent="0.35">
      <c r="B65" s="2" t="s">
        <v>27</v>
      </c>
      <c r="C65" s="6"/>
      <c r="D65" s="6"/>
      <c r="E65" s="6"/>
      <c r="F65" s="6"/>
      <c r="G65" s="6"/>
      <c r="H65" s="6"/>
      <c r="I65" s="6"/>
      <c r="J65" s="6"/>
      <c r="N65" s="4"/>
    </row>
    <row r="66" spans="2:14" x14ac:dyDescent="0.35">
      <c r="B66" s="35" t="s">
        <v>10</v>
      </c>
      <c r="C66" s="28">
        <v>9130</v>
      </c>
      <c r="D66" s="28">
        <v>8296</v>
      </c>
      <c r="E66" s="28">
        <f>7611+2</f>
        <v>7613</v>
      </c>
      <c r="F66" s="28">
        <v>7767</v>
      </c>
      <c r="G66" s="28">
        <v>7583</v>
      </c>
      <c r="H66" s="28">
        <v>6904</v>
      </c>
      <c r="I66" s="28">
        <v>6536</v>
      </c>
      <c r="J66" s="28">
        <v>6559</v>
      </c>
      <c r="K66" s="36">
        <v>6854</v>
      </c>
      <c r="L66" s="36">
        <v>7226</v>
      </c>
      <c r="M66" s="53"/>
      <c r="N66" s="4"/>
    </row>
    <row r="67" spans="2:14" x14ac:dyDescent="0.35">
      <c r="B67" s="27" t="s">
        <v>11</v>
      </c>
      <c r="C67" s="31">
        <v>47744</v>
      </c>
      <c r="D67" s="31">
        <v>42959</v>
      </c>
      <c r="E67" s="31">
        <v>39368</v>
      </c>
      <c r="F67" s="31">
        <v>39789</v>
      </c>
      <c r="G67" s="31">
        <v>38833</v>
      </c>
      <c r="H67" s="31">
        <v>34581</v>
      </c>
      <c r="I67" s="31">
        <v>32167</v>
      </c>
      <c r="J67" s="31">
        <v>32123</v>
      </c>
      <c r="K67" s="37">
        <v>33359</v>
      </c>
      <c r="L67" s="37">
        <v>34552</v>
      </c>
      <c r="N67" s="4"/>
    </row>
    <row r="68" spans="2:14" x14ac:dyDescent="0.35">
      <c r="B68" s="34" t="s">
        <v>28</v>
      </c>
      <c r="C68" s="6"/>
      <c r="D68" s="6"/>
      <c r="E68" s="6"/>
      <c r="F68" s="6"/>
      <c r="G68" s="6"/>
      <c r="H68" s="6"/>
      <c r="I68" s="6"/>
      <c r="N68" s="4"/>
    </row>
    <row r="69" spans="2:14" x14ac:dyDescent="0.35">
      <c r="B69" s="35" t="s">
        <v>21</v>
      </c>
      <c r="C69" s="30">
        <v>29875</v>
      </c>
      <c r="D69" s="30">
        <v>27334</v>
      </c>
      <c r="E69" s="30">
        <v>25325</v>
      </c>
      <c r="F69" s="30">
        <v>25719</v>
      </c>
      <c r="G69" s="30">
        <v>25239</v>
      </c>
      <c r="H69" s="30">
        <f>85+1624+234+20058+1213</f>
        <v>23214</v>
      </c>
      <c r="I69" s="30">
        <v>21798</v>
      </c>
      <c r="J69" s="30">
        <v>21996</v>
      </c>
      <c r="K69" s="36">
        <v>22854</v>
      </c>
      <c r="L69" s="36">
        <v>23676</v>
      </c>
      <c r="M69" s="53"/>
      <c r="N69" s="4"/>
    </row>
    <row r="70" spans="2:14" x14ac:dyDescent="0.35">
      <c r="B70" s="27" t="s">
        <v>22</v>
      </c>
      <c r="C70" s="24">
        <v>12730</v>
      </c>
      <c r="D70" s="24">
        <v>11495</v>
      </c>
      <c r="E70" s="24">
        <v>10585</v>
      </c>
      <c r="F70" s="24">
        <v>10878</v>
      </c>
      <c r="G70" s="24">
        <v>10686</v>
      </c>
      <c r="H70" s="31">
        <f>(24+1940+360+7400+106)</f>
        <v>9830</v>
      </c>
      <c r="I70" s="31">
        <v>9292</v>
      </c>
      <c r="J70" s="31">
        <v>9354</v>
      </c>
      <c r="K70" s="37">
        <v>9871</v>
      </c>
      <c r="L70" s="37">
        <v>10572</v>
      </c>
      <c r="M70" s="53"/>
      <c r="N70" s="4"/>
    </row>
    <row r="71" spans="2:14" x14ac:dyDescent="0.35">
      <c r="B71" s="27" t="s">
        <v>23</v>
      </c>
      <c r="C71" s="24">
        <v>2785</v>
      </c>
      <c r="D71" s="24">
        <v>2564</v>
      </c>
      <c r="E71" s="24">
        <f>2390+2</f>
        <v>2392</v>
      </c>
      <c r="F71" s="24">
        <v>2486</v>
      </c>
      <c r="G71" s="24">
        <v>2455</v>
      </c>
      <c r="H71" s="31">
        <f>(4+542+43+1670+26)</f>
        <v>2285</v>
      </c>
      <c r="I71" s="31">
        <v>2209</v>
      </c>
      <c r="J71" s="31">
        <v>2254</v>
      </c>
      <c r="K71" s="37">
        <v>2562</v>
      </c>
      <c r="L71" s="37">
        <v>2934</v>
      </c>
      <c r="M71" s="53"/>
      <c r="N71" s="4"/>
    </row>
    <row r="72" spans="2:14" x14ac:dyDescent="0.35">
      <c r="B72" s="27" t="s">
        <v>24</v>
      </c>
      <c r="C72" s="24">
        <v>754</v>
      </c>
      <c r="D72" s="24">
        <v>705</v>
      </c>
      <c r="E72" s="24">
        <v>647</v>
      </c>
      <c r="F72" s="24">
        <v>656</v>
      </c>
      <c r="G72" s="24">
        <v>648</v>
      </c>
      <c r="H72" s="31">
        <f>3+54+14+512+19</f>
        <v>602</v>
      </c>
      <c r="I72" s="31">
        <v>580</v>
      </c>
      <c r="J72" s="31">
        <v>586</v>
      </c>
      <c r="K72" s="21">
        <v>603</v>
      </c>
      <c r="L72" s="21">
        <v>626</v>
      </c>
      <c r="M72" s="53"/>
      <c r="N72" s="4"/>
    </row>
    <row r="73" spans="2:14" x14ac:dyDescent="0.35">
      <c r="B73" s="27" t="s">
        <v>25</v>
      </c>
      <c r="C73" s="24">
        <v>175</v>
      </c>
      <c r="D73" s="24">
        <v>147</v>
      </c>
      <c r="E73" s="24">
        <v>123</v>
      </c>
      <c r="F73" s="24">
        <v>121</v>
      </c>
      <c r="G73" s="24">
        <v>116</v>
      </c>
      <c r="H73" s="31">
        <f>1+15+5+76+1</f>
        <v>98</v>
      </c>
      <c r="I73" s="31">
        <v>98</v>
      </c>
      <c r="J73" s="31">
        <v>96</v>
      </c>
      <c r="K73" s="21">
        <v>92</v>
      </c>
      <c r="L73" s="21">
        <v>88</v>
      </c>
      <c r="M73" s="53"/>
      <c r="N73" s="4"/>
    </row>
    <row r="74" spans="2:14" x14ac:dyDescent="0.35">
      <c r="B74" s="27" t="s">
        <v>26</v>
      </c>
      <c r="C74" s="24">
        <v>10555</v>
      </c>
      <c r="D74" s="24">
        <v>9010</v>
      </c>
      <c r="E74" s="24">
        <v>7909</v>
      </c>
      <c r="F74" s="24">
        <v>7696</v>
      </c>
      <c r="G74" s="24">
        <v>7272</v>
      </c>
      <c r="H74" s="31">
        <f>20+735+108+4331+262</f>
        <v>5456</v>
      </c>
      <c r="I74" s="31">
        <v>4726</v>
      </c>
      <c r="J74" s="31">
        <v>4396</v>
      </c>
      <c r="K74" s="37">
        <v>4231</v>
      </c>
      <c r="L74" s="37">
        <v>3882</v>
      </c>
      <c r="M74" s="53"/>
      <c r="N74" s="4"/>
    </row>
    <row r="75" spans="2:14" x14ac:dyDescent="0.35">
      <c r="B75" s="2" t="s">
        <v>29</v>
      </c>
      <c r="C75" s="8"/>
      <c r="D75" s="8"/>
      <c r="E75" s="8"/>
      <c r="F75" s="8"/>
      <c r="G75" s="8"/>
      <c r="H75" s="8"/>
      <c r="I75" s="8"/>
      <c r="N75" s="4"/>
    </row>
    <row r="76" spans="2:14" x14ac:dyDescent="0.35">
      <c r="B76" s="35" t="s">
        <v>36</v>
      </c>
      <c r="C76" s="28"/>
      <c r="D76" s="28">
        <v>480</v>
      </c>
      <c r="E76" s="28">
        <v>248</v>
      </c>
      <c r="F76" s="28">
        <v>184</v>
      </c>
      <c r="G76" s="28">
        <v>99</v>
      </c>
      <c r="H76" s="28">
        <v>45</v>
      </c>
      <c r="I76" s="28">
        <v>15</v>
      </c>
      <c r="J76" s="28">
        <v>51</v>
      </c>
      <c r="K76" s="19">
        <v>180</v>
      </c>
      <c r="L76" s="19">
        <v>243</v>
      </c>
      <c r="N76" s="4"/>
    </row>
    <row r="77" spans="2:14" x14ac:dyDescent="0.35">
      <c r="B77" s="27" t="s">
        <v>37</v>
      </c>
      <c r="C77" s="31"/>
      <c r="D77" s="31">
        <v>3901</v>
      </c>
      <c r="E77" s="31">
        <v>2770</v>
      </c>
      <c r="F77" s="31">
        <v>2181</v>
      </c>
      <c r="G77" s="31">
        <v>1518</v>
      </c>
      <c r="H77" s="31">
        <v>976</v>
      </c>
      <c r="I77" s="31">
        <v>645</v>
      </c>
      <c r="J77" s="31">
        <v>638</v>
      </c>
      <c r="K77" s="37">
        <v>1052</v>
      </c>
      <c r="L77" s="37">
        <v>1217</v>
      </c>
      <c r="N77" s="4"/>
    </row>
    <row r="78" spans="2:14" x14ac:dyDescent="0.35">
      <c r="B78" s="27" t="s">
        <v>38</v>
      </c>
      <c r="C78" s="31"/>
      <c r="D78" s="31">
        <v>9151</v>
      </c>
      <c r="E78" s="31">
        <v>8031</v>
      </c>
      <c r="F78" s="31">
        <v>7406</v>
      </c>
      <c r="G78" s="31">
        <v>6558</v>
      </c>
      <c r="H78" s="31">
        <v>5334</v>
      </c>
      <c r="I78" s="31">
        <v>4124</v>
      </c>
      <c r="J78" s="31">
        <v>3332</v>
      </c>
      <c r="K78" s="37">
        <v>3127</v>
      </c>
      <c r="L78" s="37">
        <v>3081</v>
      </c>
      <c r="N78" s="4"/>
    </row>
    <row r="79" spans="2:14" x14ac:dyDescent="0.35">
      <c r="B79" s="27" t="s">
        <v>39</v>
      </c>
      <c r="C79" s="31"/>
      <c r="D79" s="31">
        <v>9765</v>
      </c>
      <c r="E79" s="31">
        <v>10103</v>
      </c>
      <c r="F79" s="31">
        <v>10374</v>
      </c>
      <c r="G79" s="31">
        <v>10056</v>
      </c>
      <c r="H79" s="31">
        <v>9629</v>
      </c>
      <c r="I79" s="31">
        <v>8944</v>
      </c>
      <c r="J79" s="31">
        <v>8069</v>
      </c>
      <c r="K79" s="37">
        <v>7636</v>
      </c>
      <c r="L79" s="37">
        <v>7287</v>
      </c>
      <c r="N79" s="4"/>
    </row>
    <row r="80" spans="2:14" x14ac:dyDescent="0.35">
      <c r="B80" s="27" t="s">
        <v>40</v>
      </c>
      <c r="C80" s="31"/>
      <c r="D80" s="31">
        <v>6262</v>
      </c>
      <c r="E80" s="31">
        <v>6899</v>
      </c>
      <c r="F80" s="31">
        <v>7506</v>
      </c>
      <c r="G80" s="31">
        <v>8188</v>
      </c>
      <c r="H80" s="31">
        <v>8829</v>
      </c>
      <c r="I80" s="31">
        <v>9474</v>
      </c>
      <c r="J80" s="31">
        <v>9887</v>
      </c>
      <c r="K80" s="37">
        <v>10214</v>
      </c>
      <c r="L80" s="37">
        <v>10155</v>
      </c>
      <c r="N80" s="4"/>
    </row>
    <row r="81" spans="2:14" x14ac:dyDescent="0.35">
      <c r="B81" s="27" t="s">
        <v>41</v>
      </c>
      <c r="C81" s="31"/>
      <c r="D81" s="31">
        <v>4864</v>
      </c>
      <c r="E81" s="31">
        <v>4664</v>
      </c>
      <c r="F81" s="31">
        <v>4787</v>
      </c>
      <c r="G81" s="31">
        <v>5222</v>
      </c>
      <c r="H81" s="31">
        <v>5500</v>
      </c>
      <c r="I81" s="31">
        <v>6062</v>
      </c>
      <c r="J81" s="31">
        <v>6736</v>
      </c>
      <c r="K81" s="37">
        <v>7338</v>
      </c>
      <c r="L81" s="37">
        <v>8111</v>
      </c>
      <c r="N81" s="4"/>
    </row>
    <row r="82" spans="2:14" x14ac:dyDescent="0.35">
      <c r="B82" s="27" t="s">
        <v>42</v>
      </c>
      <c r="C82" s="31"/>
      <c r="D82" s="31">
        <v>9499</v>
      </c>
      <c r="E82" s="31">
        <v>8017</v>
      </c>
      <c r="F82" s="31">
        <v>7233</v>
      </c>
      <c r="G82" s="31">
        <v>6054</v>
      </c>
      <c r="H82" s="31">
        <v>4867</v>
      </c>
      <c r="I82" s="31">
        <v>4259</v>
      </c>
      <c r="J82" s="31">
        <v>4328</v>
      </c>
      <c r="K82" s="37">
        <v>4578</v>
      </c>
      <c r="L82" s="37">
        <v>5090</v>
      </c>
      <c r="N82" s="4"/>
    </row>
    <row r="83" spans="2:14" x14ac:dyDescent="0.35">
      <c r="B83" s="27" t="s">
        <v>43</v>
      </c>
      <c r="C83" s="31"/>
      <c r="D83" s="31">
        <v>5326</v>
      </c>
      <c r="E83" s="31">
        <v>4584</v>
      </c>
      <c r="F83" s="31">
        <v>5753</v>
      </c>
      <c r="G83" s="31">
        <v>6220</v>
      </c>
      <c r="H83" s="31">
        <v>4499</v>
      </c>
      <c r="I83" s="31">
        <v>3698</v>
      </c>
      <c r="J83" s="31">
        <v>3730</v>
      </c>
      <c r="K83" s="37">
        <v>3751</v>
      </c>
      <c r="L83" s="37">
        <v>3701</v>
      </c>
      <c r="N83" s="4"/>
    </row>
    <row r="84" spans="2:14" x14ac:dyDescent="0.35">
      <c r="B84" s="27" t="s">
        <v>44</v>
      </c>
      <c r="C84" s="31"/>
      <c r="D84" s="31">
        <v>2007</v>
      </c>
      <c r="E84" s="31">
        <v>1665</v>
      </c>
      <c r="F84" s="31">
        <v>2132</v>
      </c>
      <c r="G84" s="31">
        <v>2501</v>
      </c>
      <c r="H84" s="31">
        <v>1806</v>
      </c>
      <c r="I84" s="31">
        <v>1482</v>
      </c>
      <c r="J84" s="31">
        <v>1911</v>
      </c>
      <c r="K84" s="37">
        <v>2337</v>
      </c>
      <c r="L84" s="37">
        <v>2893</v>
      </c>
      <c r="N84" s="4"/>
    </row>
    <row r="85" spans="2:14" x14ac:dyDescent="0.35">
      <c r="B85" s="2" t="s">
        <v>47</v>
      </c>
      <c r="C85" s="2"/>
      <c r="D85" s="2"/>
      <c r="E85" s="2"/>
      <c r="F85" s="2"/>
      <c r="G85" s="2"/>
      <c r="H85" s="2"/>
      <c r="K85" s="38"/>
      <c r="L85" s="38"/>
      <c r="N85" s="4"/>
    </row>
    <row r="86" spans="2:14" x14ac:dyDescent="0.35">
      <c r="B86" s="19" t="s">
        <v>57</v>
      </c>
      <c r="C86" s="39">
        <v>0.16</v>
      </c>
      <c r="D86" s="39">
        <v>0.16</v>
      </c>
      <c r="E86" s="39">
        <v>0.16</v>
      </c>
      <c r="F86" s="39">
        <v>0.16</v>
      </c>
      <c r="G86" s="39">
        <v>0.16</v>
      </c>
      <c r="H86" s="39">
        <v>0.17</v>
      </c>
      <c r="I86" s="39">
        <v>0.17</v>
      </c>
      <c r="J86" s="39">
        <v>0.17</v>
      </c>
      <c r="K86" s="39">
        <v>0.17</v>
      </c>
      <c r="L86" s="39">
        <v>0.17</v>
      </c>
      <c r="M86" s="54"/>
      <c r="N86" s="55"/>
    </row>
    <row r="87" spans="2:14" x14ac:dyDescent="0.35">
      <c r="B87" s="21" t="s">
        <v>48</v>
      </c>
      <c r="C87" s="40">
        <v>0.18</v>
      </c>
      <c r="D87" s="40">
        <v>0.17</v>
      </c>
      <c r="E87" s="40">
        <v>0.18</v>
      </c>
      <c r="F87" s="40">
        <v>0.18</v>
      </c>
      <c r="G87" s="40">
        <v>0.19</v>
      </c>
      <c r="H87" s="40">
        <v>0.2</v>
      </c>
      <c r="I87" s="40">
        <v>0.2</v>
      </c>
      <c r="J87" s="40">
        <v>0.2</v>
      </c>
      <c r="K87" s="40">
        <v>0.218</v>
      </c>
      <c r="L87" s="40">
        <v>0.24299999999999999</v>
      </c>
      <c r="M87" s="56">
        <v>0.21</v>
      </c>
      <c r="N87" s="57">
        <v>2024</v>
      </c>
    </row>
    <row r="88" spans="2:14" ht="18" x14ac:dyDescent="0.35">
      <c r="B88" s="21" t="s">
        <v>74</v>
      </c>
      <c r="C88" s="21"/>
      <c r="D88" s="21"/>
      <c r="E88" s="21"/>
      <c r="F88" s="21"/>
      <c r="G88" s="40">
        <v>0.18</v>
      </c>
      <c r="H88" s="40">
        <v>0.19</v>
      </c>
      <c r="I88" s="40">
        <v>0.2</v>
      </c>
      <c r="J88" s="40">
        <v>0.2</v>
      </c>
      <c r="K88" s="40">
        <v>0.217</v>
      </c>
      <c r="L88" s="40">
        <v>0.24349999999999999</v>
      </c>
      <c r="M88" s="58"/>
      <c r="N88" s="42"/>
    </row>
    <row r="89" spans="2:14" ht="18" x14ac:dyDescent="0.35">
      <c r="B89" s="21" t="s">
        <v>75</v>
      </c>
      <c r="C89" s="21"/>
      <c r="D89" s="21"/>
      <c r="E89" s="21"/>
      <c r="F89" s="21"/>
      <c r="G89" s="40">
        <v>0.22</v>
      </c>
      <c r="H89" s="40">
        <v>0.17</v>
      </c>
      <c r="I89" s="40">
        <v>0.28000000000000003</v>
      </c>
      <c r="J89" s="40">
        <v>0.21</v>
      </c>
      <c r="K89" s="40">
        <v>0.22</v>
      </c>
      <c r="L89" s="40">
        <v>0.24590000000000001</v>
      </c>
      <c r="M89" s="59"/>
      <c r="N89" s="60"/>
    </row>
    <row r="90" spans="2:14" ht="18" x14ac:dyDescent="0.35">
      <c r="B90" s="21" t="s">
        <v>76</v>
      </c>
      <c r="C90" s="21"/>
      <c r="D90" s="21"/>
      <c r="E90" s="21"/>
      <c r="F90" s="21"/>
      <c r="G90" s="40">
        <v>0.05</v>
      </c>
      <c r="H90" s="40">
        <v>0.13</v>
      </c>
      <c r="I90" s="40">
        <v>0.13</v>
      </c>
      <c r="J90" s="40">
        <v>0.14499999999999999</v>
      </c>
      <c r="K90" s="40">
        <v>0.14599999999999999</v>
      </c>
      <c r="L90" s="40">
        <v>0.19600000000000001</v>
      </c>
      <c r="M90" s="59"/>
      <c r="N90" s="60"/>
    </row>
    <row r="91" spans="2:14" ht="18" x14ac:dyDescent="0.35">
      <c r="B91" s="21" t="s">
        <v>77</v>
      </c>
      <c r="C91" s="21"/>
      <c r="D91" s="21"/>
      <c r="E91" s="40">
        <v>0.109</v>
      </c>
      <c r="F91" s="40">
        <v>0.111</v>
      </c>
      <c r="G91" s="40">
        <v>0.11</v>
      </c>
      <c r="H91" s="40">
        <v>0.12</v>
      </c>
      <c r="I91" s="40">
        <v>0.12</v>
      </c>
      <c r="J91" s="40">
        <v>0.12</v>
      </c>
      <c r="K91" s="40">
        <v>0.123</v>
      </c>
      <c r="L91" s="40">
        <v>0.128</v>
      </c>
      <c r="M91" s="59"/>
      <c r="N91" s="60"/>
    </row>
    <row r="92" spans="2:14" x14ac:dyDescent="0.35">
      <c r="B92" s="43" t="s">
        <v>52</v>
      </c>
      <c r="C92" s="44"/>
      <c r="D92" s="44">
        <v>0.92</v>
      </c>
      <c r="E92" s="44">
        <v>0.93</v>
      </c>
      <c r="F92" s="44">
        <v>0.91</v>
      </c>
      <c r="G92" s="44">
        <v>0.92</v>
      </c>
      <c r="H92" s="44">
        <v>0.95</v>
      </c>
      <c r="I92" s="44">
        <v>0.96</v>
      </c>
      <c r="J92" s="44">
        <v>0.97</v>
      </c>
      <c r="K92" s="44">
        <v>0.97</v>
      </c>
      <c r="L92" s="44">
        <v>0.97</v>
      </c>
      <c r="M92" s="60"/>
      <c r="N92" s="60"/>
    </row>
    <row r="93" spans="2:14" x14ac:dyDescent="0.3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2"/>
      <c r="N93" s="42"/>
    </row>
    <row r="94" spans="2:14" ht="222" customHeight="1" x14ac:dyDescent="0.35">
      <c r="B94" s="65" t="s">
        <v>81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</row>
    <row r="95" spans="2:14" x14ac:dyDescent="0.35">
      <c r="N95" s="4"/>
    </row>
    <row r="96" spans="2:14" x14ac:dyDescent="0.35">
      <c r="N96" s="4"/>
    </row>
    <row r="97" spans="14:14" x14ac:dyDescent="0.35">
      <c r="N97" s="4"/>
    </row>
    <row r="98" spans="14:14" x14ac:dyDescent="0.35">
      <c r="N98" s="4"/>
    </row>
    <row r="99" spans="14:14" x14ac:dyDescent="0.35">
      <c r="N99" s="4"/>
    </row>
    <row r="100" spans="14:14" x14ac:dyDescent="0.35">
      <c r="N100" s="4"/>
    </row>
    <row r="101" spans="14:14" x14ac:dyDescent="0.35">
      <c r="N101" s="4"/>
    </row>
  </sheetData>
  <mergeCells count="4">
    <mergeCell ref="M16:M17"/>
    <mergeCell ref="N16:N17"/>
    <mergeCell ref="B94:N94"/>
    <mergeCell ref="B1:N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5" ma:contentTypeDescription="Crie um novo documento." ma:contentTypeScope="" ma:versionID="ed83ebb4066d9795d12264e057b729cf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50b2ef94aea8d3095b5f112eb8e74b38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676B8-BEE1-446A-84B4-1541D556DB6E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87cec1b9-bc0e-4c94-88a2-658576a3e2c6"/>
    <ds:schemaRef ds:uri="http://schemas.openxmlformats.org/package/2006/metadata/core-properties"/>
    <ds:schemaRef ds:uri="3bcba1fa-c916-4888-8025-ab54e00f494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357E90-8F9F-4CDA-8443-BD8D56309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549FB-FECD-4C94-A209-1F8764D43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61996e-cafd-4c9a-8a94-2dc1b82131ae}" enabled="1" method="Standard" siteId="{5b6f6241-9a57-4be4-8e50-1dfa72e79a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Indicadores</vt:lpstr>
      <vt:lpstr>Indicadores!Area_de_impressao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Brito Barbosa</dc:creator>
  <cp:lastModifiedBy>Alexandre Brito Barbosa</cp:lastModifiedBy>
  <cp:lastPrinted>2024-07-05T17:33:44Z</cp:lastPrinted>
  <dcterms:created xsi:type="dcterms:W3CDTF">2020-11-10T20:00:52Z</dcterms:created>
  <dcterms:modified xsi:type="dcterms:W3CDTF">2025-08-07T19:01:14Z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2020-11-10T20:01:07Z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7d290e94-5882-4571-8a6c-de054423e71e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0x0101005FDC41C831B3A14FBF4F00CDD75651EC</vt:lpwstr>
  </property>
  <property fmtid="{D5CDD505-2E9C-101B-9397-08002B2CF9AE}" pid="10" name="MediaServiceImageTags">
    <vt:lpwstr/>
  </property>
</Properties>
</file>