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p26\OneDrive - PETROBRAS\Desktop\RI 2022\"/>
    </mc:Choice>
  </mc:AlternateContent>
  <xr:revisionPtr revIDLastSave="0" documentId="8_{7203E262-1133-4036-BF56-F0F2210C02E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rtuguês (ON PETR3) (PN PETR4)" sheetId="1" r:id="rId1"/>
    <sheet name="english (ON PETR3) (PN PETR4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2" l="1"/>
  <c r="Q4" i="2" s="1"/>
  <c r="H4" i="2"/>
  <c r="G4" i="2"/>
  <c r="P4" i="1"/>
  <c r="Q4" i="1" s="1"/>
  <c r="H4" i="1"/>
  <c r="G4" i="1"/>
  <c r="Q27" i="1"/>
  <c r="Q12" i="1" l="1"/>
  <c r="Q13" i="1"/>
  <c r="P13" i="1"/>
  <c r="Q14" i="1"/>
  <c r="P14" i="1"/>
  <c r="H12" i="1"/>
  <c r="H13" i="1"/>
  <c r="Q17" i="1"/>
  <c r="H17" i="1"/>
  <c r="Q15" i="1"/>
  <c r="Q53" i="1" l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P32" i="1"/>
  <c r="H32" i="1"/>
  <c r="G32" i="1"/>
  <c r="Q31" i="1"/>
  <c r="P31" i="1"/>
  <c r="H31" i="1"/>
  <c r="G31" i="1"/>
  <c r="Q30" i="1"/>
  <c r="H30" i="1"/>
  <c r="Q29" i="1"/>
  <c r="Q28" i="1"/>
  <c r="H29" i="1"/>
  <c r="H28" i="1"/>
  <c r="Q18" i="1"/>
  <c r="Q16" i="1"/>
  <c r="H16" i="1"/>
  <c r="H15" i="1"/>
</calcChain>
</file>

<file path=xl/sharedStrings.xml><?xml version="1.0" encoding="utf-8"?>
<sst xmlns="http://schemas.openxmlformats.org/spreadsheetml/2006/main" count="728" uniqueCount="177">
  <si>
    <t>ON - PETR3</t>
  </si>
  <si>
    <t>PN - PETR4</t>
  </si>
  <si>
    <t>Ano fiscal de referência</t>
  </si>
  <si>
    <t>Parcela</t>
  </si>
  <si>
    <t>Data do pagamento</t>
  </si>
  <si>
    <t>Data base da posição acionária</t>
  </si>
  <si>
    <t>Data da divulgação</t>
  </si>
  <si>
    <t>Valor  bruto declarado</t>
  </si>
  <si>
    <t>Valor líquido pago*</t>
  </si>
  <si>
    <t>Tipo</t>
  </si>
  <si>
    <t>3ª parcela</t>
  </si>
  <si>
    <t>JCP</t>
  </si>
  <si>
    <t>4ª parcela</t>
  </si>
  <si>
    <t>2ª parcela</t>
  </si>
  <si>
    <t>1ª parcela</t>
  </si>
  <si>
    <t>Única</t>
  </si>
  <si>
    <t>Dividendo</t>
  </si>
  <si>
    <t>*Exceto para investidores imunes e isentos. Inclui reajuste pela taxa Selic, quando pago no exercício seguinte.</t>
  </si>
  <si>
    <t>Não houve pagamentos de proventos relativos aos exercícios de 2014 a 2017.</t>
  </si>
  <si>
    <t>Proventos prescritos: Lei 6.404/76, art. 287, Inc. II, item a.</t>
  </si>
  <si>
    <t>Dividendos</t>
  </si>
  <si>
    <t>5ª parcela</t>
  </si>
  <si>
    <t>Fiscal year</t>
  </si>
  <si>
    <t>Installment</t>
  </si>
  <si>
    <t>Date of  payment</t>
  </si>
  <si>
    <t>Gross value</t>
  </si>
  <si>
    <t>Release date</t>
  </si>
  <si>
    <t>Record date</t>
  </si>
  <si>
    <t>Type</t>
  </si>
  <si>
    <t>Dividend</t>
  </si>
  <si>
    <t>10/24/2019</t>
  </si>
  <si>
    <t>3rd inst.</t>
  </si>
  <si>
    <t>2nd inst.</t>
  </si>
  <si>
    <t xml:space="preserve"> Interest on equity (IE)</t>
  </si>
  <si>
    <t>IE</t>
  </si>
  <si>
    <t>1st inst.</t>
  </si>
  <si>
    <t>05/21/2019</t>
  </si>
  <si>
    <t>4th inst.</t>
  </si>
  <si>
    <t>05/20/2019</t>
  </si>
  <si>
    <t>12/21/2019</t>
  </si>
  <si>
    <t>12/18/2018</t>
  </si>
  <si>
    <t>11/21/2018</t>
  </si>
  <si>
    <t>08/23/2018</t>
  </si>
  <si>
    <t>08/13/2018</t>
  </si>
  <si>
    <t>05/29/2018</t>
  </si>
  <si>
    <t>05/21/2018</t>
  </si>
  <si>
    <t>Single</t>
  </si>
  <si>
    <t>12/26/2019</t>
  </si>
  <si>
    <t>12/18/2019</t>
  </si>
  <si>
    <t>*Except for immune and exempt investors. Includes Selic rate adjustment, when paid in the following year.</t>
  </si>
  <si>
    <t>There were no payments of interest on equity and dividends for the years 2014 to 2017.</t>
  </si>
  <si>
    <t>Prescribed earnings: Law 6.404 / 76, art. 287, Inc. II, item a.</t>
  </si>
  <si>
    <t>Net value paid*</t>
  </si>
  <si>
    <t>04/25/2014</t>
  </si>
  <si>
    <t>04/17/2014</t>
  </si>
  <si>
    <t>5th inst.</t>
  </si>
  <si>
    <t>08/30/2013</t>
  </si>
  <si>
    <t>04/29/2013</t>
  </si>
  <si>
    <t>08/23/2013</t>
  </si>
  <si>
    <t>05/27/2013</t>
  </si>
  <si>
    <t>05/23/2013</t>
  </si>
  <si>
    <t>05/31/2012</t>
  </si>
  <si>
    <t>05/28/2012</t>
  </si>
  <si>
    <t>05/18/2012</t>
  </si>
  <si>
    <t>03/19/2012</t>
  </si>
  <si>
    <t>05/14/2012</t>
  </si>
  <si>
    <t>02/29/2012</t>
  </si>
  <si>
    <t>02/24/2012</t>
  </si>
  <si>
    <t>11/30/2011</t>
  </si>
  <si>
    <t>11/25/2011</t>
  </si>
  <si>
    <t>08/31/2011</t>
  </si>
  <si>
    <t>08/24/2011</t>
  </si>
  <si>
    <t>05/31/2011</t>
  </si>
  <si>
    <t>05/25/2011</t>
  </si>
  <si>
    <t>06/27/2011</t>
  </si>
  <si>
    <t>04/28/2011</t>
  </si>
  <si>
    <t>06/22/2011</t>
  </si>
  <si>
    <t>03/31/2011</t>
  </si>
  <si>
    <t>03/21/2011</t>
  </si>
  <si>
    <t>03/28/2011</t>
  </si>
  <si>
    <t>12/30/2010</t>
  </si>
  <si>
    <t>12/21/2010</t>
  </si>
  <si>
    <t>12/27/2010</t>
  </si>
  <si>
    <t>11/30/2010</t>
  </si>
  <si>
    <t>11/23/2010</t>
  </si>
  <si>
    <t>08/31/2010</t>
  </si>
  <si>
    <t>07/30/2010</t>
  </si>
  <si>
    <t>08/27/2010</t>
  </si>
  <si>
    <t>05/31/2010</t>
  </si>
  <si>
    <t>05/21/2010</t>
  </si>
  <si>
    <t>05/26/2010</t>
  </si>
  <si>
    <t>04/30/2010</t>
  </si>
  <si>
    <t>04/22/2010</t>
  </si>
  <si>
    <t>12/29/2009</t>
  </si>
  <si>
    <t>12/18/2009</t>
  </si>
  <si>
    <t>12/22/2009</t>
  </si>
  <si>
    <t>12/21/2009</t>
  </si>
  <si>
    <t>09/30/2009</t>
  </si>
  <si>
    <t>12/17/2009</t>
  </si>
  <si>
    <t>11/30/2009</t>
  </si>
  <si>
    <t>11/25/2009</t>
  </si>
  <si>
    <t>08/14/2009</t>
  </si>
  <si>
    <t>12/26/2008</t>
  </si>
  <si>
    <t>06/24/2009</t>
  </si>
  <si>
    <t>06/19/2009</t>
  </si>
  <si>
    <t>04/24/2009</t>
  </si>
  <si>
    <t>04/17/2009</t>
  </si>
  <si>
    <t>R$ 0.17</t>
  </si>
  <si>
    <t>R$ 0.1700</t>
  </si>
  <si>
    <t>R$ 0.20</t>
  </si>
  <si>
    <t>R$ 0.10</t>
  </si>
  <si>
    <t>R$ 0.05</t>
  </si>
  <si>
    <t>R$ 0.0850</t>
  </si>
  <si>
    <t>R$ 0.0425</t>
  </si>
  <si>
    <t>R$ 0.52</t>
  </si>
  <si>
    <t>R$ 0.4561</t>
  </si>
  <si>
    <t>R$ 0.14</t>
  </si>
  <si>
    <t>R$ 0.1163</t>
  </si>
  <si>
    <t>R$ 0.13</t>
  </si>
  <si>
    <t>R$ 0.1139</t>
  </si>
  <si>
    <t>R$ 0.12</t>
  </si>
  <si>
    <t>R$ 0.1234</t>
  </si>
  <si>
    <t>R$ 0.1530</t>
  </si>
  <si>
    <t>R$ 0.1250</t>
  </si>
  <si>
    <t>R$ 0.1300</t>
  </si>
  <si>
    <t>R$ 0.119</t>
  </si>
  <si>
    <t>R$ 0.1326</t>
  </si>
  <si>
    <t>R$ 0.1020</t>
  </si>
  <si>
    <t>R$ 0.30</t>
  </si>
  <si>
    <t>R$ 0.2550</t>
  </si>
  <si>
    <t>R$ 0.33</t>
  </si>
  <si>
    <t>R$ 0.3473</t>
  </si>
  <si>
    <t>R$ 0.04</t>
  </si>
  <si>
    <t>R$ 0.0361</t>
  </si>
  <si>
    <t>R$ 0.38</t>
  </si>
  <si>
    <t>R$ 0.3340</t>
  </si>
  <si>
    <t>R$ 0.97</t>
  </si>
  <si>
    <t>R$ 0.8457</t>
  </si>
  <si>
    <t>R$ 0.39</t>
  </si>
  <si>
    <t>R$ 0.3343</t>
  </si>
  <si>
    <t>R$ 0.3275</t>
  </si>
  <si>
    <t>12/15/2020</t>
  </si>
  <si>
    <t>07/22/2020</t>
  </si>
  <si>
    <t>06/19/2020</t>
  </si>
  <si>
    <t>Ação Ordinária Nominativa (ON - PETR3)</t>
  </si>
  <si>
    <t>Ação Preferencial Nominativa (PN - PETR4)</t>
  </si>
  <si>
    <t>04/29/2021</t>
  </si>
  <si>
    <t>04/14/2021</t>
  </si>
  <si>
    <t>02/24/2021</t>
  </si>
  <si>
    <t>R$ 0.791622</t>
  </si>
  <si>
    <t>R$ 0.239895</t>
  </si>
  <si>
    <t>08/25/2021</t>
  </si>
  <si>
    <t>08/16/2021</t>
  </si>
  <si>
    <t>R$ 0.792834</t>
  </si>
  <si>
    <t>R$ 0.238646</t>
  </si>
  <si>
    <t>R$ 0.200925</t>
  </si>
  <si>
    <t>R$ 0.170717</t>
  </si>
  <si>
    <t>R$ 0.051183</t>
  </si>
  <si>
    <t>R$ 0.043417</t>
  </si>
  <si>
    <t>R$ 0.000461</t>
  </si>
  <si>
    <t>0.000459</t>
  </si>
  <si>
    <t>R$ 0.421942</t>
  </si>
  <si>
    <t>R$ 0.358505</t>
  </si>
  <si>
    <t>R$ 0.019494</t>
  </si>
  <si>
    <t>R$ 0.019393</t>
  </si>
  <si>
    <t>R$ 0.716563</t>
  </si>
  <si>
    <t>R$ 0.607836</t>
  </si>
  <si>
    <t>12/15/2021</t>
  </si>
  <si>
    <t>3a parcela</t>
  </si>
  <si>
    <t>3nd inst.</t>
  </si>
  <si>
    <t>04/13/2022</t>
  </si>
  <si>
    <t>02/23/2022</t>
  </si>
  <si>
    <t>2a parcela</t>
  </si>
  <si>
    <t>05/16/2022</t>
  </si>
  <si>
    <t>06/20/2022</t>
  </si>
  <si>
    <t>05/23/2022</t>
  </si>
  <si>
    <t>07/20/2022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</si>
</sst>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&quot;R$&quot;\ #,##0.0000;[Red]\-&quot;R$&quot;\ #,##0.0000"/>
    <numFmt numFmtId="165" formatCode="&quot;R$&quot;\ 0.###00"/>
    <numFmt numFmtId="166" formatCode="&quot;R$&quot;\ 0.###0"/>
    <numFmt numFmtId="167" formatCode="&quot;R$&quot;\ #,##0.00000;[Red]\-&quot;R$&quot;\ #,##0.00000"/>
    <numFmt numFmtId="168" formatCode="&quot;R$&quot;\ #,##0.000000;[Red]\-&quot;R$&quot;\ #,##0.0000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b/>
      <sz val="9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3" borderId="0" xfId="0" applyFont="1" applyFill="1"/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8" fontId="2" fillId="2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8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8" fontId="2" fillId="3" borderId="0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8" fontId="2" fillId="0" borderId="17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168" fontId="2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14" fontId="2" fillId="7" borderId="9" xfId="0" applyNumberFormat="1" applyFont="1" applyFill="1" applyBorder="1" applyAlignment="1">
      <alignment horizontal="center" vertical="center" wrapText="1"/>
    </xf>
    <xf numFmtId="168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4" fontId="2" fillId="7" borderId="10" xfId="0" applyNumberFormat="1" applyFont="1" applyFill="1" applyBorder="1" applyAlignment="1">
      <alignment horizontal="center" vertical="center" wrapText="1"/>
    </xf>
    <xf numFmtId="168" fontId="2" fillId="7" borderId="10" xfId="0" applyNumberFormat="1" applyFont="1" applyFill="1" applyBorder="1" applyAlignment="1">
      <alignment horizontal="center" vertical="center" wrapText="1"/>
    </xf>
    <xf numFmtId="8" fontId="2" fillId="7" borderId="9" xfId="0" applyNumberFormat="1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14" fontId="2" fillId="7" borderId="17" xfId="0" applyNumberFormat="1" applyFont="1" applyFill="1" applyBorder="1" applyAlignment="1">
      <alignment horizontal="center" vertical="center" wrapText="1"/>
    </xf>
    <xf numFmtId="8" fontId="2" fillId="7" borderId="17" xfId="0" applyNumberFormat="1" applyFont="1" applyFill="1" applyBorder="1" applyAlignment="1">
      <alignment horizontal="center" vertical="center" wrapText="1"/>
    </xf>
    <xf numFmtId="164" fontId="2" fillId="7" borderId="17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3" borderId="0" xfId="0" applyFont="1" applyFill="1" applyBorder="1"/>
    <xf numFmtId="167" fontId="2" fillId="7" borderId="7" xfId="0" applyNumberFormat="1" applyFont="1" applyFill="1" applyBorder="1" applyAlignment="1">
      <alignment horizontal="center" vertical="center" wrapText="1"/>
    </xf>
    <xf numFmtId="165" fontId="2" fillId="7" borderId="9" xfId="0" applyNumberFormat="1" applyFont="1" applyFill="1" applyBorder="1" applyAlignment="1">
      <alignment horizontal="center" vertical="center" wrapText="1"/>
    </xf>
    <xf numFmtId="166" fontId="2" fillId="7" borderId="9" xfId="0" applyNumberFormat="1" applyFont="1" applyFill="1" applyBorder="1" applyAlignment="1">
      <alignment horizontal="center" vertical="center" wrapText="1"/>
    </xf>
    <xf numFmtId="8" fontId="2" fillId="3" borderId="0" xfId="0" applyNumberFormat="1" applyFont="1" applyFill="1"/>
    <xf numFmtId="168" fontId="2" fillId="3" borderId="0" xfId="0" applyNumberFormat="1" applyFont="1" applyFill="1"/>
    <xf numFmtId="0" fontId="2" fillId="0" borderId="11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4" fontId="2" fillId="7" borderId="10" xfId="0" applyNumberFormat="1" applyFont="1" applyFill="1" applyBorder="1" applyAlignment="1">
      <alignment horizontal="center" vertical="center" wrapText="1"/>
    </xf>
    <xf numFmtId="14" fontId="2" fillId="7" borderId="11" xfId="0" applyNumberFormat="1" applyFont="1" applyFill="1" applyBorder="1" applyAlignment="1">
      <alignment horizontal="center" vertical="center" wrapText="1"/>
    </xf>
    <xf numFmtId="168" fontId="2" fillId="7" borderId="10" xfId="0" applyNumberFormat="1" applyFont="1" applyFill="1" applyBorder="1" applyAlignment="1">
      <alignment horizontal="center" vertical="center" wrapText="1"/>
    </xf>
    <xf numFmtId="168" fontId="2" fillId="7" borderId="11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8" fontId="2" fillId="7" borderId="10" xfId="0" applyNumberFormat="1" applyFont="1" applyFill="1" applyBorder="1" applyAlignment="1">
      <alignment horizontal="center" vertical="center" wrapText="1"/>
    </xf>
    <xf numFmtId="8" fontId="2" fillId="7" borderId="11" xfId="0" applyNumberFormat="1" applyFont="1" applyFill="1" applyBorder="1" applyAlignment="1">
      <alignment horizontal="center" vertical="center" wrapText="1"/>
    </xf>
    <xf numFmtId="164" fontId="2" fillId="7" borderId="10" xfId="0" applyNumberFormat="1" applyFont="1" applyFill="1" applyBorder="1" applyAlignment="1">
      <alignment horizontal="center" vertical="center" wrapText="1"/>
    </xf>
    <xf numFmtId="164" fontId="2" fillId="7" borderId="1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showGridLines="0" workbookViewId="0">
      <selection activeCell="R4" sqref="R4"/>
    </sheetView>
  </sheetViews>
  <sheetFormatPr defaultColWidth="9.140625" defaultRowHeight="12" x14ac:dyDescent="0.2"/>
  <cols>
    <col min="1" max="1" width="2.7109375" style="2" customWidth="1"/>
    <col min="2" max="2" width="12.7109375" style="3" customWidth="1"/>
    <col min="3" max="7" width="10.85546875" style="3" customWidth="1"/>
    <col min="8" max="8" width="12" style="3" customWidth="1"/>
    <col min="9" max="9" width="10.85546875" style="3" customWidth="1"/>
    <col min="10" max="10" width="2.7109375" style="2" customWidth="1"/>
    <col min="11" max="11" width="13.28515625" style="3" customWidth="1"/>
    <col min="12" max="16" width="10.85546875" style="3" customWidth="1"/>
    <col min="17" max="17" width="12.85546875" style="3" customWidth="1"/>
    <col min="18" max="18" width="10.85546875" style="3" customWidth="1"/>
    <col min="19" max="16384" width="9.140625" style="3"/>
  </cols>
  <sheetData>
    <row r="1" spans="2:18" s="2" customFormat="1" ht="12.75" thickBot="1" x14ac:dyDescent="0.25">
      <c r="H1" s="1"/>
      <c r="P1" s="1"/>
    </row>
    <row r="2" spans="2:18" ht="18" customHeight="1" thickBot="1" x14ac:dyDescent="0.25">
      <c r="B2" s="81" t="s">
        <v>144</v>
      </c>
      <c r="C2" s="82"/>
      <c r="D2" s="82"/>
      <c r="E2" s="82"/>
      <c r="F2" s="82"/>
      <c r="G2" s="82"/>
      <c r="H2" s="82"/>
      <c r="I2" s="83"/>
      <c r="K2" s="84" t="s">
        <v>145</v>
      </c>
      <c r="L2" s="85"/>
      <c r="M2" s="85"/>
      <c r="N2" s="85"/>
      <c r="O2" s="85"/>
      <c r="P2" s="85"/>
      <c r="Q2" s="85"/>
      <c r="R2" s="86"/>
    </row>
    <row r="3" spans="2:18" ht="39.950000000000003" customHeight="1" thickBot="1" x14ac:dyDescent="0.25">
      <c r="B3" s="41" t="s">
        <v>2</v>
      </c>
      <c r="C3" s="41" t="s">
        <v>3</v>
      </c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9</v>
      </c>
      <c r="K3" s="43" t="s">
        <v>2</v>
      </c>
      <c r="L3" s="44" t="s">
        <v>3</v>
      </c>
      <c r="M3" s="44" t="s">
        <v>4</v>
      </c>
      <c r="N3" s="44" t="s">
        <v>5</v>
      </c>
      <c r="O3" s="44" t="s">
        <v>6</v>
      </c>
      <c r="P3" s="44" t="s">
        <v>7</v>
      </c>
      <c r="Q3" s="44" t="s">
        <v>8</v>
      </c>
      <c r="R3" s="44" t="s">
        <v>9</v>
      </c>
    </row>
    <row r="4" spans="2:18" ht="18" customHeight="1" thickBot="1" x14ac:dyDescent="0.25">
      <c r="B4" s="95">
        <v>2022</v>
      </c>
      <c r="C4" s="4" t="s">
        <v>13</v>
      </c>
      <c r="D4" s="35">
        <v>44762</v>
      </c>
      <c r="E4" s="35">
        <v>44704</v>
      </c>
      <c r="F4" s="35">
        <v>44686</v>
      </c>
      <c r="G4" s="45">
        <f>+G5+G6</f>
        <v>1.857745</v>
      </c>
      <c r="H4" s="45">
        <f>+G4</f>
        <v>1.857745</v>
      </c>
      <c r="I4" s="4" t="s">
        <v>16</v>
      </c>
      <c r="K4" s="95">
        <v>2022</v>
      </c>
      <c r="L4" s="4" t="s">
        <v>13</v>
      </c>
      <c r="M4" s="35">
        <v>44762</v>
      </c>
      <c r="N4" s="35">
        <v>44704</v>
      </c>
      <c r="O4" s="35">
        <v>44686</v>
      </c>
      <c r="P4" s="45">
        <f>+P5+P6</f>
        <v>1.857745</v>
      </c>
      <c r="Q4" s="45">
        <f>+P4</f>
        <v>1.857745</v>
      </c>
      <c r="R4" s="4" t="s">
        <v>16</v>
      </c>
    </row>
    <row r="5" spans="2:18" ht="18" customHeight="1" thickBot="1" x14ac:dyDescent="0.25">
      <c r="B5" s="96"/>
      <c r="C5" s="127" t="s">
        <v>14</v>
      </c>
      <c r="D5" s="14">
        <v>44732</v>
      </c>
      <c r="E5" s="14">
        <v>44704</v>
      </c>
      <c r="F5" s="14">
        <v>44686</v>
      </c>
      <c r="G5" s="48">
        <v>0.43017699999999998</v>
      </c>
      <c r="H5" s="48">
        <v>0.36565044999999996</v>
      </c>
      <c r="I5" s="9" t="s">
        <v>11</v>
      </c>
      <c r="K5" s="96"/>
      <c r="L5" s="127" t="s">
        <v>14</v>
      </c>
      <c r="M5" s="14">
        <v>44732</v>
      </c>
      <c r="N5" s="14">
        <v>44704</v>
      </c>
      <c r="O5" s="14">
        <v>44686</v>
      </c>
      <c r="P5" s="48">
        <v>0.43017699999999998</v>
      </c>
      <c r="Q5" s="48">
        <v>0.36565044999999996</v>
      </c>
      <c r="R5" s="9" t="s">
        <v>11</v>
      </c>
    </row>
    <row r="6" spans="2:18" ht="18" customHeight="1" thickBot="1" x14ac:dyDescent="0.25">
      <c r="B6" s="97"/>
      <c r="C6" s="79"/>
      <c r="D6" s="35">
        <v>44732</v>
      </c>
      <c r="E6" s="35">
        <v>44704</v>
      </c>
      <c r="F6" s="35">
        <v>44686</v>
      </c>
      <c r="G6" s="45">
        <v>1.4275679999999999</v>
      </c>
      <c r="H6" s="45">
        <v>1.4275679999999999</v>
      </c>
      <c r="I6" s="4" t="s">
        <v>16</v>
      </c>
      <c r="K6" s="97"/>
      <c r="L6" s="79"/>
      <c r="M6" s="35">
        <v>44732</v>
      </c>
      <c r="N6" s="35">
        <v>44704</v>
      </c>
      <c r="O6" s="35">
        <v>44686</v>
      </c>
      <c r="P6" s="45">
        <v>1.4275679999999999</v>
      </c>
      <c r="Q6" s="45">
        <v>1.4275679999999999</v>
      </c>
      <c r="R6" s="4" t="s">
        <v>16</v>
      </c>
    </row>
    <row r="7" spans="2:18" ht="18" customHeight="1" thickBot="1" x14ac:dyDescent="0.25">
      <c r="B7" s="110">
        <v>2021</v>
      </c>
      <c r="C7" s="51" t="s">
        <v>168</v>
      </c>
      <c r="D7" s="52">
        <v>44697</v>
      </c>
      <c r="E7" s="52">
        <v>44664</v>
      </c>
      <c r="F7" s="52">
        <v>44615</v>
      </c>
      <c r="G7" s="53">
        <v>2.9702487</v>
      </c>
      <c r="H7" s="53">
        <v>2.9456848875000001</v>
      </c>
      <c r="I7" s="51" t="s">
        <v>16</v>
      </c>
      <c r="K7" s="110">
        <v>2021</v>
      </c>
      <c r="L7" s="51" t="s">
        <v>168</v>
      </c>
      <c r="M7" s="52">
        <v>44697</v>
      </c>
      <c r="N7" s="52">
        <v>44664</v>
      </c>
      <c r="O7" s="52">
        <v>44615</v>
      </c>
      <c r="P7" s="53">
        <v>2.9702487</v>
      </c>
      <c r="Q7" s="53">
        <v>2.9456848875000001</v>
      </c>
      <c r="R7" s="51" t="s">
        <v>16</v>
      </c>
    </row>
    <row r="8" spans="2:18" ht="18" customHeight="1" thickBot="1" x14ac:dyDescent="0.25">
      <c r="B8" s="110"/>
      <c r="C8" s="51" t="s">
        <v>172</v>
      </c>
      <c r="D8" s="52">
        <v>44545</v>
      </c>
      <c r="E8" s="52">
        <v>44531</v>
      </c>
      <c r="F8" s="52">
        <v>44497</v>
      </c>
      <c r="G8" s="53">
        <v>2.1951260000000001</v>
      </c>
      <c r="H8" s="53">
        <v>2.1951260000000001</v>
      </c>
      <c r="I8" s="51" t="s">
        <v>16</v>
      </c>
      <c r="K8" s="110"/>
      <c r="L8" s="51" t="s">
        <v>172</v>
      </c>
      <c r="M8" s="52">
        <v>44545</v>
      </c>
      <c r="N8" s="52">
        <v>44531</v>
      </c>
      <c r="O8" s="52">
        <v>44497</v>
      </c>
      <c r="P8" s="53">
        <v>2.1951260000000001</v>
      </c>
      <c r="Q8" s="53">
        <v>2.1951260000000001</v>
      </c>
      <c r="R8" s="51" t="s">
        <v>16</v>
      </c>
    </row>
    <row r="9" spans="2:18" ht="18" customHeight="1" thickBot="1" x14ac:dyDescent="0.25">
      <c r="B9" s="110"/>
      <c r="C9" s="51" t="s">
        <v>172</v>
      </c>
      <c r="D9" s="52">
        <v>44545</v>
      </c>
      <c r="E9" s="52">
        <v>44531</v>
      </c>
      <c r="F9" s="52">
        <v>44497</v>
      </c>
      <c r="G9" s="53">
        <v>1.055361</v>
      </c>
      <c r="H9" s="53">
        <v>0.89705699999999999</v>
      </c>
      <c r="I9" s="51" t="s">
        <v>11</v>
      </c>
      <c r="K9" s="110"/>
      <c r="L9" s="51" t="s">
        <v>172</v>
      </c>
      <c r="M9" s="52">
        <v>44545</v>
      </c>
      <c r="N9" s="52">
        <v>44531</v>
      </c>
      <c r="O9" s="52">
        <v>44497</v>
      </c>
      <c r="P9" s="53">
        <v>1.055361</v>
      </c>
      <c r="Q9" s="53">
        <v>0.89705699999999999</v>
      </c>
      <c r="R9" s="51" t="s">
        <v>11</v>
      </c>
    </row>
    <row r="10" spans="2:18" ht="18" customHeight="1" thickBot="1" x14ac:dyDescent="0.25">
      <c r="B10" s="112"/>
      <c r="C10" s="51" t="s">
        <v>14</v>
      </c>
      <c r="D10" s="52">
        <v>44433</v>
      </c>
      <c r="E10" s="52">
        <v>44424</v>
      </c>
      <c r="F10" s="52">
        <v>44412</v>
      </c>
      <c r="G10" s="53">
        <v>1.6099110000000001</v>
      </c>
      <c r="H10" s="53">
        <v>1.6099110000000001</v>
      </c>
      <c r="I10" s="51" t="s">
        <v>16</v>
      </c>
      <c r="K10" s="112"/>
      <c r="L10" s="51" t="s">
        <v>14</v>
      </c>
      <c r="M10" s="52">
        <v>44433</v>
      </c>
      <c r="N10" s="52">
        <v>44424</v>
      </c>
      <c r="O10" s="52">
        <v>44412</v>
      </c>
      <c r="P10" s="53">
        <v>1.6099110000000001</v>
      </c>
      <c r="Q10" s="53">
        <v>1.6099110000000001</v>
      </c>
      <c r="R10" s="51" t="s">
        <v>16</v>
      </c>
    </row>
    <row r="11" spans="2:18" ht="18" customHeight="1" thickBot="1" x14ac:dyDescent="0.25">
      <c r="B11" s="39">
        <v>2020</v>
      </c>
      <c r="C11" s="6" t="s">
        <v>15</v>
      </c>
      <c r="D11" s="7">
        <v>44315</v>
      </c>
      <c r="E11" s="7">
        <v>44300</v>
      </c>
      <c r="F11" s="7">
        <v>44251</v>
      </c>
      <c r="G11" s="36">
        <v>0.79283400000000004</v>
      </c>
      <c r="H11" s="48">
        <v>0.79162200000000005</v>
      </c>
      <c r="I11" s="8" t="s">
        <v>16</v>
      </c>
      <c r="K11" s="38">
        <v>2020</v>
      </c>
      <c r="L11" s="4" t="s">
        <v>15</v>
      </c>
      <c r="M11" s="35">
        <v>44315</v>
      </c>
      <c r="N11" s="35">
        <v>44300</v>
      </c>
      <c r="O11" s="35">
        <v>44251</v>
      </c>
      <c r="P11" s="37">
        <v>0.79283400000000004</v>
      </c>
      <c r="Q11" s="48">
        <v>0.79162200000000005</v>
      </c>
      <c r="R11" s="5" t="s">
        <v>16</v>
      </c>
    </row>
    <row r="12" spans="2:18" ht="18" customHeight="1" thickBot="1" x14ac:dyDescent="0.25">
      <c r="B12" s="111">
        <v>2019</v>
      </c>
      <c r="C12" s="54" t="s">
        <v>15</v>
      </c>
      <c r="D12" s="55">
        <v>44180</v>
      </c>
      <c r="E12" s="55">
        <v>44034</v>
      </c>
      <c r="F12" s="55">
        <v>44001</v>
      </c>
      <c r="G12" s="56">
        <v>0.239895</v>
      </c>
      <c r="H12" s="56">
        <f>0.233649+0.006246*0.8</f>
        <v>0.23864579999999999</v>
      </c>
      <c r="I12" s="54" t="s">
        <v>16</v>
      </c>
      <c r="K12" s="110">
        <v>2019</v>
      </c>
      <c r="L12" s="51" t="s">
        <v>15</v>
      </c>
      <c r="M12" s="52">
        <v>44180</v>
      </c>
      <c r="N12" s="52">
        <v>44034</v>
      </c>
      <c r="O12" s="52">
        <v>44001</v>
      </c>
      <c r="P12" s="53">
        <v>4.6099999999999998E-4</v>
      </c>
      <c r="Q12" s="53">
        <f>0.000449+0.000012*0.8</f>
        <v>4.5860000000000003E-4</v>
      </c>
      <c r="R12" s="51" t="s">
        <v>16</v>
      </c>
    </row>
    <row r="13" spans="2:18" ht="18" customHeight="1" thickBot="1" x14ac:dyDescent="0.25">
      <c r="B13" s="110"/>
      <c r="C13" s="104" t="s">
        <v>10</v>
      </c>
      <c r="D13" s="106">
        <v>43868</v>
      </c>
      <c r="E13" s="106">
        <v>43780</v>
      </c>
      <c r="F13" s="106">
        <v>43762</v>
      </c>
      <c r="G13" s="108">
        <v>0.20092499999999999</v>
      </c>
      <c r="H13" s="108">
        <f>(0.2*0.85)+(0.000925*0.775)</f>
        <v>0.17071687500000002</v>
      </c>
      <c r="I13" s="104" t="s">
        <v>11</v>
      </c>
      <c r="K13" s="110"/>
      <c r="L13" s="51" t="s">
        <v>12</v>
      </c>
      <c r="M13" s="52">
        <v>43868</v>
      </c>
      <c r="N13" s="52">
        <v>43825</v>
      </c>
      <c r="O13" s="52">
        <v>43817</v>
      </c>
      <c r="P13" s="53">
        <f>0.42+0.001942</f>
        <v>0.42194199999999998</v>
      </c>
      <c r="Q13" s="53">
        <f>(0.42*0.85)+(0.001942*0.775)</f>
        <v>0.35850504999999999</v>
      </c>
      <c r="R13" s="51" t="s">
        <v>11</v>
      </c>
    </row>
    <row r="14" spans="2:18" ht="18" customHeight="1" thickBot="1" x14ac:dyDescent="0.25">
      <c r="B14" s="110"/>
      <c r="C14" s="105"/>
      <c r="D14" s="107"/>
      <c r="E14" s="107"/>
      <c r="F14" s="107"/>
      <c r="G14" s="109"/>
      <c r="H14" s="109"/>
      <c r="I14" s="105"/>
      <c r="K14" s="110"/>
      <c r="L14" s="51" t="s">
        <v>10</v>
      </c>
      <c r="M14" s="52">
        <v>43868</v>
      </c>
      <c r="N14" s="52">
        <v>43780</v>
      </c>
      <c r="O14" s="52">
        <v>43762</v>
      </c>
      <c r="P14" s="53">
        <f>0.2+0.000925</f>
        <v>0.20092500000000002</v>
      </c>
      <c r="Q14" s="53">
        <f>(0.2*0.85)+(0.000925*0.775)</f>
        <v>0.17071687500000002</v>
      </c>
      <c r="R14" s="51" t="s">
        <v>11</v>
      </c>
    </row>
    <row r="15" spans="2:18" ht="18" customHeight="1" thickBot="1" x14ac:dyDescent="0.25">
      <c r="B15" s="110"/>
      <c r="C15" s="51" t="s">
        <v>13</v>
      </c>
      <c r="D15" s="52">
        <v>43742</v>
      </c>
      <c r="E15" s="52">
        <v>43689</v>
      </c>
      <c r="F15" s="52">
        <v>43678</v>
      </c>
      <c r="G15" s="57">
        <v>0.2</v>
      </c>
      <c r="H15" s="58">
        <f>+G15*0.85</f>
        <v>0.17</v>
      </c>
      <c r="I15" s="51" t="s">
        <v>11</v>
      </c>
      <c r="K15" s="110"/>
      <c r="L15" s="51" t="s">
        <v>13</v>
      </c>
      <c r="M15" s="52">
        <v>43742</v>
      </c>
      <c r="N15" s="52">
        <v>43689</v>
      </c>
      <c r="O15" s="52">
        <v>43678</v>
      </c>
      <c r="P15" s="57">
        <v>0.2</v>
      </c>
      <c r="Q15" s="58">
        <f>+P15*0.85</f>
        <v>0.17</v>
      </c>
      <c r="R15" s="51" t="s">
        <v>11</v>
      </c>
    </row>
    <row r="16" spans="2:18" ht="18" customHeight="1" thickBot="1" x14ac:dyDescent="0.25">
      <c r="B16" s="110"/>
      <c r="C16" s="65" t="s">
        <v>14</v>
      </c>
      <c r="D16" s="66">
        <v>43651</v>
      </c>
      <c r="E16" s="66">
        <v>43606</v>
      </c>
      <c r="F16" s="66">
        <v>43592</v>
      </c>
      <c r="G16" s="67">
        <v>0.1</v>
      </c>
      <c r="H16" s="68">
        <f>+G16*0.85</f>
        <v>8.5000000000000006E-2</v>
      </c>
      <c r="I16" s="65" t="s">
        <v>11</v>
      </c>
      <c r="K16" s="110"/>
      <c r="L16" s="65" t="s">
        <v>14</v>
      </c>
      <c r="M16" s="66">
        <v>43651</v>
      </c>
      <c r="N16" s="66">
        <v>43606</v>
      </c>
      <c r="O16" s="66">
        <v>43592</v>
      </c>
      <c r="P16" s="67">
        <v>0.1</v>
      </c>
      <c r="Q16" s="68">
        <f>+P16*0.85</f>
        <v>8.5000000000000006E-2</v>
      </c>
      <c r="R16" s="65" t="s">
        <v>11</v>
      </c>
    </row>
    <row r="17" spans="2:18" ht="18" customHeight="1" thickBot="1" x14ac:dyDescent="0.25">
      <c r="B17" s="38">
        <v>2018</v>
      </c>
      <c r="C17" s="4" t="s">
        <v>12</v>
      </c>
      <c r="D17" s="35">
        <v>43605</v>
      </c>
      <c r="E17" s="35">
        <v>43455</v>
      </c>
      <c r="F17" s="35">
        <v>43452</v>
      </c>
      <c r="G17" s="45">
        <v>5.1182999999999999E-2</v>
      </c>
      <c r="H17" s="45">
        <f>(0.05*0.85)+(0.001183*0.775)</f>
        <v>4.3416825000000006E-2</v>
      </c>
      <c r="I17" s="5" t="s">
        <v>11</v>
      </c>
      <c r="K17" s="95">
        <v>2018</v>
      </c>
      <c r="L17" s="5" t="s">
        <v>15</v>
      </c>
      <c r="M17" s="35">
        <v>43605</v>
      </c>
      <c r="N17" s="35">
        <v>43580</v>
      </c>
      <c r="O17" s="35">
        <v>43523</v>
      </c>
      <c r="P17" s="45">
        <v>1.9494000000000001E-2</v>
      </c>
      <c r="Q17" s="69">
        <f>(0.019043)+(0.000451*0.775)</f>
        <v>1.9392525000000001E-2</v>
      </c>
      <c r="R17" s="5" t="s">
        <v>16</v>
      </c>
    </row>
    <row r="18" spans="2:18" ht="18" customHeight="1" thickBot="1" x14ac:dyDescent="0.25">
      <c r="B18" s="63"/>
      <c r="C18" s="32"/>
      <c r="D18" s="33"/>
      <c r="E18" s="33"/>
      <c r="F18" s="33"/>
      <c r="G18" s="34"/>
      <c r="H18" s="64"/>
      <c r="I18" s="32"/>
      <c r="K18" s="97"/>
      <c r="L18" s="9" t="s">
        <v>12</v>
      </c>
      <c r="M18" s="14">
        <v>43605</v>
      </c>
      <c r="N18" s="15">
        <v>43455</v>
      </c>
      <c r="O18" s="14">
        <v>43452</v>
      </c>
      <c r="P18" s="48">
        <v>0.71656299999999995</v>
      </c>
      <c r="Q18" s="48">
        <f>(0.7*0.85)+(0.016563*0.775)</f>
        <v>0.60783632499999996</v>
      </c>
      <c r="R18" s="9" t="s">
        <v>11</v>
      </c>
    </row>
    <row r="19" spans="2:18" ht="18" customHeight="1" thickBot="1" x14ac:dyDescent="0.25">
      <c r="B19" s="2"/>
      <c r="C19" s="2"/>
      <c r="D19" s="2"/>
      <c r="E19" s="2"/>
      <c r="F19" s="2"/>
      <c r="G19" s="77"/>
      <c r="H19" s="2"/>
      <c r="I19" s="78"/>
      <c r="K19" s="2"/>
      <c r="L19" s="2"/>
      <c r="M19" s="2"/>
      <c r="N19" s="2"/>
      <c r="O19" s="2"/>
      <c r="P19" s="2"/>
      <c r="Q19" s="2"/>
      <c r="R19" s="2"/>
    </row>
    <row r="20" spans="2:18" ht="18" customHeight="1" x14ac:dyDescent="0.2">
      <c r="B20" s="113" t="s">
        <v>17</v>
      </c>
      <c r="C20" s="114"/>
      <c r="D20" s="114"/>
      <c r="E20" s="114"/>
      <c r="F20" s="114"/>
      <c r="G20" s="114"/>
      <c r="H20" s="114"/>
      <c r="I20" s="115"/>
      <c r="K20" s="113" t="s">
        <v>17</v>
      </c>
      <c r="L20" s="114"/>
      <c r="M20" s="114"/>
      <c r="N20" s="114"/>
      <c r="O20" s="114"/>
      <c r="P20" s="114"/>
      <c r="Q20" s="114"/>
      <c r="R20" s="115"/>
    </row>
    <row r="21" spans="2:18" ht="18" customHeight="1" thickBot="1" x14ac:dyDescent="0.25">
      <c r="B21" s="116"/>
      <c r="C21" s="117"/>
      <c r="D21" s="117"/>
      <c r="E21" s="117"/>
      <c r="F21" s="117"/>
      <c r="G21" s="117"/>
      <c r="H21" s="117"/>
      <c r="I21" s="118"/>
      <c r="K21" s="116"/>
      <c r="L21" s="117"/>
      <c r="M21" s="117"/>
      <c r="N21" s="117"/>
      <c r="O21" s="117"/>
      <c r="P21" s="117"/>
      <c r="Q21" s="117"/>
      <c r="R21" s="118"/>
    </row>
    <row r="22" spans="2:18" s="2" customFormat="1" ht="18" customHeight="1" thickBot="1" x14ac:dyDescent="0.25">
      <c r="B22" s="80" t="s">
        <v>18</v>
      </c>
      <c r="C22" s="80"/>
      <c r="D22" s="80"/>
      <c r="E22" s="80"/>
      <c r="F22" s="80"/>
      <c r="G22" s="23"/>
      <c r="H22" s="23"/>
      <c r="I22" s="23"/>
      <c r="K22" s="80" t="s">
        <v>18</v>
      </c>
      <c r="L22" s="80"/>
      <c r="M22" s="80"/>
      <c r="N22" s="80"/>
      <c r="O22" s="80"/>
      <c r="P22" s="23"/>
      <c r="Q22" s="23"/>
      <c r="R22" s="23"/>
    </row>
    <row r="23" spans="2:18" s="2" customFormat="1" ht="18" customHeight="1" thickBot="1" x14ac:dyDescent="0.25">
      <c r="B23" s="23"/>
      <c r="C23" s="23"/>
      <c r="D23" s="23"/>
      <c r="E23" s="23"/>
      <c r="F23" s="23"/>
      <c r="G23" s="23"/>
      <c r="H23" s="23"/>
      <c r="I23" s="23"/>
      <c r="K23" s="23"/>
      <c r="L23" s="23"/>
      <c r="M23" s="23"/>
      <c r="N23" s="23"/>
      <c r="O23" s="23"/>
      <c r="P23" s="23"/>
      <c r="Q23" s="23"/>
      <c r="R23" s="23"/>
    </row>
    <row r="24" spans="2:18" ht="18" customHeight="1" thickBot="1" x14ac:dyDescent="0.25">
      <c r="B24" s="119" t="s">
        <v>19</v>
      </c>
      <c r="C24" s="120"/>
      <c r="D24" s="120"/>
      <c r="E24" s="120"/>
      <c r="F24" s="120"/>
      <c r="G24" s="120"/>
      <c r="H24" s="120"/>
      <c r="I24" s="121"/>
      <c r="K24" s="119" t="s">
        <v>19</v>
      </c>
      <c r="L24" s="120"/>
      <c r="M24" s="120"/>
      <c r="N24" s="120"/>
      <c r="O24" s="120"/>
      <c r="P24" s="120"/>
      <c r="Q24" s="120"/>
      <c r="R24" s="121"/>
    </row>
    <row r="25" spans="2:18" ht="18" customHeight="1" thickBot="1" x14ac:dyDescent="0.25">
      <c r="B25" s="81" t="s">
        <v>144</v>
      </c>
      <c r="C25" s="82"/>
      <c r="D25" s="82"/>
      <c r="E25" s="82"/>
      <c r="F25" s="82"/>
      <c r="G25" s="82"/>
      <c r="H25" s="82"/>
      <c r="I25" s="83"/>
      <c r="K25" s="84" t="s">
        <v>145</v>
      </c>
      <c r="L25" s="85"/>
      <c r="M25" s="85"/>
      <c r="N25" s="85"/>
      <c r="O25" s="85"/>
      <c r="P25" s="85"/>
      <c r="Q25" s="85"/>
      <c r="R25" s="86"/>
    </row>
    <row r="26" spans="2:18" ht="39.950000000000003" customHeight="1" thickBot="1" x14ac:dyDescent="0.25">
      <c r="B26" s="41" t="s">
        <v>2</v>
      </c>
      <c r="C26" s="41" t="s">
        <v>3</v>
      </c>
      <c r="D26" s="42" t="s">
        <v>4</v>
      </c>
      <c r="E26" s="42" t="s">
        <v>5</v>
      </c>
      <c r="F26" s="42" t="s">
        <v>6</v>
      </c>
      <c r="G26" s="42" t="s">
        <v>7</v>
      </c>
      <c r="H26" s="42" t="s">
        <v>8</v>
      </c>
      <c r="I26" s="42" t="s">
        <v>9</v>
      </c>
      <c r="K26" s="43" t="s">
        <v>2</v>
      </c>
      <c r="L26" s="44" t="s">
        <v>3</v>
      </c>
      <c r="M26" s="44" t="s">
        <v>4</v>
      </c>
      <c r="N26" s="44" t="s">
        <v>5</v>
      </c>
      <c r="O26" s="44" t="s">
        <v>6</v>
      </c>
      <c r="P26" s="44" t="s">
        <v>7</v>
      </c>
      <c r="Q26" s="44" t="s">
        <v>8</v>
      </c>
      <c r="R26" s="44" t="s">
        <v>9</v>
      </c>
    </row>
    <row r="27" spans="2:18" ht="18" customHeight="1" thickBot="1" x14ac:dyDescent="0.25">
      <c r="B27" s="122">
        <v>2018</v>
      </c>
      <c r="C27" s="9" t="s">
        <v>10</v>
      </c>
      <c r="D27" s="14">
        <v>43437</v>
      </c>
      <c r="E27" s="14">
        <v>43425</v>
      </c>
      <c r="F27" s="14">
        <v>43410</v>
      </c>
      <c r="G27" s="16">
        <v>0.1</v>
      </c>
      <c r="H27" s="17">
        <v>8.5000000000000006E-2</v>
      </c>
      <c r="I27" s="9" t="s">
        <v>11</v>
      </c>
      <c r="K27" s="122">
        <v>2018</v>
      </c>
      <c r="L27" s="9" t="s">
        <v>10</v>
      </c>
      <c r="M27" s="14">
        <v>43437</v>
      </c>
      <c r="N27" s="14">
        <v>43425</v>
      </c>
      <c r="O27" s="14">
        <v>43410</v>
      </c>
      <c r="P27" s="16">
        <v>0.1</v>
      </c>
      <c r="Q27" s="17">
        <f>P27*0.85</f>
        <v>8.5000000000000006E-2</v>
      </c>
      <c r="R27" s="9" t="s">
        <v>11</v>
      </c>
    </row>
    <row r="28" spans="2:18" ht="18" customHeight="1" thickBot="1" x14ac:dyDescent="0.25">
      <c r="B28" s="87"/>
      <c r="C28" s="9" t="s">
        <v>13</v>
      </c>
      <c r="D28" s="14">
        <v>43335</v>
      </c>
      <c r="E28" s="14">
        <v>43325</v>
      </c>
      <c r="F28" s="14">
        <v>43315</v>
      </c>
      <c r="G28" s="16">
        <v>0.05</v>
      </c>
      <c r="H28" s="17">
        <f>+G28*0.85</f>
        <v>4.2500000000000003E-2</v>
      </c>
      <c r="I28" s="9" t="s">
        <v>11</v>
      </c>
      <c r="K28" s="87"/>
      <c r="L28" s="9" t="s">
        <v>13</v>
      </c>
      <c r="M28" s="14">
        <v>43335</v>
      </c>
      <c r="N28" s="14">
        <v>43325</v>
      </c>
      <c r="O28" s="14">
        <v>43315</v>
      </c>
      <c r="P28" s="16">
        <v>0.05</v>
      </c>
      <c r="Q28" s="17">
        <f>P28*0.85</f>
        <v>4.2500000000000003E-2</v>
      </c>
      <c r="R28" s="9" t="s">
        <v>11</v>
      </c>
    </row>
    <row r="29" spans="2:18" ht="18" customHeight="1" thickBot="1" x14ac:dyDescent="0.25">
      <c r="B29" s="88"/>
      <c r="C29" s="9" t="s">
        <v>14</v>
      </c>
      <c r="D29" s="14">
        <v>43249</v>
      </c>
      <c r="E29" s="14">
        <v>43241</v>
      </c>
      <c r="F29" s="14">
        <v>43228</v>
      </c>
      <c r="G29" s="16">
        <v>0.05</v>
      </c>
      <c r="H29" s="17">
        <f>+G29*0.85</f>
        <v>4.2500000000000003E-2</v>
      </c>
      <c r="I29" s="9" t="s">
        <v>11</v>
      </c>
      <c r="K29" s="88"/>
      <c r="L29" s="19" t="s">
        <v>14</v>
      </c>
      <c r="M29" s="20">
        <v>43249</v>
      </c>
      <c r="N29" s="20">
        <v>43241</v>
      </c>
      <c r="O29" s="20">
        <v>43228</v>
      </c>
      <c r="P29" s="21">
        <v>0.05</v>
      </c>
      <c r="Q29" s="22">
        <f>P29*0.85</f>
        <v>4.2500000000000003E-2</v>
      </c>
      <c r="R29" s="19" t="s">
        <v>11</v>
      </c>
    </row>
    <row r="30" spans="2:18" ht="18" customHeight="1" thickBot="1" x14ac:dyDescent="0.25">
      <c r="B30" s="40">
        <v>2013</v>
      </c>
      <c r="C30" s="10" t="s">
        <v>15</v>
      </c>
      <c r="D30" s="24">
        <v>41754</v>
      </c>
      <c r="E30" s="24">
        <v>41731</v>
      </c>
      <c r="F30" s="24">
        <v>41746</v>
      </c>
      <c r="G30" s="25">
        <v>0.52170000000000005</v>
      </c>
      <c r="H30" s="26">
        <f>(G30*0.85)+(0.01638*0.775)</f>
        <v>0.45613950000000003</v>
      </c>
      <c r="I30" s="27" t="s">
        <v>11</v>
      </c>
      <c r="K30" s="40">
        <v>2013</v>
      </c>
      <c r="L30" s="10" t="s">
        <v>15</v>
      </c>
      <c r="M30" s="24">
        <v>41754</v>
      </c>
      <c r="N30" s="24">
        <v>41731</v>
      </c>
      <c r="O30" s="24">
        <v>41746</v>
      </c>
      <c r="P30" s="25">
        <v>0.96719999999999995</v>
      </c>
      <c r="Q30" s="26">
        <f>(P30*0.85)+(0.03037*0.775)</f>
        <v>0.84565674999999996</v>
      </c>
      <c r="R30" s="27" t="s">
        <v>11</v>
      </c>
    </row>
    <row r="31" spans="2:18" ht="18" customHeight="1" thickBot="1" x14ac:dyDescent="0.25">
      <c r="B31" s="87">
        <v>2012</v>
      </c>
      <c r="C31" s="28" t="s">
        <v>10</v>
      </c>
      <c r="D31" s="15">
        <v>41516</v>
      </c>
      <c r="E31" s="15">
        <v>41393</v>
      </c>
      <c r="F31" s="15">
        <v>41509</v>
      </c>
      <c r="G31" s="29">
        <f>(0.13066)+(0.00653)</f>
        <v>0.13719000000000001</v>
      </c>
      <c r="H31" s="18">
        <f>(0.13066*0.85)+(0.00653*0.8)</f>
        <v>0.116285</v>
      </c>
      <c r="I31" s="28" t="s">
        <v>11</v>
      </c>
      <c r="K31" s="87">
        <v>2012</v>
      </c>
      <c r="L31" s="28" t="s">
        <v>10</v>
      </c>
      <c r="M31" s="15">
        <v>41516</v>
      </c>
      <c r="N31" s="15">
        <v>41393</v>
      </c>
      <c r="O31" s="15">
        <v>41509</v>
      </c>
      <c r="P31" s="29">
        <f>(0.37566)+(0.01877)</f>
        <v>0.39443</v>
      </c>
      <c r="Q31" s="18">
        <f>(0.37566*0.85)+(0.01877*0.8)</f>
        <v>0.33432699999999999</v>
      </c>
      <c r="R31" s="28" t="s">
        <v>11</v>
      </c>
    </row>
    <row r="32" spans="2:18" ht="18" customHeight="1" thickBot="1" x14ac:dyDescent="0.25">
      <c r="B32" s="87"/>
      <c r="C32" s="28" t="s">
        <v>13</v>
      </c>
      <c r="D32" s="15">
        <v>41421</v>
      </c>
      <c r="E32" s="15">
        <v>41393</v>
      </c>
      <c r="F32" s="15">
        <v>41417</v>
      </c>
      <c r="G32" s="29">
        <f>(0.13066)+(0.00365)</f>
        <v>0.13430999999999998</v>
      </c>
      <c r="H32" s="18">
        <f>(0.13066*0.85)+(0.00365*0.775)</f>
        <v>0.11388975</v>
      </c>
      <c r="I32" s="28" t="s">
        <v>11</v>
      </c>
      <c r="K32" s="87"/>
      <c r="L32" s="28" t="s">
        <v>13</v>
      </c>
      <c r="M32" s="15">
        <v>41421</v>
      </c>
      <c r="N32" s="15">
        <v>41393</v>
      </c>
      <c r="O32" s="15">
        <v>41417</v>
      </c>
      <c r="P32" s="29">
        <f>(0.37566)+(0.01051)</f>
        <v>0.38617000000000001</v>
      </c>
      <c r="Q32" s="18">
        <f>(0.37566*0.85)+(0.01051*0.775)</f>
        <v>0.32745625</v>
      </c>
      <c r="R32" s="28" t="s">
        <v>11</v>
      </c>
    </row>
    <row r="33" spans="2:18" ht="18" customHeight="1" thickBot="1" x14ac:dyDescent="0.25">
      <c r="B33" s="87"/>
      <c r="C33" s="28" t="s">
        <v>14</v>
      </c>
      <c r="D33" s="15">
        <v>41060</v>
      </c>
      <c r="E33" s="15">
        <v>41040</v>
      </c>
      <c r="F33" s="15">
        <v>41057</v>
      </c>
      <c r="G33" s="29">
        <v>0.2</v>
      </c>
      <c r="H33" s="18">
        <f>G33*0.85</f>
        <v>0.17</v>
      </c>
      <c r="I33" s="28" t="s">
        <v>11</v>
      </c>
      <c r="K33" s="88"/>
      <c r="L33" s="28" t="s">
        <v>14</v>
      </c>
      <c r="M33" s="15">
        <v>41060</v>
      </c>
      <c r="N33" s="15">
        <v>41040</v>
      </c>
      <c r="O33" s="15">
        <v>41057</v>
      </c>
      <c r="P33" s="29">
        <v>0.2</v>
      </c>
      <c r="Q33" s="18">
        <f>P33*0.85</f>
        <v>0.17</v>
      </c>
      <c r="R33" s="28" t="s">
        <v>11</v>
      </c>
    </row>
    <row r="34" spans="2:18" ht="18" customHeight="1" thickBot="1" x14ac:dyDescent="0.25">
      <c r="B34" s="101">
        <v>2011</v>
      </c>
      <c r="C34" s="10" t="s">
        <v>15</v>
      </c>
      <c r="D34" s="24">
        <v>41047</v>
      </c>
      <c r="E34" s="24">
        <v>40987</v>
      </c>
      <c r="F34" s="24">
        <v>41043</v>
      </c>
      <c r="G34" s="25">
        <v>0.12</v>
      </c>
      <c r="H34" s="26">
        <f>(G34)+(0.0044*0.775)</f>
        <v>0.12340999999999999</v>
      </c>
      <c r="I34" s="27" t="s">
        <v>20</v>
      </c>
      <c r="K34" s="101">
        <v>2011</v>
      </c>
      <c r="L34" s="10" t="s">
        <v>15</v>
      </c>
      <c r="M34" s="24">
        <v>41047</v>
      </c>
      <c r="N34" s="24">
        <v>40987</v>
      </c>
      <c r="O34" s="24">
        <v>41043</v>
      </c>
      <c r="P34" s="25">
        <v>0.12</v>
      </c>
      <c r="Q34" s="26">
        <f>(P34)+(0.0044*0.775)</f>
        <v>0.12340999999999999</v>
      </c>
      <c r="R34" s="27" t="s">
        <v>20</v>
      </c>
    </row>
    <row r="35" spans="2:18" ht="18" customHeight="1" thickBot="1" x14ac:dyDescent="0.25">
      <c r="B35" s="102"/>
      <c r="C35" s="10" t="s">
        <v>12</v>
      </c>
      <c r="D35" s="11">
        <v>40968</v>
      </c>
      <c r="E35" s="11">
        <v>40910</v>
      </c>
      <c r="F35" s="11">
        <v>40963</v>
      </c>
      <c r="G35" s="13">
        <v>0.2</v>
      </c>
      <c r="H35" s="12">
        <f>(((0.2-0.0227)*0.85)+((0.0029)*0.775))</f>
        <v>0.15295250000000002</v>
      </c>
      <c r="I35" s="10" t="s">
        <v>11</v>
      </c>
      <c r="K35" s="102"/>
      <c r="L35" s="10" t="s">
        <v>12</v>
      </c>
      <c r="M35" s="11">
        <v>40968</v>
      </c>
      <c r="N35" s="11">
        <v>40910</v>
      </c>
      <c r="O35" s="11">
        <v>40963</v>
      </c>
      <c r="P35" s="13">
        <v>0.2</v>
      </c>
      <c r="Q35" s="12">
        <f>(((0.2-0.0227)*0.85)+((0.0029)*0.775))</f>
        <v>0.15295250000000002</v>
      </c>
      <c r="R35" s="10" t="s">
        <v>11</v>
      </c>
    </row>
    <row r="36" spans="2:18" ht="18" customHeight="1" thickBot="1" x14ac:dyDescent="0.25">
      <c r="B36" s="102"/>
      <c r="C36" s="10" t="s">
        <v>10</v>
      </c>
      <c r="D36" s="11">
        <v>40877</v>
      </c>
      <c r="E36" s="11">
        <v>40858</v>
      </c>
      <c r="F36" s="11">
        <v>40872</v>
      </c>
      <c r="G36" s="13">
        <v>0.2</v>
      </c>
      <c r="H36" s="12">
        <f>+G36*0.85</f>
        <v>0.17</v>
      </c>
      <c r="I36" s="10" t="s">
        <v>11</v>
      </c>
      <c r="K36" s="102"/>
      <c r="L36" s="10" t="s">
        <v>10</v>
      </c>
      <c r="M36" s="11">
        <v>40877</v>
      </c>
      <c r="N36" s="11">
        <v>40858</v>
      </c>
      <c r="O36" s="11">
        <v>40872</v>
      </c>
      <c r="P36" s="13">
        <v>0.2</v>
      </c>
      <c r="Q36" s="12">
        <f>+P36*0.85</f>
        <v>0.17</v>
      </c>
      <c r="R36" s="10" t="s">
        <v>11</v>
      </c>
    </row>
    <row r="37" spans="2:18" ht="18" customHeight="1" thickBot="1" x14ac:dyDescent="0.25">
      <c r="B37" s="102"/>
      <c r="C37" s="10" t="s">
        <v>13</v>
      </c>
      <c r="D37" s="11">
        <v>40786</v>
      </c>
      <c r="E37" s="11">
        <v>40757</v>
      </c>
      <c r="F37" s="11">
        <v>40779</v>
      </c>
      <c r="G37" s="13">
        <v>0.2</v>
      </c>
      <c r="H37" s="12">
        <f>+G37*0.85</f>
        <v>0.17</v>
      </c>
      <c r="I37" s="10" t="s">
        <v>11</v>
      </c>
      <c r="K37" s="102"/>
      <c r="L37" s="10" t="s">
        <v>13</v>
      </c>
      <c r="M37" s="11">
        <v>40786</v>
      </c>
      <c r="N37" s="11">
        <v>40757</v>
      </c>
      <c r="O37" s="11">
        <v>40779</v>
      </c>
      <c r="P37" s="13">
        <v>0.2</v>
      </c>
      <c r="Q37" s="12">
        <f>+P37*0.85</f>
        <v>0.17</v>
      </c>
      <c r="R37" s="10" t="s">
        <v>11</v>
      </c>
    </row>
    <row r="38" spans="2:18" ht="18" customHeight="1" thickBot="1" x14ac:dyDescent="0.25">
      <c r="B38" s="103"/>
      <c r="C38" s="10" t="s">
        <v>14</v>
      </c>
      <c r="D38" s="11">
        <v>40694</v>
      </c>
      <c r="E38" s="11">
        <v>40674</v>
      </c>
      <c r="F38" s="11">
        <v>40688</v>
      </c>
      <c r="G38" s="13">
        <v>0.2</v>
      </c>
      <c r="H38" s="12">
        <f>+G38*0.85</f>
        <v>0.17</v>
      </c>
      <c r="I38" s="10" t="s">
        <v>11</v>
      </c>
      <c r="K38" s="103"/>
      <c r="L38" s="10" t="s">
        <v>14</v>
      </c>
      <c r="M38" s="11">
        <v>40694</v>
      </c>
      <c r="N38" s="11">
        <v>40674</v>
      </c>
      <c r="O38" s="11">
        <v>40688</v>
      </c>
      <c r="P38" s="13">
        <v>0.2</v>
      </c>
      <c r="Q38" s="12">
        <f>+P38*0.85</f>
        <v>0.17</v>
      </c>
      <c r="R38" s="10" t="s">
        <v>11</v>
      </c>
    </row>
    <row r="39" spans="2:18" ht="18" customHeight="1" thickBot="1" x14ac:dyDescent="0.25">
      <c r="B39" s="95">
        <v>2010</v>
      </c>
      <c r="C39" s="9" t="s">
        <v>15</v>
      </c>
      <c r="D39" s="15">
        <v>40721</v>
      </c>
      <c r="E39" s="15">
        <v>40661</v>
      </c>
      <c r="F39" s="15">
        <v>40716</v>
      </c>
      <c r="G39" s="29">
        <v>0.12</v>
      </c>
      <c r="H39" s="18">
        <f>(G39)+(0.0065*0.775)</f>
        <v>0.1250375</v>
      </c>
      <c r="I39" s="9" t="s">
        <v>16</v>
      </c>
      <c r="K39" s="95">
        <v>2010</v>
      </c>
      <c r="L39" s="9" t="s">
        <v>15</v>
      </c>
      <c r="M39" s="15">
        <v>40721</v>
      </c>
      <c r="N39" s="15">
        <v>40661</v>
      </c>
      <c r="O39" s="15">
        <v>40716</v>
      </c>
      <c r="P39" s="29">
        <v>0.12</v>
      </c>
      <c r="Q39" s="18">
        <f>(P39)+(0.0065*0.775)</f>
        <v>0.1250375</v>
      </c>
      <c r="R39" s="9" t="s">
        <v>16</v>
      </c>
    </row>
    <row r="40" spans="2:18" ht="18" customHeight="1" thickBot="1" x14ac:dyDescent="0.25">
      <c r="B40" s="96"/>
      <c r="C40" s="9" t="s">
        <v>21</v>
      </c>
      <c r="D40" s="15">
        <v>40633</v>
      </c>
      <c r="E40" s="15">
        <v>40623</v>
      </c>
      <c r="F40" s="15">
        <v>40630</v>
      </c>
      <c r="G40" s="29">
        <v>0.17</v>
      </c>
      <c r="H40" s="18">
        <f>((0.17-0.0207)*0.85)+(0.004*0.775)</f>
        <v>0.13000500000000001</v>
      </c>
      <c r="I40" s="28" t="s">
        <v>11</v>
      </c>
      <c r="K40" s="96"/>
      <c r="L40" s="9" t="s">
        <v>21</v>
      </c>
      <c r="M40" s="15">
        <v>40633</v>
      </c>
      <c r="N40" s="15">
        <v>40623</v>
      </c>
      <c r="O40" s="15">
        <v>40630</v>
      </c>
      <c r="P40" s="29">
        <v>0.17</v>
      </c>
      <c r="Q40" s="18">
        <f>((0.17-0.0207)*0.85)+(0.004*0.775)</f>
        <v>0.13000500000000001</v>
      </c>
      <c r="R40" s="28" t="s">
        <v>11</v>
      </c>
    </row>
    <row r="41" spans="2:18" ht="18" customHeight="1" thickBot="1" x14ac:dyDescent="0.25">
      <c r="B41" s="96"/>
      <c r="C41" s="9" t="s">
        <v>12</v>
      </c>
      <c r="D41" s="14">
        <v>40542</v>
      </c>
      <c r="E41" s="14">
        <v>40533</v>
      </c>
      <c r="F41" s="14">
        <v>40539</v>
      </c>
      <c r="G41" s="16">
        <v>0.2</v>
      </c>
      <c r="H41" s="17">
        <f>G41*0.85</f>
        <v>0.17</v>
      </c>
      <c r="I41" s="9" t="s">
        <v>11</v>
      </c>
      <c r="K41" s="96"/>
      <c r="L41" s="9" t="s">
        <v>12</v>
      </c>
      <c r="M41" s="14">
        <v>40542</v>
      </c>
      <c r="N41" s="14">
        <v>40533</v>
      </c>
      <c r="O41" s="14">
        <v>40539</v>
      </c>
      <c r="P41" s="16">
        <v>0.2</v>
      </c>
      <c r="Q41" s="17">
        <f>P41*0.85</f>
        <v>0.17</v>
      </c>
      <c r="R41" s="9" t="s">
        <v>11</v>
      </c>
    </row>
    <row r="42" spans="2:18" ht="18" customHeight="1" thickBot="1" x14ac:dyDescent="0.25">
      <c r="B42" s="96"/>
      <c r="C42" s="9" t="s">
        <v>10</v>
      </c>
      <c r="D42" s="14">
        <v>40512</v>
      </c>
      <c r="E42" s="14">
        <v>40483</v>
      </c>
      <c r="F42" s="14">
        <v>40505</v>
      </c>
      <c r="G42" s="16">
        <v>0.14000000000000001</v>
      </c>
      <c r="H42" s="17">
        <f>+G42*0.85</f>
        <v>0.11900000000000001</v>
      </c>
      <c r="I42" s="9" t="s">
        <v>11</v>
      </c>
      <c r="K42" s="96"/>
      <c r="L42" s="9" t="s">
        <v>10</v>
      </c>
      <c r="M42" s="14">
        <v>40512</v>
      </c>
      <c r="N42" s="14">
        <v>40483</v>
      </c>
      <c r="O42" s="14">
        <v>40505</v>
      </c>
      <c r="P42" s="16">
        <v>0.14000000000000001</v>
      </c>
      <c r="Q42" s="17">
        <f>+P42*0.85</f>
        <v>0.11900000000000001</v>
      </c>
      <c r="R42" s="9" t="s">
        <v>11</v>
      </c>
    </row>
    <row r="43" spans="2:18" ht="18" customHeight="1" thickBot="1" x14ac:dyDescent="0.25">
      <c r="B43" s="96"/>
      <c r="C43" s="9" t="s">
        <v>13</v>
      </c>
      <c r="D43" s="14">
        <v>40421</v>
      </c>
      <c r="E43" s="14">
        <v>40389</v>
      </c>
      <c r="F43" s="14">
        <v>40417</v>
      </c>
      <c r="G43" s="16">
        <v>0.2</v>
      </c>
      <c r="H43" s="17">
        <f>+G43*0.85</f>
        <v>0.17</v>
      </c>
      <c r="I43" s="9" t="s">
        <v>11</v>
      </c>
      <c r="K43" s="96"/>
      <c r="L43" s="9" t="s">
        <v>13</v>
      </c>
      <c r="M43" s="14">
        <v>40421</v>
      </c>
      <c r="N43" s="14">
        <v>40389</v>
      </c>
      <c r="O43" s="14">
        <v>40417</v>
      </c>
      <c r="P43" s="16">
        <v>0.2</v>
      </c>
      <c r="Q43" s="17">
        <f>+P43*0.85</f>
        <v>0.17</v>
      </c>
      <c r="R43" s="9" t="s">
        <v>11</v>
      </c>
    </row>
    <row r="44" spans="2:18" ht="18" customHeight="1" thickBot="1" x14ac:dyDescent="0.25">
      <c r="B44" s="97"/>
      <c r="C44" s="9" t="s">
        <v>14</v>
      </c>
      <c r="D44" s="14">
        <v>40329</v>
      </c>
      <c r="E44" s="14">
        <v>40319</v>
      </c>
      <c r="F44" s="14">
        <v>40324</v>
      </c>
      <c r="G44" s="16">
        <v>0.2</v>
      </c>
      <c r="H44" s="17">
        <f>+G44*0.85</f>
        <v>0.17</v>
      </c>
      <c r="I44" s="9" t="s">
        <v>11</v>
      </c>
      <c r="K44" s="97"/>
      <c r="L44" s="9" t="s">
        <v>14</v>
      </c>
      <c r="M44" s="14">
        <v>40329</v>
      </c>
      <c r="N44" s="14">
        <v>40319</v>
      </c>
      <c r="O44" s="14">
        <v>40324</v>
      </c>
      <c r="P44" s="16">
        <v>0.2</v>
      </c>
      <c r="Q44" s="17">
        <f>+P44*0.85</f>
        <v>0.17</v>
      </c>
      <c r="R44" s="9" t="s">
        <v>11</v>
      </c>
    </row>
    <row r="45" spans="2:18" ht="18" customHeight="1" thickBot="1" x14ac:dyDescent="0.25">
      <c r="B45" s="98">
        <v>2009</v>
      </c>
      <c r="C45" s="10" t="s">
        <v>15</v>
      </c>
      <c r="D45" s="11">
        <v>40298</v>
      </c>
      <c r="E45" s="11">
        <v>40290</v>
      </c>
      <c r="F45" s="11">
        <v>40290</v>
      </c>
      <c r="G45" s="13">
        <v>0.13</v>
      </c>
      <c r="H45" s="12">
        <f>(G45)+(0.0034*0.775)</f>
        <v>0.132635</v>
      </c>
      <c r="I45" s="10" t="s">
        <v>16</v>
      </c>
      <c r="K45" s="101">
        <v>2009</v>
      </c>
      <c r="L45" s="10" t="s">
        <v>15</v>
      </c>
      <c r="M45" s="11">
        <v>40298</v>
      </c>
      <c r="N45" s="11">
        <v>40290</v>
      </c>
      <c r="O45" s="11">
        <v>40290</v>
      </c>
      <c r="P45" s="13">
        <v>0.13</v>
      </c>
      <c r="Q45" s="12">
        <f>(P45)+(0.0034*0.775)</f>
        <v>0.132635</v>
      </c>
      <c r="R45" s="10" t="s">
        <v>16</v>
      </c>
    </row>
    <row r="46" spans="2:18" ht="18" customHeight="1" thickBot="1" x14ac:dyDescent="0.25">
      <c r="B46" s="99"/>
      <c r="C46" s="10" t="s">
        <v>12</v>
      </c>
      <c r="D46" s="11">
        <v>40298</v>
      </c>
      <c r="E46" s="11">
        <v>40290</v>
      </c>
      <c r="F46" s="11">
        <v>40290</v>
      </c>
      <c r="G46" s="13">
        <v>0.12</v>
      </c>
      <c r="H46" s="12">
        <f>((0.1172)*0.85)+(0.0031*0.775)</f>
        <v>0.1020225</v>
      </c>
      <c r="I46" s="10" t="s">
        <v>11</v>
      </c>
      <c r="K46" s="102"/>
      <c r="L46" s="10" t="s">
        <v>12</v>
      </c>
      <c r="M46" s="11">
        <v>40298</v>
      </c>
      <c r="N46" s="11">
        <v>40290</v>
      </c>
      <c r="O46" s="11">
        <v>40290</v>
      </c>
      <c r="P46" s="13">
        <v>0.12</v>
      </c>
      <c r="Q46" s="12">
        <f>((0.1172)*0.85)+(0.0031*0.775)</f>
        <v>0.1020225</v>
      </c>
      <c r="R46" s="10" t="s">
        <v>11</v>
      </c>
    </row>
    <row r="47" spans="2:18" ht="18" customHeight="1" thickBot="1" x14ac:dyDescent="0.25">
      <c r="B47" s="99"/>
      <c r="C47" s="10" t="s">
        <v>10</v>
      </c>
      <c r="D47" s="11">
        <v>40176</v>
      </c>
      <c r="E47" s="11">
        <v>40165</v>
      </c>
      <c r="F47" s="11">
        <v>40169</v>
      </c>
      <c r="G47" s="13">
        <v>0.2</v>
      </c>
      <c r="H47" s="12">
        <f>+G47*0.85</f>
        <v>0.17</v>
      </c>
      <c r="I47" s="10" t="s">
        <v>11</v>
      </c>
      <c r="K47" s="102"/>
      <c r="L47" s="10" t="s">
        <v>10</v>
      </c>
      <c r="M47" s="11">
        <v>40176</v>
      </c>
      <c r="N47" s="11">
        <v>40165</v>
      </c>
      <c r="O47" s="11">
        <v>40169</v>
      </c>
      <c r="P47" s="13">
        <v>0.2</v>
      </c>
      <c r="Q47" s="12">
        <f>+P47*0.85</f>
        <v>0.17</v>
      </c>
      <c r="R47" s="10" t="s">
        <v>11</v>
      </c>
    </row>
    <row r="48" spans="2:18" ht="18" customHeight="1" thickBot="1" x14ac:dyDescent="0.25">
      <c r="B48" s="99"/>
      <c r="C48" s="10" t="s">
        <v>13</v>
      </c>
      <c r="D48" s="11">
        <v>40168</v>
      </c>
      <c r="E48" s="11">
        <v>40086</v>
      </c>
      <c r="F48" s="30">
        <v>40164</v>
      </c>
      <c r="G48" s="13">
        <v>0.2</v>
      </c>
      <c r="H48" s="12">
        <f>+G48*0.85</f>
        <v>0.17</v>
      </c>
      <c r="I48" s="10" t="s">
        <v>11</v>
      </c>
      <c r="K48" s="102"/>
      <c r="L48" s="10" t="s">
        <v>13</v>
      </c>
      <c r="M48" s="11">
        <v>40168</v>
      </c>
      <c r="N48" s="11">
        <v>40086</v>
      </c>
      <c r="O48" s="30">
        <v>40164</v>
      </c>
      <c r="P48" s="13">
        <v>0.2</v>
      </c>
      <c r="Q48" s="12">
        <f>+P48*0.85</f>
        <v>0.17</v>
      </c>
      <c r="R48" s="10" t="s">
        <v>11</v>
      </c>
    </row>
    <row r="49" spans="1:18" ht="18" customHeight="1" thickBot="1" x14ac:dyDescent="0.25">
      <c r="B49" s="100"/>
      <c r="C49" s="10" t="s">
        <v>14</v>
      </c>
      <c r="D49" s="11">
        <v>40147</v>
      </c>
      <c r="E49" s="11">
        <v>39997</v>
      </c>
      <c r="F49" s="11">
        <v>40142</v>
      </c>
      <c r="G49" s="13">
        <v>0.3</v>
      </c>
      <c r="H49" s="12">
        <f>G49*0.85</f>
        <v>0.255</v>
      </c>
      <c r="I49" s="10" t="s">
        <v>11</v>
      </c>
      <c r="K49" s="103"/>
      <c r="L49" s="10" t="s">
        <v>14</v>
      </c>
      <c r="M49" s="11">
        <v>40147</v>
      </c>
      <c r="N49" s="11">
        <v>39997</v>
      </c>
      <c r="O49" s="11">
        <v>40142</v>
      </c>
      <c r="P49" s="13">
        <v>0.3</v>
      </c>
      <c r="Q49" s="12">
        <f>P49*0.85</f>
        <v>0.255</v>
      </c>
      <c r="R49" s="10" t="s">
        <v>11</v>
      </c>
    </row>
    <row r="50" spans="1:18" s="31" customFormat="1" ht="18" customHeight="1" thickBot="1" x14ac:dyDescent="0.25">
      <c r="A50" s="2"/>
      <c r="B50" s="95">
        <v>2008</v>
      </c>
      <c r="C50" s="9" t="s">
        <v>15</v>
      </c>
      <c r="D50" s="15">
        <v>40039</v>
      </c>
      <c r="E50" s="15">
        <v>39911</v>
      </c>
      <c r="F50" s="15">
        <v>40035</v>
      </c>
      <c r="G50" s="29">
        <v>0.33</v>
      </c>
      <c r="H50" s="18">
        <f>G50+(0.0216*0.8)</f>
        <v>0.34728000000000003</v>
      </c>
      <c r="I50" s="28" t="s">
        <v>16</v>
      </c>
      <c r="J50" s="2"/>
      <c r="K50" s="95">
        <v>2008</v>
      </c>
      <c r="L50" s="9" t="s">
        <v>15</v>
      </c>
      <c r="M50" s="15">
        <v>40039</v>
      </c>
      <c r="N50" s="15">
        <v>39911</v>
      </c>
      <c r="O50" s="15">
        <v>40035</v>
      </c>
      <c r="P50" s="29">
        <v>0.33</v>
      </c>
      <c r="Q50" s="18">
        <f>P50+(0.0216*0.8)</f>
        <v>0.34728000000000003</v>
      </c>
      <c r="R50" s="28" t="s">
        <v>16</v>
      </c>
    </row>
    <row r="51" spans="1:18" s="31" customFormat="1" ht="18" customHeight="1" thickBot="1" x14ac:dyDescent="0.25">
      <c r="A51" s="2"/>
      <c r="B51" s="96"/>
      <c r="C51" s="9" t="s">
        <v>10</v>
      </c>
      <c r="D51" s="15">
        <v>40039</v>
      </c>
      <c r="E51" s="15">
        <v>39808</v>
      </c>
      <c r="F51" s="15">
        <v>40035</v>
      </c>
      <c r="G51" s="29">
        <v>0.04</v>
      </c>
      <c r="H51" s="18">
        <f>(G51*0.85)+(0.0026*0.8)</f>
        <v>3.6080000000000001E-2</v>
      </c>
      <c r="I51" s="28" t="s">
        <v>11</v>
      </c>
      <c r="J51" s="2"/>
      <c r="K51" s="96"/>
      <c r="L51" s="9" t="s">
        <v>10</v>
      </c>
      <c r="M51" s="15">
        <v>40039</v>
      </c>
      <c r="N51" s="15">
        <v>39808</v>
      </c>
      <c r="O51" s="15">
        <v>40035</v>
      </c>
      <c r="P51" s="29">
        <v>0.04</v>
      </c>
      <c r="Q51" s="18">
        <f>(P51*0.85)+(0.0026*0.8)</f>
        <v>3.6080000000000001E-2</v>
      </c>
      <c r="R51" s="28" t="s">
        <v>11</v>
      </c>
    </row>
    <row r="52" spans="1:18" ht="18" customHeight="1" thickBot="1" x14ac:dyDescent="0.25">
      <c r="B52" s="96"/>
      <c r="C52" s="9" t="s">
        <v>13</v>
      </c>
      <c r="D52" s="15">
        <v>39988</v>
      </c>
      <c r="E52" s="15">
        <v>39808</v>
      </c>
      <c r="F52" s="15">
        <v>39983</v>
      </c>
      <c r="G52" s="29">
        <v>0.38</v>
      </c>
      <c r="H52" s="18">
        <f>(G52*0.85)+(0.0198*0.775)</f>
        <v>0.33834500000000001</v>
      </c>
      <c r="I52" s="28" t="s">
        <v>11</v>
      </c>
      <c r="K52" s="96"/>
      <c r="L52" s="9" t="s">
        <v>13</v>
      </c>
      <c r="M52" s="15">
        <v>39988</v>
      </c>
      <c r="N52" s="15">
        <v>39808</v>
      </c>
      <c r="O52" s="15">
        <v>39983</v>
      </c>
      <c r="P52" s="29">
        <v>0.38</v>
      </c>
      <c r="Q52" s="18">
        <f>(P52*0.85)+(0.0198*0.775)</f>
        <v>0.33834500000000001</v>
      </c>
      <c r="R52" s="28" t="s">
        <v>11</v>
      </c>
    </row>
    <row r="53" spans="1:18" ht="18" customHeight="1" thickBot="1" x14ac:dyDescent="0.25">
      <c r="B53" s="97"/>
      <c r="C53" s="28" t="s">
        <v>14</v>
      </c>
      <c r="D53" s="15">
        <v>39927</v>
      </c>
      <c r="E53" s="15">
        <v>39808</v>
      </c>
      <c r="F53" s="15">
        <v>39920</v>
      </c>
      <c r="G53" s="29">
        <v>0.38</v>
      </c>
      <c r="H53" s="18">
        <f>(G53*0.85)+(0.0142*0.775)</f>
        <v>0.334005</v>
      </c>
      <c r="I53" s="28" t="s">
        <v>11</v>
      </c>
      <c r="K53" s="97"/>
      <c r="L53" s="28" t="s">
        <v>14</v>
      </c>
      <c r="M53" s="15">
        <v>39927</v>
      </c>
      <c r="N53" s="15">
        <v>39808</v>
      </c>
      <c r="O53" s="15">
        <v>39920</v>
      </c>
      <c r="P53" s="29">
        <v>0.38</v>
      </c>
      <c r="Q53" s="18">
        <f>(P53*0.85)+(0.0142*0.775)</f>
        <v>0.334005</v>
      </c>
      <c r="R53" s="28" t="s">
        <v>11</v>
      </c>
    </row>
    <row r="54" spans="1:18" s="2" customFormat="1" ht="18" customHeight="1" thickBot="1" x14ac:dyDescent="0.25">
      <c r="B54" s="32"/>
      <c r="C54" s="32"/>
      <c r="D54" s="33"/>
      <c r="E54" s="33"/>
      <c r="F54" s="33"/>
      <c r="G54" s="34"/>
      <c r="H54" s="34"/>
      <c r="I54" s="32"/>
      <c r="K54" s="32"/>
      <c r="L54" s="32"/>
      <c r="M54" s="33"/>
      <c r="N54" s="33"/>
      <c r="O54" s="33"/>
      <c r="P54" s="34"/>
      <c r="Q54" s="34"/>
      <c r="R54" s="32"/>
    </row>
    <row r="55" spans="1:18" ht="18" customHeight="1" x14ac:dyDescent="0.2">
      <c r="B55" s="89" t="s">
        <v>17</v>
      </c>
      <c r="C55" s="90"/>
      <c r="D55" s="90"/>
      <c r="E55" s="90"/>
      <c r="F55" s="90"/>
      <c r="G55" s="90"/>
      <c r="H55" s="90"/>
      <c r="I55" s="91"/>
      <c r="K55" s="89" t="s">
        <v>17</v>
      </c>
      <c r="L55" s="90"/>
      <c r="M55" s="90"/>
      <c r="N55" s="90"/>
      <c r="O55" s="90"/>
      <c r="P55" s="90"/>
      <c r="Q55" s="90"/>
      <c r="R55" s="91"/>
    </row>
    <row r="56" spans="1:18" ht="18" customHeight="1" thickBot="1" x14ac:dyDescent="0.25">
      <c r="B56" s="92"/>
      <c r="C56" s="93"/>
      <c r="D56" s="93"/>
      <c r="E56" s="93"/>
      <c r="F56" s="93"/>
      <c r="G56" s="93"/>
      <c r="H56" s="93"/>
      <c r="I56" s="94"/>
      <c r="K56" s="92"/>
      <c r="L56" s="93"/>
      <c r="M56" s="93"/>
      <c r="N56" s="93"/>
      <c r="O56" s="93"/>
      <c r="P56" s="93"/>
      <c r="Q56" s="93"/>
      <c r="R56" s="94"/>
    </row>
    <row r="57" spans="1:18" s="2" customFormat="1" ht="18" customHeight="1" x14ac:dyDescent="0.2">
      <c r="B57" s="80" t="s">
        <v>18</v>
      </c>
      <c r="C57" s="80"/>
      <c r="D57" s="80"/>
      <c r="E57" s="80"/>
      <c r="F57" s="80"/>
      <c r="G57" s="23"/>
      <c r="H57" s="23"/>
      <c r="I57" s="23"/>
      <c r="K57" s="80" t="s">
        <v>18</v>
      </c>
      <c r="L57" s="80"/>
      <c r="M57" s="80"/>
      <c r="N57" s="80"/>
      <c r="O57" s="80"/>
      <c r="P57" s="23"/>
      <c r="Q57" s="23"/>
      <c r="R57" s="23"/>
    </row>
    <row r="58" spans="1:18" s="2" customFormat="1" ht="18" customHeight="1" x14ac:dyDescent="0.2"/>
    <row r="59" spans="1:18" s="2" customFormat="1" x14ac:dyDescent="0.2"/>
    <row r="60" spans="1:18" s="2" customFormat="1" x14ac:dyDescent="0.2"/>
    <row r="61" spans="1:18" s="2" customFormat="1" x14ac:dyDescent="0.2"/>
    <row r="62" spans="1:18" s="2" customFormat="1" x14ac:dyDescent="0.2"/>
    <row r="63" spans="1:18" s="2" customFormat="1" x14ac:dyDescent="0.2"/>
    <row r="64" spans="1:18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</sheetData>
  <mergeCells count="42">
    <mergeCell ref="L5:L6"/>
    <mergeCell ref="K27:K29"/>
    <mergeCell ref="B27:B29"/>
    <mergeCell ref="K34:K38"/>
    <mergeCell ref="B34:B38"/>
    <mergeCell ref="C5:C6"/>
    <mergeCell ref="K22:O22"/>
    <mergeCell ref="K17:K18"/>
    <mergeCell ref="B20:I21"/>
    <mergeCell ref="K20:R21"/>
    <mergeCell ref="B24:I24"/>
    <mergeCell ref="K24:R24"/>
    <mergeCell ref="B2:I2"/>
    <mergeCell ref="K2:R2"/>
    <mergeCell ref="C13:C14"/>
    <mergeCell ref="D13:D14"/>
    <mergeCell ref="E13:E14"/>
    <mergeCell ref="F13:F14"/>
    <mergeCell ref="G13:G14"/>
    <mergeCell ref="H13:H14"/>
    <mergeCell ref="I13:I14"/>
    <mergeCell ref="K12:K16"/>
    <mergeCell ref="B12:B16"/>
    <mergeCell ref="B7:B10"/>
    <mergeCell ref="K7:K10"/>
    <mergeCell ref="B4:B6"/>
    <mergeCell ref="K4:K6"/>
    <mergeCell ref="B57:F57"/>
    <mergeCell ref="K57:O57"/>
    <mergeCell ref="B25:I25"/>
    <mergeCell ref="K25:R25"/>
    <mergeCell ref="B31:B33"/>
    <mergeCell ref="K31:K33"/>
    <mergeCell ref="B55:I56"/>
    <mergeCell ref="K55:R56"/>
    <mergeCell ref="B39:B44"/>
    <mergeCell ref="B50:B53"/>
    <mergeCell ref="K50:K53"/>
    <mergeCell ref="B45:B49"/>
    <mergeCell ref="K45:K49"/>
    <mergeCell ref="K39:K44"/>
    <mergeCell ref="B22:F22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H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2"/>
  <sheetViews>
    <sheetView showGridLines="0" tabSelected="1" workbookViewId="0">
      <selection activeCell="L4" sqref="L4:R6"/>
    </sheetView>
  </sheetViews>
  <sheetFormatPr defaultColWidth="9.140625" defaultRowHeight="12" x14ac:dyDescent="0.2"/>
  <cols>
    <col min="1" max="1" width="2.7109375" style="2" customWidth="1"/>
    <col min="2" max="7" width="10.85546875" style="3" customWidth="1"/>
    <col min="8" max="8" width="13.5703125" style="3" customWidth="1"/>
    <col min="9" max="9" width="10.85546875" style="3" customWidth="1"/>
    <col min="10" max="10" width="2.7109375" style="2" customWidth="1"/>
    <col min="11" max="16" width="10.85546875" style="3" customWidth="1"/>
    <col min="17" max="18" width="12.85546875" style="3" customWidth="1"/>
    <col min="19" max="16384" width="9.140625" style="3"/>
  </cols>
  <sheetData>
    <row r="1" spans="2:18" s="2" customFormat="1" ht="12.75" thickBot="1" x14ac:dyDescent="0.25"/>
    <row r="2" spans="2:18" ht="18" customHeight="1" thickBot="1" x14ac:dyDescent="0.25">
      <c r="B2" s="81" t="s">
        <v>0</v>
      </c>
      <c r="C2" s="82"/>
      <c r="D2" s="82"/>
      <c r="E2" s="82"/>
      <c r="F2" s="82"/>
      <c r="G2" s="82"/>
      <c r="H2" s="82"/>
      <c r="I2" s="83"/>
      <c r="J2" s="70"/>
      <c r="K2" s="84" t="s">
        <v>1</v>
      </c>
      <c r="L2" s="85"/>
      <c r="M2" s="85"/>
      <c r="N2" s="85"/>
      <c r="O2" s="85"/>
      <c r="P2" s="85"/>
      <c r="Q2" s="85"/>
      <c r="R2" s="86"/>
    </row>
    <row r="3" spans="2:18" ht="39.950000000000003" customHeight="1" thickBot="1" x14ac:dyDescent="0.25">
      <c r="B3" s="41" t="s">
        <v>22</v>
      </c>
      <c r="C3" s="41" t="s">
        <v>23</v>
      </c>
      <c r="D3" s="42" t="s">
        <v>24</v>
      </c>
      <c r="E3" s="42" t="s">
        <v>27</v>
      </c>
      <c r="F3" s="42" t="s">
        <v>26</v>
      </c>
      <c r="G3" s="42" t="s">
        <v>25</v>
      </c>
      <c r="H3" s="42" t="s">
        <v>52</v>
      </c>
      <c r="I3" s="42" t="s">
        <v>28</v>
      </c>
      <c r="J3" s="70"/>
      <c r="K3" s="43" t="s">
        <v>22</v>
      </c>
      <c r="L3" s="44" t="s">
        <v>23</v>
      </c>
      <c r="M3" s="44" t="s">
        <v>24</v>
      </c>
      <c r="N3" s="44" t="s">
        <v>27</v>
      </c>
      <c r="O3" s="44" t="s">
        <v>26</v>
      </c>
      <c r="P3" s="44" t="s">
        <v>25</v>
      </c>
      <c r="Q3" s="44" t="s">
        <v>52</v>
      </c>
      <c r="R3" s="44" t="s">
        <v>28</v>
      </c>
    </row>
    <row r="4" spans="2:18" ht="18" customHeight="1" thickBot="1" x14ac:dyDescent="0.25">
      <c r="B4" s="95">
        <v>2022</v>
      </c>
      <c r="C4" s="4" t="s">
        <v>32</v>
      </c>
      <c r="D4" s="35" t="s">
        <v>176</v>
      </c>
      <c r="E4" s="35" t="s">
        <v>175</v>
      </c>
      <c r="F4" s="35">
        <v>44686</v>
      </c>
      <c r="G4" s="45">
        <f>+G5+G6</f>
        <v>1.857745</v>
      </c>
      <c r="H4" s="45">
        <f>+G4</f>
        <v>1.857745</v>
      </c>
      <c r="I4" s="4" t="s">
        <v>29</v>
      </c>
      <c r="K4" s="95">
        <v>2022</v>
      </c>
      <c r="L4" s="4" t="s">
        <v>32</v>
      </c>
      <c r="M4" s="35" t="s">
        <v>176</v>
      </c>
      <c r="N4" s="35" t="s">
        <v>175</v>
      </c>
      <c r="O4" s="35">
        <v>44686</v>
      </c>
      <c r="P4" s="45">
        <f>+P5+P6</f>
        <v>1.857745</v>
      </c>
      <c r="Q4" s="45">
        <f>+P4</f>
        <v>1.857745</v>
      </c>
      <c r="R4" s="4" t="s">
        <v>29</v>
      </c>
    </row>
    <row r="5" spans="2:18" ht="18" customHeight="1" thickBot="1" x14ac:dyDescent="0.25">
      <c r="B5" s="96"/>
      <c r="C5" s="127" t="s">
        <v>35</v>
      </c>
      <c r="D5" s="35" t="s">
        <v>174</v>
      </c>
      <c r="E5" s="35" t="s">
        <v>175</v>
      </c>
      <c r="F5" s="35">
        <v>44686</v>
      </c>
      <c r="G5" s="45">
        <v>0.43017699999999998</v>
      </c>
      <c r="H5" s="45">
        <v>0.36565044999999996</v>
      </c>
      <c r="I5" s="28" t="s">
        <v>34</v>
      </c>
      <c r="K5" s="96"/>
      <c r="L5" s="127" t="s">
        <v>35</v>
      </c>
      <c r="M5" s="35" t="s">
        <v>174</v>
      </c>
      <c r="N5" s="35" t="s">
        <v>175</v>
      </c>
      <c r="O5" s="35">
        <v>44686</v>
      </c>
      <c r="P5" s="45">
        <v>0.43017699999999998</v>
      </c>
      <c r="Q5" s="45">
        <v>0.36565044999999996</v>
      </c>
      <c r="R5" s="28" t="s">
        <v>34</v>
      </c>
    </row>
    <row r="6" spans="2:18" ht="18" customHeight="1" thickBot="1" x14ac:dyDescent="0.25">
      <c r="B6" s="97"/>
      <c r="C6" s="79"/>
      <c r="D6" s="35" t="s">
        <v>174</v>
      </c>
      <c r="E6" s="35" t="s">
        <v>175</v>
      </c>
      <c r="F6" s="35">
        <v>44686</v>
      </c>
      <c r="G6" s="45">
        <v>1.4275679999999999</v>
      </c>
      <c r="H6" s="45">
        <v>1.4275679999999999</v>
      </c>
      <c r="I6" s="4" t="s">
        <v>29</v>
      </c>
      <c r="K6" s="97"/>
      <c r="L6" s="79"/>
      <c r="M6" s="35" t="s">
        <v>174</v>
      </c>
      <c r="N6" s="35" t="s">
        <v>175</v>
      </c>
      <c r="O6" s="35">
        <v>44686</v>
      </c>
      <c r="P6" s="45">
        <v>1.4275679999999999</v>
      </c>
      <c r="Q6" s="45">
        <v>1.4275679999999999</v>
      </c>
      <c r="R6" s="4" t="s">
        <v>29</v>
      </c>
    </row>
    <row r="7" spans="2:18" ht="18" customHeight="1" thickBot="1" x14ac:dyDescent="0.25">
      <c r="B7" s="110">
        <v>2021</v>
      </c>
      <c r="C7" s="51" t="s">
        <v>169</v>
      </c>
      <c r="D7" s="52" t="s">
        <v>173</v>
      </c>
      <c r="E7" s="52" t="s">
        <v>170</v>
      </c>
      <c r="F7" s="52" t="s">
        <v>171</v>
      </c>
      <c r="G7" s="53">
        <v>2.9702487</v>
      </c>
      <c r="H7" s="53">
        <v>2.9456848875000001</v>
      </c>
      <c r="I7" s="51" t="s">
        <v>29</v>
      </c>
      <c r="K7" s="110">
        <v>2021</v>
      </c>
      <c r="L7" s="51" t="s">
        <v>169</v>
      </c>
      <c r="M7" s="52" t="s">
        <v>173</v>
      </c>
      <c r="N7" s="52" t="s">
        <v>170</v>
      </c>
      <c r="O7" s="52" t="s">
        <v>171</v>
      </c>
      <c r="P7" s="53">
        <v>2.9702487</v>
      </c>
      <c r="Q7" s="53">
        <v>2.9456848875000001</v>
      </c>
      <c r="R7" s="51" t="s">
        <v>29</v>
      </c>
    </row>
    <row r="8" spans="2:18" ht="18" customHeight="1" thickBot="1" x14ac:dyDescent="0.25">
      <c r="B8" s="110"/>
      <c r="C8" s="51" t="s">
        <v>32</v>
      </c>
      <c r="D8" s="52" t="s">
        <v>167</v>
      </c>
      <c r="E8" s="52">
        <v>44208</v>
      </c>
      <c r="F8" s="52">
        <v>44294</v>
      </c>
      <c r="G8" s="53">
        <v>2.1951260000000001</v>
      </c>
      <c r="H8" s="53">
        <v>2.1951260000000001</v>
      </c>
      <c r="I8" s="51" t="s">
        <v>29</v>
      </c>
      <c r="K8" s="110"/>
      <c r="L8" s="51" t="s">
        <v>32</v>
      </c>
      <c r="M8" s="52" t="s">
        <v>167</v>
      </c>
      <c r="N8" s="52">
        <v>44208</v>
      </c>
      <c r="O8" s="52">
        <v>44294</v>
      </c>
      <c r="P8" s="53">
        <v>2.1951260000000001</v>
      </c>
      <c r="Q8" s="53">
        <v>2.1951260000000001</v>
      </c>
      <c r="R8" s="51" t="s">
        <v>29</v>
      </c>
    </row>
    <row r="9" spans="2:18" ht="18" customHeight="1" thickBot="1" x14ac:dyDescent="0.25">
      <c r="B9" s="110"/>
      <c r="C9" s="51" t="s">
        <v>32</v>
      </c>
      <c r="D9" s="52" t="s">
        <v>167</v>
      </c>
      <c r="E9" s="52">
        <v>44208</v>
      </c>
      <c r="F9" s="52">
        <v>44294</v>
      </c>
      <c r="G9" s="53">
        <v>1.055361</v>
      </c>
      <c r="H9" s="53">
        <v>0.89705699999999999</v>
      </c>
      <c r="I9" s="51" t="s">
        <v>34</v>
      </c>
      <c r="K9" s="110"/>
      <c r="L9" s="51" t="s">
        <v>32</v>
      </c>
      <c r="M9" s="52" t="s">
        <v>167</v>
      </c>
      <c r="N9" s="52">
        <v>44208</v>
      </c>
      <c r="O9" s="52">
        <v>44294</v>
      </c>
      <c r="P9" s="53">
        <v>1.055361</v>
      </c>
      <c r="Q9" s="53">
        <v>0.89705699999999999</v>
      </c>
      <c r="R9" s="51" t="s">
        <v>34</v>
      </c>
    </row>
    <row r="10" spans="2:18" ht="18" customHeight="1" thickBot="1" x14ac:dyDescent="0.25">
      <c r="B10" s="112"/>
      <c r="C10" s="51" t="s">
        <v>35</v>
      </c>
      <c r="D10" s="52" t="s">
        <v>151</v>
      </c>
      <c r="E10" s="52" t="s">
        <v>152</v>
      </c>
      <c r="F10" s="52">
        <v>44294</v>
      </c>
      <c r="G10" s="53">
        <v>1.6099110000000001</v>
      </c>
      <c r="H10" s="53">
        <v>1.6099110000000001</v>
      </c>
      <c r="I10" s="51" t="s">
        <v>29</v>
      </c>
      <c r="K10" s="112"/>
      <c r="L10" s="51" t="s">
        <v>35</v>
      </c>
      <c r="M10" s="52" t="s">
        <v>151</v>
      </c>
      <c r="N10" s="52" t="s">
        <v>152</v>
      </c>
      <c r="O10" s="52">
        <v>44294</v>
      </c>
      <c r="P10" s="53">
        <v>1.6099110000000001</v>
      </c>
      <c r="Q10" s="53">
        <v>1.6099110000000001</v>
      </c>
      <c r="R10" s="51" t="s">
        <v>29</v>
      </c>
    </row>
    <row r="11" spans="2:18" ht="18" customHeight="1" thickBot="1" x14ac:dyDescent="0.25">
      <c r="B11" s="38">
        <v>2020</v>
      </c>
      <c r="C11" s="4" t="s">
        <v>46</v>
      </c>
      <c r="D11" s="35" t="s">
        <v>146</v>
      </c>
      <c r="E11" s="35" t="s">
        <v>147</v>
      </c>
      <c r="F11" s="35" t="s">
        <v>148</v>
      </c>
      <c r="G11" s="45" t="s">
        <v>153</v>
      </c>
      <c r="H11" s="48" t="s">
        <v>149</v>
      </c>
      <c r="I11" s="9" t="s">
        <v>29</v>
      </c>
      <c r="K11" s="38">
        <v>2020</v>
      </c>
      <c r="L11" s="4" t="s">
        <v>46</v>
      </c>
      <c r="M11" s="35" t="s">
        <v>146</v>
      </c>
      <c r="N11" s="35" t="s">
        <v>147</v>
      </c>
      <c r="O11" s="35" t="s">
        <v>148</v>
      </c>
      <c r="P11" s="45" t="s">
        <v>153</v>
      </c>
      <c r="Q11" s="48" t="s">
        <v>149</v>
      </c>
      <c r="R11" s="9" t="s">
        <v>29</v>
      </c>
    </row>
    <row r="12" spans="2:18" ht="18" customHeight="1" thickBot="1" x14ac:dyDescent="0.25">
      <c r="B12" s="110">
        <v>2019</v>
      </c>
      <c r="C12" s="51" t="s">
        <v>46</v>
      </c>
      <c r="D12" s="52" t="s">
        <v>141</v>
      </c>
      <c r="E12" s="52" t="s">
        <v>142</v>
      </c>
      <c r="F12" s="52" t="s">
        <v>143</v>
      </c>
      <c r="G12" s="57" t="s">
        <v>150</v>
      </c>
      <c r="H12" s="74" t="s">
        <v>154</v>
      </c>
      <c r="I12" s="51" t="s">
        <v>29</v>
      </c>
      <c r="K12" s="111">
        <v>2019</v>
      </c>
      <c r="L12" s="51" t="s">
        <v>46</v>
      </c>
      <c r="M12" s="52" t="s">
        <v>141</v>
      </c>
      <c r="N12" s="52" t="s">
        <v>142</v>
      </c>
      <c r="O12" s="52" t="s">
        <v>143</v>
      </c>
      <c r="P12" s="58" t="s">
        <v>159</v>
      </c>
      <c r="Q12" s="53" t="s">
        <v>160</v>
      </c>
      <c r="R12" s="51" t="s">
        <v>29</v>
      </c>
    </row>
    <row r="13" spans="2:18" ht="24.75" thickBot="1" x14ac:dyDescent="0.25">
      <c r="B13" s="110"/>
      <c r="C13" s="104" t="s">
        <v>31</v>
      </c>
      <c r="D13" s="106">
        <v>44014</v>
      </c>
      <c r="E13" s="106">
        <v>43780</v>
      </c>
      <c r="F13" s="106" t="s">
        <v>30</v>
      </c>
      <c r="G13" s="123" t="s">
        <v>155</v>
      </c>
      <c r="H13" s="125" t="s">
        <v>156</v>
      </c>
      <c r="I13" s="104" t="s">
        <v>33</v>
      </c>
      <c r="K13" s="110"/>
      <c r="L13" s="51" t="s">
        <v>37</v>
      </c>
      <c r="M13" s="52">
        <v>44014</v>
      </c>
      <c r="N13" s="52" t="s">
        <v>47</v>
      </c>
      <c r="O13" s="52" t="s">
        <v>48</v>
      </c>
      <c r="P13" s="57" t="s">
        <v>161</v>
      </c>
      <c r="Q13" s="51" t="s">
        <v>162</v>
      </c>
      <c r="R13" s="51" t="s">
        <v>33</v>
      </c>
    </row>
    <row r="14" spans="2:18" ht="18" customHeight="1" thickBot="1" x14ac:dyDescent="0.25">
      <c r="B14" s="110"/>
      <c r="C14" s="105"/>
      <c r="D14" s="107"/>
      <c r="E14" s="107"/>
      <c r="F14" s="107"/>
      <c r="G14" s="124"/>
      <c r="H14" s="126"/>
      <c r="I14" s="105"/>
      <c r="K14" s="110"/>
      <c r="L14" s="51" t="s">
        <v>31</v>
      </c>
      <c r="M14" s="52">
        <v>44014</v>
      </c>
      <c r="N14" s="52">
        <v>43780</v>
      </c>
      <c r="O14" s="52" t="s">
        <v>30</v>
      </c>
      <c r="P14" s="57" t="s">
        <v>155</v>
      </c>
      <c r="Q14" s="51" t="s">
        <v>156</v>
      </c>
      <c r="R14" s="51" t="s">
        <v>34</v>
      </c>
    </row>
    <row r="15" spans="2:18" ht="18" customHeight="1" thickBot="1" x14ac:dyDescent="0.25">
      <c r="B15" s="110"/>
      <c r="C15" s="51" t="s">
        <v>32</v>
      </c>
      <c r="D15" s="52">
        <v>43565</v>
      </c>
      <c r="E15" s="52">
        <v>43807</v>
      </c>
      <c r="F15" s="52">
        <v>43473</v>
      </c>
      <c r="G15" s="57" t="s">
        <v>109</v>
      </c>
      <c r="H15" s="75" t="s">
        <v>108</v>
      </c>
      <c r="I15" s="51" t="s">
        <v>34</v>
      </c>
      <c r="K15" s="110"/>
      <c r="L15" s="51" t="s">
        <v>32</v>
      </c>
      <c r="M15" s="52">
        <v>43565</v>
      </c>
      <c r="N15" s="52">
        <v>43807</v>
      </c>
      <c r="O15" s="52">
        <v>43473</v>
      </c>
      <c r="P15" s="57">
        <v>0.2</v>
      </c>
      <c r="Q15" s="58" t="s">
        <v>108</v>
      </c>
      <c r="R15" s="51" t="s">
        <v>34</v>
      </c>
    </row>
    <row r="16" spans="2:18" ht="18" customHeight="1" thickBot="1" x14ac:dyDescent="0.25">
      <c r="B16" s="112"/>
      <c r="C16" s="51" t="s">
        <v>35</v>
      </c>
      <c r="D16" s="52">
        <v>43592</v>
      </c>
      <c r="E16" s="52" t="s">
        <v>36</v>
      </c>
      <c r="F16" s="52">
        <v>43651</v>
      </c>
      <c r="G16" s="57" t="s">
        <v>110</v>
      </c>
      <c r="H16" s="76" t="s">
        <v>112</v>
      </c>
      <c r="I16" s="51" t="s">
        <v>34</v>
      </c>
      <c r="K16" s="112"/>
      <c r="L16" s="51" t="s">
        <v>35</v>
      </c>
      <c r="M16" s="52">
        <v>43592</v>
      </c>
      <c r="N16" s="52" t="s">
        <v>36</v>
      </c>
      <c r="O16" s="52">
        <v>43651</v>
      </c>
      <c r="P16" s="57" t="s">
        <v>110</v>
      </c>
      <c r="Q16" s="58" t="s">
        <v>112</v>
      </c>
      <c r="R16" s="51" t="s">
        <v>34</v>
      </c>
    </row>
    <row r="17" spans="2:18" ht="18" customHeight="1" thickBot="1" x14ac:dyDescent="0.25">
      <c r="B17" s="38">
        <v>2018</v>
      </c>
      <c r="C17" s="4" t="s">
        <v>37</v>
      </c>
      <c r="D17" s="35" t="s">
        <v>38</v>
      </c>
      <c r="E17" s="35" t="s">
        <v>39</v>
      </c>
      <c r="F17" s="35" t="s">
        <v>40</v>
      </c>
      <c r="G17" s="45" t="s">
        <v>157</v>
      </c>
      <c r="H17" s="48" t="s">
        <v>158</v>
      </c>
      <c r="I17" s="9" t="s">
        <v>34</v>
      </c>
      <c r="K17" s="95">
        <v>2018</v>
      </c>
      <c r="L17" s="5" t="s">
        <v>46</v>
      </c>
      <c r="M17" s="35">
        <v>43605</v>
      </c>
      <c r="N17" s="35">
        <v>43580</v>
      </c>
      <c r="O17" s="35">
        <v>43523</v>
      </c>
      <c r="P17" s="50" t="s">
        <v>163</v>
      </c>
      <c r="Q17" s="71" t="s">
        <v>164</v>
      </c>
      <c r="R17" s="5" t="s">
        <v>29</v>
      </c>
    </row>
    <row r="18" spans="2:18" ht="18" customHeight="1" thickBot="1" x14ac:dyDescent="0.25">
      <c r="B18" s="49"/>
      <c r="C18" s="59"/>
      <c r="D18" s="60"/>
      <c r="E18" s="60"/>
      <c r="F18" s="60"/>
      <c r="G18" s="61"/>
      <c r="H18" s="62"/>
      <c r="I18" s="59"/>
      <c r="K18" s="97"/>
      <c r="L18" s="9" t="s">
        <v>37</v>
      </c>
      <c r="M18" s="14">
        <v>43605</v>
      </c>
      <c r="N18" s="14">
        <v>43820</v>
      </c>
      <c r="O18" s="14">
        <v>43452</v>
      </c>
      <c r="P18" s="16" t="s">
        <v>165</v>
      </c>
      <c r="Q18" s="17" t="s">
        <v>166</v>
      </c>
      <c r="R18" s="9" t="s">
        <v>34</v>
      </c>
    </row>
    <row r="19" spans="2:18" ht="18" customHeight="1" thickBot="1" x14ac:dyDescent="0.25">
      <c r="B19" s="49"/>
      <c r="H19" s="72"/>
      <c r="I19" s="72"/>
      <c r="J19" s="73"/>
      <c r="K19" s="49"/>
      <c r="L19" s="59"/>
      <c r="M19" s="60"/>
      <c r="N19" s="60"/>
      <c r="O19" s="60"/>
      <c r="P19" s="61"/>
      <c r="Q19" s="62"/>
      <c r="R19" s="59"/>
    </row>
    <row r="20" spans="2:18" ht="18" customHeight="1" x14ac:dyDescent="0.2">
      <c r="B20" s="89" t="s">
        <v>49</v>
      </c>
      <c r="C20" s="90"/>
      <c r="D20" s="90"/>
      <c r="E20" s="90"/>
      <c r="F20" s="90"/>
      <c r="G20" s="90"/>
      <c r="H20" s="90"/>
      <c r="I20" s="91"/>
      <c r="K20" s="89" t="s">
        <v>49</v>
      </c>
      <c r="L20" s="90"/>
      <c r="M20" s="90"/>
      <c r="N20" s="90"/>
      <c r="O20" s="90"/>
      <c r="P20" s="90"/>
      <c r="Q20" s="90"/>
      <c r="R20" s="91"/>
    </row>
    <row r="21" spans="2:18" ht="18" customHeight="1" thickBot="1" x14ac:dyDescent="0.25">
      <c r="B21" s="92"/>
      <c r="C21" s="93"/>
      <c r="D21" s="93"/>
      <c r="E21" s="93"/>
      <c r="F21" s="93"/>
      <c r="G21" s="93"/>
      <c r="H21" s="93"/>
      <c r="I21" s="94"/>
      <c r="K21" s="92"/>
      <c r="L21" s="93"/>
      <c r="M21" s="93"/>
      <c r="N21" s="93"/>
      <c r="O21" s="93"/>
      <c r="P21" s="93"/>
      <c r="Q21" s="93"/>
      <c r="R21" s="94"/>
    </row>
    <row r="22" spans="2:18" s="2" customFormat="1" ht="18" customHeight="1" x14ac:dyDescent="0.2">
      <c r="B22" s="46" t="s">
        <v>50</v>
      </c>
      <c r="C22" s="46"/>
      <c r="D22" s="46"/>
      <c r="E22" s="46"/>
      <c r="F22" s="46"/>
      <c r="G22" s="23"/>
      <c r="H22" s="23"/>
      <c r="I22" s="23"/>
      <c r="K22" s="46" t="s">
        <v>50</v>
      </c>
      <c r="L22" s="46"/>
      <c r="M22" s="46"/>
      <c r="N22" s="46"/>
      <c r="O22" s="46"/>
      <c r="P22" s="23"/>
      <c r="Q22" s="23"/>
      <c r="R22" s="23"/>
    </row>
    <row r="23" spans="2:18" s="2" customFormat="1" ht="18" customHeight="1" x14ac:dyDescent="0.2">
      <c r="B23" s="23"/>
      <c r="C23" s="23"/>
      <c r="D23" s="23"/>
      <c r="E23" s="23"/>
      <c r="F23" s="23"/>
      <c r="G23" s="23"/>
      <c r="H23" s="23"/>
      <c r="I23" s="23"/>
      <c r="K23" s="23"/>
      <c r="L23" s="23"/>
      <c r="M23" s="23"/>
      <c r="N23" s="23"/>
      <c r="O23" s="23"/>
      <c r="P23" s="23"/>
      <c r="Q23" s="23"/>
      <c r="R23" s="23"/>
    </row>
    <row r="24" spans="2:18" s="2" customFormat="1" ht="18" customHeight="1" thickBot="1" x14ac:dyDescent="0.25">
      <c r="B24" s="23"/>
      <c r="C24" s="23"/>
      <c r="D24" s="23"/>
      <c r="E24" s="23"/>
      <c r="F24" s="23"/>
      <c r="G24" s="23"/>
      <c r="H24" s="23"/>
      <c r="I24" s="23"/>
      <c r="K24" s="23"/>
      <c r="L24" s="23"/>
      <c r="M24" s="23"/>
      <c r="N24" s="23"/>
      <c r="O24" s="23"/>
      <c r="P24" s="23"/>
      <c r="Q24" s="23"/>
      <c r="R24" s="23"/>
    </row>
    <row r="25" spans="2:18" ht="18" customHeight="1" thickBot="1" x14ac:dyDescent="0.25">
      <c r="B25" s="119" t="s">
        <v>51</v>
      </c>
      <c r="C25" s="120"/>
      <c r="D25" s="120"/>
      <c r="E25" s="120"/>
      <c r="F25" s="120"/>
      <c r="G25" s="120"/>
      <c r="H25" s="120"/>
      <c r="I25" s="121"/>
      <c r="J25" s="70"/>
      <c r="K25" s="119" t="s">
        <v>51</v>
      </c>
      <c r="L25" s="120"/>
      <c r="M25" s="120"/>
      <c r="N25" s="120"/>
      <c r="O25" s="120"/>
      <c r="P25" s="120"/>
      <c r="Q25" s="120"/>
      <c r="R25" s="121"/>
    </row>
    <row r="26" spans="2:18" ht="18" customHeight="1" thickBot="1" x14ac:dyDescent="0.25">
      <c r="B26" s="81" t="s">
        <v>0</v>
      </c>
      <c r="C26" s="82"/>
      <c r="D26" s="82"/>
      <c r="E26" s="82"/>
      <c r="F26" s="82"/>
      <c r="G26" s="82"/>
      <c r="H26" s="82"/>
      <c r="I26" s="83"/>
      <c r="J26" s="70"/>
      <c r="K26" s="84" t="s">
        <v>1</v>
      </c>
      <c r="L26" s="85"/>
      <c r="M26" s="85"/>
      <c r="N26" s="85"/>
      <c r="O26" s="85"/>
      <c r="P26" s="85"/>
      <c r="Q26" s="85"/>
      <c r="R26" s="86"/>
    </row>
    <row r="27" spans="2:18" ht="39.950000000000003" customHeight="1" thickBot="1" x14ac:dyDescent="0.25">
      <c r="B27" s="41" t="s">
        <v>22</v>
      </c>
      <c r="C27" s="41" t="s">
        <v>23</v>
      </c>
      <c r="D27" s="42" t="s">
        <v>24</v>
      </c>
      <c r="E27" s="42" t="s">
        <v>27</v>
      </c>
      <c r="F27" s="42" t="s">
        <v>26</v>
      </c>
      <c r="G27" s="42" t="s">
        <v>25</v>
      </c>
      <c r="H27" s="42" t="s">
        <v>52</v>
      </c>
      <c r="I27" s="42" t="s">
        <v>28</v>
      </c>
      <c r="J27" s="70"/>
      <c r="K27" s="43" t="s">
        <v>22</v>
      </c>
      <c r="L27" s="44" t="s">
        <v>23</v>
      </c>
      <c r="M27" s="44" t="s">
        <v>24</v>
      </c>
      <c r="N27" s="44" t="s">
        <v>27</v>
      </c>
      <c r="O27" s="44" t="s">
        <v>26</v>
      </c>
      <c r="P27" s="44" t="s">
        <v>25</v>
      </c>
      <c r="Q27" s="44" t="s">
        <v>52</v>
      </c>
      <c r="R27" s="44" t="s">
        <v>28</v>
      </c>
    </row>
    <row r="28" spans="2:18" ht="18" customHeight="1" thickBot="1" x14ac:dyDescent="0.25">
      <c r="B28" s="95">
        <v>2018</v>
      </c>
      <c r="C28" s="9" t="s">
        <v>31</v>
      </c>
      <c r="D28" s="14">
        <v>43171</v>
      </c>
      <c r="E28" s="14" t="s">
        <v>41</v>
      </c>
      <c r="F28" s="14">
        <v>43262</v>
      </c>
      <c r="G28" s="16" t="s">
        <v>110</v>
      </c>
      <c r="H28" s="17" t="s">
        <v>112</v>
      </c>
      <c r="I28" s="9" t="s">
        <v>34</v>
      </c>
      <c r="K28" s="95">
        <v>2018</v>
      </c>
      <c r="L28" s="9" t="s">
        <v>31</v>
      </c>
      <c r="M28" s="14">
        <v>43171</v>
      </c>
      <c r="N28" s="14" t="s">
        <v>41</v>
      </c>
      <c r="O28" s="14">
        <v>43262</v>
      </c>
      <c r="P28" s="16" t="s">
        <v>110</v>
      </c>
      <c r="Q28" s="17" t="s">
        <v>112</v>
      </c>
      <c r="R28" s="9" t="s">
        <v>34</v>
      </c>
    </row>
    <row r="29" spans="2:18" ht="18" customHeight="1" thickBot="1" x14ac:dyDescent="0.25">
      <c r="B29" s="96"/>
      <c r="C29" s="9" t="s">
        <v>32</v>
      </c>
      <c r="D29" s="14" t="s">
        <v>42</v>
      </c>
      <c r="E29" s="14" t="s">
        <v>43</v>
      </c>
      <c r="F29" s="14">
        <v>43167</v>
      </c>
      <c r="G29" s="16" t="s">
        <v>111</v>
      </c>
      <c r="H29" s="17" t="s">
        <v>113</v>
      </c>
      <c r="I29" s="9" t="s">
        <v>34</v>
      </c>
      <c r="K29" s="96"/>
      <c r="L29" s="9" t="s">
        <v>32</v>
      </c>
      <c r="M29" s="14" t="s">
        <v>42</v>
      </c>
      <c r="N29" s="14" t="s">
        <v>43</v>
      </c>
      <c r="O29" s="14">
        <v>43167</v>
      </c>
      <c r="P29" s="16" t="s">
        <v>111</v>
      </c>
      <c r="Q29" s="17" t="s">
        <v>113</v>
      </c>
      <c r="R29" s="9" t="s">
        <v>34</v>
      </c>
    </row>
    <row r="30" spans="2:18" ht="18" customHeight="1" thickBot="1" x14ac:dyDescent="0.25">
      <c r="B30" s="97"/>
      <c r="C30" s="9" t="s">
        <v>35</v>
      </c>
      <c r="D30" s="14" t="s">
        <v>44</v>
      </c>
      <c r="E30" s="14" t="s">
        <v>45</v>
      </c>
      <c r="F30" s="14">
        <v>43317</v>
      </c>
      <c r="G30" s="16" t="s">
        <v>111</v>
      </c>
      <c r="H30" s="17" t="s">
        <v>113</v>
      </c>
      <c r="I30" s="9" t="s">
        <v>34</v>
      </c>
      <c r="K30" s="97"/>
      <c r="L30" s="9" t="s">
        <v>35</v>
      </c>
      <c r="M30" s="14" t="s">
        <v>44</v>
      </c>
      <c r="N30" s="14" t="s">
        <v>45</v>
      </c>
      <c r="O30" s="14">
        <v>43317</v>
      </c>
      <c r="P30" s="21" t="s">
        <v>111</v>
      </c>
      <c r="Q30" s="22" t="s">
        <v>113</v>
      </c>
      <c r="R30" s="9" t="s">
        <v>34</v>
      </c>
    </row>
    <row r="31" spans="2:18" ht="18" customHeight="1" thickBot="1" x14ac:dyDescent="0.25">
      <c r="B31" s="40">
        <v>2013</v>
      </c>
      <c r="C31" s="10" t="s">
        <v>46</v>
      </c>
      <c r="D31" s="24" t="s">
        <v>53</v>
      </c>
      <c r="E31" s="24">
        <v>41674</v>
      </c>
      <c r="F31" s="24" t="s">
        <v>54</v>
      </c>
      <c r="G31" s="25" t="s">
        <v>114</v>
      </c>
      <c r="H31" s="26" t="s">
        <v>115</v>
      </c>
      <c r="I31" s="27" t="s">
        <v>34</v>
      </c>
      <c r="K31" s="40">
        <v>2013</v>
      </c>
      <c r="L31" s="10" t="s">
        <v>15</v>
      </c>
      <c r="M31" s="24" t="s">
        <v>53</v>
      </c>
      <c r="N31" s="24">
        <v>41674</v>
      </c>
      <c r="O31" s="24" t="s">
        <v>54</v>
      </c>
      <c r="P31" s="25" t="s">
        <v>136</v>
      </c>
      <c r="Q31" s="26" t="s">
        <v>137</v>
      </c>
      <c r="R31" s="27" t="s">
        <v>34</v>
      </c>
    </row>
    <row r="32" spans="2:18" ht="18" customHeight="1" thickBot="1" x14ac:dyDescent="0.25">
      <c r="B32" s="87">
        <v>2012</v>
      </c>
      <c r="C32" s="9" t="s">
        <v>31</v>
      </c>
      <c r="D32" s="15" t="s">
        <v>56</v>
      </c>
      <c r="E32" s="15" t="s">
        <v>57</v>
      </c>
      <c r="F32" s="15" t="s">
        <v>58</v>
      </c>
      <c r="G32" s="29" t="s">
        <v>116</v>
      </c>
      <c r="H32" s="18" t="s">
        <v>117</v>
      </c>
      <c r="I32" s="28" t="s">
        <v>34</v>
      </c>
      <c r="K32" s="87">
        <v>2012</v>
      </c>
      <c r="L32" s="28" t="s">
        <v>10</v>
      </c>
      <c r="M32" s="15" t="s">
        <v>56</v>
      </c>
      <c r="N32" s="15" t="s">
        <v>57</v>
      </c>
      <c r="O32" s="15" t="s">
        <v>58</v>
      </c>
      <c r="P32" s="29" t="s">
        <v>138</v>
      </c>
      <c r="Q32" s="18" t="s">
        <v>139</v>
      </c>
      <c r="R32" s="28" t="s">
        <v>34</v>
      </c>
    </row>
    <row r="33" spans="2:18" ht="18" customHeight="1" thickBot="1" x14ac:dyDescent="0.25">
      <c r="B33" s="87"/>
      <c r="C33" s="9" t="s">
        <v>32</v>
      </c>
      <c r="D33" s="15" t="s">
        <v>59</v>
      </c>
      <c r="E33" s="15" t="s">
        <v>57</v>
      </c>
      <c r="F33" s="15" t="s">
        <v>60</v>
      </c>
      <c r="G33" s="29" t="s">
        <v>118</v>
      </c>
      <c r="H33" s="18" t="s">
        <v>119</v>
      </c>
      <c r="I33" s="28" t="s">
        <v>34</v>
      </c>
      <c r="K33" s="87"/>
      <c r="L33" s="28" t="s">
        <v>13</v>
      </c>
      <c r="M33" s="15" t="s">
        <v>59</v>
      </c>
      <c r="N33" s="15" t="s">
        <v>57</v>
      </c>
      <c r="O33" s="15" t="s">
        <v>60</v>
      </c>
      <c r="P33" s="29" t="s">
        <v>138</v>
      </c>
      <c r="Q33" s="18" t="s">
        <v>140</v>
      </c>
      <c r="R33" s="28" t="s">
        <v>34</v>
      </c>
    </row>
    <row r="34" spans="2:18" ht="18" customHeight="1" thickBot="1" x14ac:dyDescent="0.25">
      <c r="B34" s="87"/>
      <c r="C34" s="9" t="s">
        <v>35</v>
      </c>
      <c r="D34" s="15" t="s">
        <v>61</v>
      </c>
      <c r="E34" s="15">
        <v>41218</v>
      </c>
      <c r="F34" s="15" t="s">
        <v>62</v>
      </c>
      <c r="G34" s="29" t="s">
        <v>109</v>
      </c>
      <c r="H34" s="18" t="s">
        <v>108</v>
      </c>
      <c r="I34" s="28" t="s">
        <v>34</v>
      </c>
      <c r="K34" s="88"/>
      <c r="L34" s="28" t="s">
        <v>14</v>
      </c>
      <c r="M34" s="15" t="s">
        <v>61</v>
      </c>
      <c r="N34" s="15">
        <v>41218</v>
      </c>
      <c r="O34" s="15" t="s">
        <v>62</v>
      </c>
      <c r="P34" s="29" t="s">
        <v>109</v>
      </c>
      <c r="Q34" s="18" t="s">
        <v>108</v>
      </c>
      <c r="R34" s="28" t="s">
        <v>34</v>
      </c>
    </row>
    <row r="35" spans="2:18" ht="18" customHeight="1" thickBot="1" x14ac:dyDescent="0.25">
      <c r="B35" s="47"/>
      <c r="C35" s="10" t="s">
        <v>46</v>
      </c>
      <c r="D35" s="24" t="s">
        <v>63</v>
      </c>
      <c r="E35" s="24" t="s">
        <v>64</v>
      </c>
      <c r="F35" s="24" t="s">
        <v>65</v>
      </c>
      <c r="G35" s="25" t="s">
        <v>120</v>
      </c>
      <c r="H35" s="26" t="s">
        <v>121</v>
      </c>
      <c r="I35" s="27" t="s">
        <v>29</v>
      </c>
      <c r="K35" s="47"/>
      <c r="L35" s="10" t="s">
        <v>15</v>
      </c>
      <c r="M35" s="24" t="s">
        <v>63</v>
      </c>
      <c r="N35" s="24" t="s">
        <v>64</v>
      </c>
      <c r="O35" s="24" t="s">
        <v>65</v>
      </c>
      <c r="P35" s="25" t="s">
        <v>120</v>
      </c>
      <c r="Q35" s="26" t="s">
        <v>121</v>
      </c>
      <c r="R35" s="27" t="s">
        <v>29</v>
      </c>
    </row>
    <row r="36" spans="2:18" ht="18" customHeight="1" thickBot="1" x14ac:dyDescent="0.25">
      <c r="B36" s="102">
        <v>2011</v>
      </c>
      <c r="C36" s="10" t="s">
        <v>37</v>
      </c>
      <c r="D36" s="11" t="s">
        <v>66</v>
      </c>
      <c r="E36" s="11">
        <v>40940</v>
      </c>
      <c r="F36" s="11" t="s">
        <v>67</v>
      </c>
      <c r="G36" s="13" t="s">
        <v>109</v>
      </c>
      <c r="H36" s="12" t="s">
        <v>122</v>
      </c>
      <c r="I36" s="10" t="s">
        <v>34</v>
      </c>
      <c r="K36" s="102">
        <v>2011</v>
      </c>
      <c r="L36" s="10" t="s">
        <v>12</v>
      </c>
      <c r="M36" s="11" t="s">
        <v>66</v>
      </c>
      <c r="N36" s="11">
        <v>40940</v>
      </c>
      <c r="O36" s="11" t="s">
        <v>67</v>
      </c>
      <c r="P36" s="13" t="s">
        <v>109</v>
      </c>
      <c r="Q36" s="12" t="s">
        <v>122</v>
      </c>
      <c r="R36" s="10" t="s">
        <v>34</v>
      </c>
    </row>
    <row r="37" spans="2:18" ht="18" customHeight="1" thickBot="1" x14ac:dyDescent="0.25">
      <c r="B37" s="102"/>
      <c r="C37" s="10" t="s">
        <v>31</v>
      </c>
      <c r="D37" s="11" t="s">
        <v>68</v>
      </c>
      <c r="E37" s="11">
        <v>40858</v>
      </c>
      <c r="F37" s="11" t="s">
        <v>69</v>
      </c>
      <c r="G37" s="13" t="s">
        <v>109</v>
      </c>
      <c r="H37" s="12" t="s">
        <v>108</v>
      </c>
      <c r="I37" s="10" t="s">
        <v>34</v>
      </c>
      <c r="K37" s="102"/>
      <c r="L37" s="10" t="s">
        <v>10</v>
      </c>
      <c r="M37" s="11" t="s">
        <v>68</v>
      </c>
      <c r="N37" s="11">
        <v>40858</v>
      </c>
      <c r="O37" s="11" t="s">
        <v>69</v>
      </c>
      <c r="P37" s="13" t="s">
        <v>109</v>
      </c>
      <c r="Q37" s="12" t="s">
        <v>108</v>
      </c>
      <c r="R37" s="10" t="s">
        <v>34</v>
      </c>
    </row>
    <row r="38" spans="2:18" ht="18" customHeight="1" thickBot="1" x14ac:dyDescent="0.25">
      <c r="B38" s="102"/>
      <c r="C38" s="10" t="s">
        <v>32</v>
      </c>
      <c r="D38" s="11" t="s">
        <v>70</v>
      </c>
      <c r="E38" s="11">
        <v>40582</v>
      </c>
      <c r="F38" s="11" t="s">
        <v>71</v>
      </c>
      <c r="G38" s="13" t="s">
        <v>109</v>
      </c>
      <c r="H38" s="12" t="s">
        <v>108</v>
      </c>
      <c r="I38" s="10" t="s">
        <v>34</v>
      </c>
      <c r="K38" s="102"/>
      <c r="L38" s="10" t="s">
        <v>13</v>
      </c>
      <c r="M38" s="11" t="s">
        <v>70</v>
      </c>
      <c r="N38" s="11">
        <v>40582</v>
      </c>
      <c r="O38" s="11" t="s">
        <v>71</v>
      </c>
      <c r="P38" s="13" t="s">
        <v>109</v>
      </c>
      <c r="Q38" s="12" t="s">
        <v>108</v>
      </c>
      <c r="R38" s="10" t="s">
        <v>34</v>
      </c>
    </row>
    <row r="39" spans="2:18" ht="18" customHeight="1" thickBot="1" x14ac:dyDescent="0.25">
      <c r="B39" s="103"/>
      <c r="C39" s="10" t="s">
        <v>35</v>
      </c>
      <c r="D39" s="11" t="s">
        <v>72</v>
      </c>
      <c r="E39" s="11">
        <v>40852</v>
      </c>
      <c r="F39" s="11" t="s">
        <v>73</v>
      </c>
      <c r="G39" s="13" t="s">
        <v>109</v>
      </c>
      <c r="H39" s="12" t="s">
        <v>108</v>
      </c>
      <c r="I39" s="10" t="s">
        <v>34</v>
      </c>
      <c r="K39" s="103"/>
      <c r="L39" s="10" t="s">
        <v>14</v>
      </c>
      <c r="M39" s="11" t="s">
        <v>72</v>
      </c>
      <c r="N39" s="11">
        <v>40852</v>
      </c>
      <c r="O39" s="11" t="s">
        <v>73</v>
      </c>
      <c r="P39" s="13" t="s">
        <v>109</v>
      </c>
      <c r="Q39" s="12" t="s">
        <v>108</v>
      </c>
      <c r="R39" s="10" t="s">
        <v>34</v>
      </c>
    </row>
    <row r="40" spans="2:18" ht="18" customHeight="1" thickBot="1" x14ac:dyDescent="0.25">
      <c r="B40" s="95">
        <v>2010</v>
      </c>
      <c r="C40" s="9" t="s">
        <v>46</v>
      </c>
      <c r="D40" s="15" t="s">
        <v>74</v>
      </c>
      <c r="E40" s="15" t="s">
        <v>75</v>
      </c>
      <c r="F40" s="15" t="s">
        <v>76</v>
      </c>
      <c r="G40" s="29" t="s">
        <v>120</v>
      </c>
      <c r="H40" s="18" t="s">
        <v>123</v>
      </c>
      <c r="I40" s="9" t="s">
        <v>29</v>
      </c>
      <c r="K40" s="95">
        <v>2010</v>
      </c>
      <c r="L40" s="9" t="s">
        <v>15</v>
      </c>
      <c r="M40" s="15" t="s">
        <v>74</v>
      </c>
      <c r="N40" s="15" t="s">
        <v>75</v>
      </c>
      <c r="O40" s="15" t="s">
        <v>76</v>
      </c>
      <c r="P40" s="29" t="s">
        <v>120</v>
      </c>
      <c r="Q40" s="18" t="s">
        <v>123</v>
      </c>
      <c r="R40" s="9" t="s">
        <v>29</v>
      </c>
    </row>
    <row r="41" spans="2:18" ht="18" customHeight="1" thickBot="1" x14ac:dyDescent="0.25">
      <c r="B41" s="96"/>
      <c r="C41" s="9" t="s">
        <v>55</v>
      </c>
      <c r="D41" s="15" t="s">
        <v>77</v>
      </c>
      <c r="E41" s="15" t="s">
        <v>78</v>
      </c>
      <c r="F41" s="15" t="s">
        <v>79</v>
      </c>
      <c r="G41" s="29" t="s">
        <v>107</v>
      </c>
      <c r="H41" s="18" t="s">
        <v>124</v>
      </c>
      <c r="I41" s="28" t="s">
        <v>34</v>
      </c>
      <c r="K41" s="96"/>
      <c r="L41" s="9" t="s">
        <v>21</v>
      </c>
      <c r="M41" s="15" t="s">
        <v>77</v>
      </c>
      <c r="N41" s="15" t="s">
        <v>78</v>
      </c>
      <c r="O41" s="15" t="s">
        <v>79</v>
      </c>
      <c r="P41" s="29" t="s">
        <v>107</v>
      </c>
      <c r="Q41" s="18" t="s">
        <v>124</v>
      </c>
      <c r="R41" s="28" t="s">
        <v>34</v>
      </c>
    </row>
    <row r="42" spans="2:18" ht="18" customHeight="1" thickBot="1" x14ac:dyDescent="0.25">
      <c r="B42" s="96"/>
      <c r="C42" s="9" t="s">
        <v>37</v>
      </c>
      <c r="D42" s="14" t="s">
        <v>80</v>
      </c>
      <c r="E42" s="14" t="s">
        <v>81</v>
      </c>
      <c r="F42" s="14" t="s">
        <v>82</v>
      </c>
      <c r="G42" s="16" t="s">
        <v>109</v>
      </c>
      <c r="H42" s="17" t="s">
        <v>108</v>
      </c>
      <c r="I42" s="9" t="s">
        <v>34</v>
      </c>
      <c r="K42" s="96"/>
      <c r="L42" s="9" t="s">
        <v>12</v>
      </c>
      <c r="M42" s="14" t="s">
        <v>80</v>
      </c>
      <c r="N42" s="14" t="s">
        <v>81</v>
      </c>
      <c r="O42" s="14" t="s">
        <v>82</v>
      </c>
      <c r="P42" s="16" t="s">
        <v>109</v>
      </c>
      <c r="Q42" s="17" t="s">
        <v>108</v>
      </c>
      <c r="R42" s="9" t="s">
        <v>34</v>
      </c>
    </row>
    <row r="43" spans="2:18" ht="18" customHeight="1" thickBot="1" x14ac:dyDescent="0.25">
      <c r="B43" s="96"/>
      <c r="C43" s="9" t="s">
        <v>31</v>
      </c>
      <c r="D43" s="14" t="s">
        <v>83</v>
      </c>
      <c r="E43" s="14">
        <v>40189</v>
      </c>
      <c r="F43" s="14" t="s">
        <v>84</v>
      </c>
      <c r="G43" s="16" t="s">
        <v>116</v>
      </c>
      <c r="H43" s="17" t="s">
        <v>125</v>
      </c>
      <c r="I43" s="9" t="s">
        <v>34</v>
      </c>
      <c r="K43" s="96"/>
      <c r="L43" s="9" t="s">
        <v>10</v>
      </c>
      <c r="M43" s="14" t="s">
        <v>83</v>
      </c>
      <c r="N43" s="14">
        <v>40189</v>
      </c>
      <c r="O43" s="14" t="s">
        <v>84</v>
      </c>
      <c r="P43" s="16" t="s">
        <v>116</v>
      </c>
      <c r="Q43" s="17" t="s">
        <v>125</v>
      </c>
      <c r="R43" s="9" t="s">
        <v>34</v>
      </c>
    </row>
    <row r="44" spans="2:18" ht="18" customHeight="1" thickBot="1" x14ac:dyDescent="0.25">
      <c r="B44" s="96"/>
      <c r="C44" s="9" t="s">
        <v>32</v>
      </c>
      <c r="D44" s="14" t="s">
        <v>85</v>
      </c>
      <c r="E44" s="14" t="s">
        <v>86</v>
      </c>
      <c r="F44" s="14" t="s">
        <v>87</v>
      </c>
      <c r="G44" s="16" t="s">
        <v>109</v>
      </c>
      <c r="H44" s="17" t="s">
        <v>108</v>
      </c>
      <c r="I44" s="9" t="s">
        <v>34</v>
      </c>
      <c r="K44" s="96"/>
      <c r="L44" s="9" t="s">
        <v>13</v>
      </c>
      <c r="M44" s="14" t="s">
        <v>85</v>
      </c>
      <c r="N44" s="14" t="s">
        <v>86</v>
      </c>
      <c r="O44" s="14" t="s">
        <v>87</v>
      </c>
      <c r="P44" s="16" t="s">
        <v>109</v>
      </c>
      <c r="Q44" s="17" t="s">
        <v>108</v>
      </c>
      <c r="R44" s="9" t="s">
        <v>34</v>
      </c>
    </row>
    <row r="45" spans="2:18" ht="18" customHeight="1" thickBot="1" x14ac:dyDescent="0.25">
      <c r="B45" s="97"/>
      <c r="C45" s="9" t="s">
        <v>35</v>
      </c>
      <c r="D45" s="14" t="s">
        <v>88</v>
      </c>
      <c r="E45" s="14" t="s">
        <v>89</v>
      </c>
      <c r="F45" s="14" t="s">
        <v>90</v>
      </c>
      <c r="G45" s="16" t="s">
        <v>109</v>
      </c>
      <c r="H45" s="17" t="s">
        <v>108</v>
      </c>
      <c r="I45" s="9" t="s">
        <v>34</v>
      </c>
      <c r="K45" s="97"/>
      <c r="L45" s="9" t="s">
        <v>14</v>
      </c>
      <c r="M45" s="14" t="s">
        <v>88</v>
      </c>
      <c r="N45" s="14" t="s">
        <v>89</v>
      </c>
      <c r="O45" s="14" t="s">
        <v>90</v>
      </c>
      <c r="P45" s="16" t="s">
        <v>109</v>
      </c>
      <c r="Q45" s="17" t="s">
        <v>108</v>
      </c>
      <c r="R45" s="9" t="s">
        <v>34</v>
      </c>
    </row>
    <row r="46" spans="2:18" ht="18" customHeight="1" thickBot="1" x14ac:dyDescent="0.25">
      <c r="B46" s="101">
        <v>2009</v>
      </c>
      <c r="C46" s="10" t="s">
        <v>46</v>
      </c>
      <c r="D46" s="11" t="s">
        <v>91</v>
      </c>
      <c r="E46" s="11" t="s">
        <v>92</v>
      </c>
      <c r="F46" s="11" t="s">
        <v>92</v>
      </c>
      <c r="G46" s="13" t="s">
        <v>118</v>
      </c>
      <c r="H46" s="12" t="s">
        <v>126</v>
      </c>
      <c r="I46" s="10" t="s">
        <v>29</v>
      </c>
      <c r="K46" s="101">
        <v>2009</v>
      </c>
      <c r="L46" s="10" t="s">
        <v>15</v>
      </c>
      <c r="M46" s="11" t="s">
        <v>91</v>
      </c>
      <c r="N46" s="11" t="s">
        <v>92</v>
      </c>
      <c r="O46" s="11" t="s">
        <v>92</v>
      </c>
      <c r="P46" s="13" t="s">
        <v>118</v>
      </c>
      <c r="Q46" s="12" t="s">
        <v>126</v>
      </c>
      <c r="R46" s="10" t="s">
        <v>29</v>
      </c>
    </row>
    <row r="47" spans="2:18" ht="18" customHeight="1" thickBot="1" x14ac:dyDescent="0.25">
      <c r="B47" s="102"/>
      <c r="C47" s="10" t="s">
        <v>37</v>
      </c>
      <c r="D47" s="11" t="s">
        <v>91</v>
      </c>
      <c r="E47" s="11" t="s">
        <v>92</v>
      </c>
      <c r="F47" s="11" t="s">
        <v>92</v>
      </c>
      <c r="G47" s="13" t="s">
        <v>120</v>
      </c>
      <c r="H47" s="12" t="s">
        <v>127</v>
      </c>
      <c r="I47" s="10" t="s">
        <v>34</v>
      </c>
      <c r="K47" s="102"/>
      <c r="L47" s="10" t="s">
        <v>12</v>
      </c>
      <c r="M47" s="11" t="s">
        <v>91</v>
      </c>
      <c r="N47" s="11" t="s">
        <v>92</v>
      </c>
      <c r="O47" s="11" t="s">
        <v>92</v>
      </c>
      <c r="P47" s="13" t="s">
        <v>120</v>
      </c>
      <c r="Q47" s="12" t="s">
        <v>127</v>
      </c>
      <c r="R47" s="10" t="s">
        <v>34</v>
      </c>
    </row>
    <row r="48" spans="2:18" ht="18" customHeight="1" thickBot="1" x14ac:dyDescent="0.25">
      <c r="B48" s="102"/>
      <c r="C48" s="10" t="s">
        <v>31</v>
      </c>
      <c r="D48" s="11" t="s">
        <v>93</v>
      </c>
      <c r="E48" s="11" t="s">
        <v>94</v>
      </c>
      <c r="F48" s="11" t="s">
        <v>95</v>
      </c>
      <c r="G48" s="13" t="s">
        <v>109</v>
      </c>
      <c r="H48" s="12" t="s">
        <v>108</v>
      </c>
      <c r="I48" s="10" t="s">
        <v>34</v>
      </c>
      <c r="K48" s="102"/>
      <c r="L48" s="10" t="s">
        <v>10</v>
      </c>
      <c r="M48" s="11" t="s">
        <v>93</v>
      </c>
      <c r="N48" s="11" t="s">
        <v>94</v>
      </c>
      <c r="O48" s="11" t="s">
        <v>95</v>
      </c>
      <c r="P48" s="13" t="s">
        <v>109</v>
      </c>
      <c r="Q48" s="12" t="s">
        <v>108</v>
      </c>
      <c r="R48" s="10" t="s">
        <v>34</v>
      </c>
    </row>
    <row r="49" spans="1:18" ht="18" customHeight="1" thickBot="1" x14ac:dyDescent="0.25">
      <c r="B49" s="102"/>
      <c r="C49" s="10" t="s">
        <v>32</v>
      </c>
      <c r="D49" s="11" t="s">
        <v>96</v>
      </c>
      <c r="E49" s="11" t="s">
        <v>97</v>
      </c>
      <c r="F49" s="30" t="s">
        <v>98</v>
      </c>
      <c r="G49" s="13" t="s">
        <v>109</v>
      </c>
      <c r="H49" s="12" t="s">
        <v>108</v>
      </c>
      <c r="I49" s="10" t="s">
        <v>34</v>
      </c>
      <c r="K49" s="102"/>
      <c r="L49" s="10" t="s">
        <v>13</v>
      </c>
      <c r="M49" s="11" t="s">
        <v>96</v>
      </c>
      <c r="N49" s="11" t="s">
        <v>97</v>
      </c>
      <c r="O49" s="30" t="s">
        <v>98</v>
      </c>
      <c r="P49" s="13" t="s">
        <v>109</v>
      </c>
      <c r="Q49" s="12" t="s">
        <v>108</v>
      </c>
      <c r="R49" s="10" t="s">
        <v>34</v>
      </c>
    </row>
    <row r="50" spans="1:18" ht="18" customHeight="1" thickBot="1" x14ac:dyDescent="0.25">
      <c r="B50" s="103"/>
      <c r="C50" s="10" t="s">
        <v>35</v>
      </c>
      <c r="D50" s="11" t="s">
        <v>99</v>
      </c>
      <c r="E50" s="11">
        <v>39879</v>
      </c>
      <c r="F50" s="11" t="s">
        <v>100</v>
      </c>
      <c r="G50" s="13" t="s">
        <v>128</v>
      </c>
      <c r="H50" s="12" t="s">
        <v>129</v>
      </c>
      <c r="I50" s="10" t="s">
        <v>34</v>
      </c>
      <c r="K50" s="103"/>
      <c r="L50" s="10" t="s">
        <v>14</v>
      </c>
      <c r="M50" s="11" t="s">
        <v>99</v>
      </c>
      <c r="N50" s="11">
        <v>39879</v>
      </c>
      <c r="O50" s="11" t="s">
        <v>100</v>
      </c>
      <c r="P50" s="13" t="s">
        <v>128</v>
      </c>
      <c r="Q50" s="12" t="s">
        <v>129</v>
      </c>
      <c r="R50" s="10" t="s">
        <v>34</v>
      </c>
    </row>
    <row r="51" spans="1:18" s="31" customFormat="1" ht="18" customHeight="1" thickBot="1" x14ac:dyDescent="0.25">
      <c r="A51" s="2"/>
      <c r="B51" s="95">
        <v>2008</v>
      </c>
      <c r="C51" s="9" t="s">
        <v>46</v>
      </c>
      <c r="D51" s="15" t="s">
        <v>101</v>
      </c>
      <c r="E51" s="15">
        <v>40029</v>
      </c>
      <c r="F51" s="15">
        <v>40094</v>
      </c>
      <c r="G51" s="29" t="s">
        <v>130</v>
      </c>
      <c r="H51" s="18" t="s">
        <v>131</v>
      </c>
      <c r="I51" s="28" t="s">
        <v>29</v>
      </c>
      <c r="J51" s="2"/>
      <c r="K51" s="95">
        <v>2008</v>
      </c>
      <c r="L51" s="9" t="s">
        <v>15</v>
      </c>
      <c r="M51" s="15" t="s">
        <v>101</v>
      </c>
      <c r="N51" s="15">
        <v>40029</v>
      </c>
      <c r="O51" s="15">
        <v>40094</v>
      </c>
      <c r="P51" s="29" t="s">
        <v>130</v>
      </c>
      <c r="Q51" s="18" t="s">
        <v>131</v>
      </c>
      <c r="R51" s="28" t="s">
        <v>29</v>
      </c>
    </row>
    <row r="52" spans="1:18" s="31" customFormat="1" ht="18" customHeight="1" thickBot="1" x14ac:dyDescent="0.25">
      <c r="A52" s="2"/>
      <c r="B52" s="96"/>
      <c r="C52" s="9" t="s">
        <v>31</v>
      </c>
      <c r="D52" s="15" t="s">
        <v>101</v>
      </c>
      <c r="E52" s="15" t="s">
        <v>102</v>
      </c>
      <c r="F52" s="15">
        <v>40094</v>
      </c>
      <c r="G52" s="29" t="s">
        <v>132</v>
      </c>
      <c r="H52" s="18" t="s">
        <v>133</v>
      </c>
      <c r="I52" s="28" t="s">
        <v>34</v>
      </c>
      <c r="J52" s="2"/>
      <c r="K52" s="96"/>
      <c r="L52" s="9" t="s">
        <v>10</v>
      </c>
      <c r="M52" s="15" t="s">
        <v>101</v>
      </c>
      <c r="N52" s="15" t="s">
        <v>102</v>
      </c>
      <c r="O52" s="15">
        <v>40094</v>
      </c>
      <c r="P52" s="29" t="s">
        <v>132</v>
      </c>
      <c r="Q52" s="18" t="s">
        <v>133</v>
      </c>
      <c r="R52" s="28" t="s">
        <v>34</v>
      </c>
    </row>
    <row r="53" spans="1:18" ht="18" customHeight="1" thickBot="1" x14ac:dyDescent="0.25">
      <c r="B53" s="96"/>
      <c r="C53" s="9" t="s">
        <v>32</v>
      </c>
      <c r="D53" s="15" t="s">
        <v>103</v>
      </c>
      <c r="E53" s="15" t="s">
        <v>102</v>
      </c>
      <c r="F53" s="15" t="s">
        <v>104</v>
      </c>
      <c r="G53" s="29" t="s">
        <v>134</v>
      </c>
      <c r="H53" s="18">
        <v>0.33829999999999999</v>
      </c>
      <c r="I53" s="28" t="s">
        <v>34</v>
      </c>
      <c r="K53" s="96"/>
      <c r="L53" s="9" t="s">
        <v>13</v>
      </c>
      <c r="M53" s="15" t="s">
        <v>103</v>
      </c>
      <c r="N53" s="15" t="s">
        <v>102</v>
      </c>
      <c r="O53" s="15" t="s">
        <v>104</v>
      </c>
      <c r="P53" s="29" t="s">
        <v>134</v>
      </c>
      <c r="Q53" s="18">
        <v>0.33829999999999999</v>
      </c>
      <c r="R53" s="28" t="s">
        <v>34</v>
      </c>
    </row>
    <row r="54" spans="1:18" ht="18" customHeight="1" thickBot="1" x14ac:dyDescent="0.25">
      <c r="B54" s="97"/>
      <c r="C54" s="9" t="s">
        <v>35</v>
      </c>
      <c r="D54" s="15" t="s">
        <v>105</v>
      </c>
      <c r="E54" s="15" t="s">
        <v>102</v>
      </c>
      <c r="F54" s="15" t="s">
        <v>106</v>
      </c>
      <c r="G54" s="29" t="s">
        <v>134</v>
      </c>
      <c r="H54" s="18" t="s">
        <v>135</v>
      </c>
      <c r="I54" s="28" t="s">
        <v>34</v>
      </c>
      <c r="K54" s="97"/>
      <c r="L54" s="28" t="s">
        <v>14</v>
      </c>
      <c r="M54" s="15" t="s">
        <v>105</v>
      </c>
      <c r="N54" s="15" t="s">
        <v>102</v>
      </c>
      <c r="O54" s="15" t="s">
        <v>106</v>
      </c>
      <c r="P54" s="29" t="s">
        <v>134</v>
      </c>
      <c r="Q54" s="18" t="s">
        <v>135</v>
      </c>
      <c r="R54" s="28" t="s">
        <v>34</v>
      </c>
    </row>
    <row r="55" spans="1:18" s="2" customFormat="1" ht="18" customHeight="1" thickBot="1" x14ac:dyDescent="0.25">
      <c r="B55" s="32"/>
      <c r="C55" s="32"/>
      <c r="D55" s="33"/>
      <c r="E55" s="33"/>
      <c r="F55" s="33"/>
      <c r="G55" s="34"/>
      <c r="H55" s="34"/>
      <c r="I55" s="32"/>
      <c r="K55" s="32"/>
      <c r="L55" s="32"/>
      <c r="M55" s="33"/>
      <c r="N55" s="33"/>
      <c r="O55" s="33"/>
      <c r="P55" s="34"/>
      <c r="Q55" s="34"/>
      <c r="R55" s="32"/>
    </row>
    <row r="56" spans="1:18" ht="18" customHeight="1" x14ac:dyDescent="0.2">
      <c r="B56" s="89" t="s">
        <v>49</v>
      </c>
      <c r="C56" s="90"/>
      <c r="D56" s="90"/>
      <c r="E56" s="90"/>
      <c r="F56" s="90"/>
      <c r="G56" s="90"/>
      <c r="H56" s="90"/>
      <c r="I56" s="91"/>
      <c r="K56" s="89" t="s">
        <v>49</v>
      </c>
      <c r="L56" s="90"/>
      <c r="M56" s="90"/>
      <c r="N56" s="90"/>
      <c r="O56" s="90"/>
      <c r="P56" s="90"/>
      <c r="Q56" s="90"/>
      <c r="R56" s="91"/>
    </row>
    <row r="57" spans="1:18" ht="18" customHeight="1" thickBot="1" x14ac:dyDescent="0.25">
      <c r="B57" s="92"/>
      <c r="C57" s="93"/>
      <c r="D57" s="93"/>
      <c r="E57" s="93"/>
      <c r="F57" s="93"/>
      <c r="G57" s="93"/>
      <c r="H57" s="93"/>
      <c r="I57" s="94"/>
      <c r="K57" s="92"/>
      <c r="L57" s="93"/>
      <c r="M57" s="93"/>
      <c r="N57" s="93"/>
      <c r="O57" s="93"/>
      <c r="P57" s="93"/>
      <c r="Q57" s="93"/>
      <c r="R57" s="94"/>
    </row>
    <row r="58" spans="1:18" s="2" customFormat="1" ht="18" customHeight="1" x14ac:dyDescent="0.2">
      <c r="B58" s="46" t="s">
        <v>50</v>
      </c>
      <c r="C58" s="46"/>
      <c r="D58" s="46"/>
      <c r="E58" s="46"/>
      <c r="F58" s="46"/>
      <c r="G58" s="23"/>
      <c r="H58" s="23"/>
      <c r="I58" s="23"/>
      <c r="K58" s="46" t="s">
        <v>50</v>
      </c>
      <c r="L58" s="46"/>
      <c r="M58" s="46"/>
      <c r="N58" s="46"/>
      <c r="O58" s="46"/>
      <c r="P58" s="23"/>
      <c r="Q58" s="23"/>
      <c r="R58" s="23"/>
    </row>
    <row r="59" spans="1:18" s="2" customFormat="1" ht="18" customHeight="1" x14ac:dyDescent="0.2"/>
    <row r="60" spans="1:18" s="2" customFormat="1" ht="18" customHeight="1" x14ac:dyDescent="0.2"/>
    <row r="61" spans="1:18" s="2" customFormat="1" x14ac:dyDescent="0.2"/>
    <row r="62" spans="1:18" s="2" customFormat="1" x14ac:dyDescent="0.2"/>
    <row r="63" spans="1:18" s="2" customFormat="1" x14ac:dyDescent="0.2"/>
    <row r="64" spans="1:18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</sheetData>
  <mergeCells count="38">
    <mergeCell ref="L5:L6"/>
    <mergeCell ref="B20:I21"/>
    <mergeCell ref="B12:B16"/>
    <mergeCell ref="K12:K16"/>
    <mergeCell ref="K20:R21"/>
    <mergeCell ref="K17:K18"/>
    <mergeCell ref="B2:I2"/>
    <mergeCell ref="K2:R2"/>
    <mergeCell ref="C13:C14"/>
    <mergeCell ref="D13:D14"/>
    <mergeCell ref="E13:E14"/>
    <mergeCell ref="F13:F14"/>
    <mergeCell ref="G13:G14"/>
    <mergeCell ref="H13:H14"/>
    <mergeCell ref="I13:I14"/>
    <mergeCell ref="B7:B10"/>
    <mergeCell ref="K7:K10"/>
    <mergeCell ref="B4:B6"/>
    <mergeCell ref="K4:K6"/>
    <mergeCell ref="C5:C6"/>
    <mergeCell ref="B36:B39"/>
    <mergeCell ref="K36:K39"/>
    <mergeCell ref="B56:I57"/>
    <mergeCell ref="K56:R57"/>
    <mergeCell ref="B40:B45"/>
    <mergeCell ref="K40:K45"/>
    <mergeCell ref="B46:B50"/>
    <mergeCell ref="K46:K50"/>
    <mergeCell ref="B51:B54"/>
    <mergeCell ref="K51:K54"/>
    <mergeCell ref="B26:I26"/>
    <mergeCell ref="K26:R26"/>
    <mergeCell ref="B32:B34"/>
    <mergeCell ref="K32:K34"/>
    <mergeCell ref="B25:I25"/>
    <mergeCell ref="K25:R25"/>
    <mergeCell ref="B28:B30"/>
    <mergeCell ref="K28:K3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ff4b7e9-38cf-4918-bb6e-a09978cab92b" xsi:nil="true"/>
    <lcf76f155ced4ddcb4097134ff3c332f xmlns="9ff4b7e9-38cf-4918-bb6e-a09978cab92b">
      <Terms xmlns="http://schemas.microsoft.com/office/infopath/2007/PartnerControls"/>
    </lcf76f155ced4ddcb4097134ff3c332f>
    <TaxCatchAll xmlns="a8d36480-62a9-4893-833c-8019d26453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F51E9B3460234382039012A96CDAAD" ma:contentTypeVersion="17" ma:contentTypeDescription="Crie um novo documento." ma:contentTypeScope="" ma:versionID="26aedc6b5424282245c8a621bed5aa94">
  <xsd:schema xmlns:xsd="http://www.w3.org/2001/XMLSchema" xmlns:xs="http://www.w3.org/2001/XMLSchema" xmlns:p="http://schemas.microsoft.com/office/2006/metadata/properties" xmlns:ns2="9ff4b7e9-38cf-4918-bb6e-a09978cab92b" xmlns:ns3="a8d36480-62a9-4893-833c-8019d26453b0" targetNamespace="http://schemas.microsoft.com/office/2006/metadata/properties" ma:root="true" ma:fieldsID="7d80b33582001c0c2c2fe5db7f2e710a" ns2:_="" ns3:_="">
    <xsd:import namespace="9ff4b7e9-38cf-4918-bb6e-a09978cab92b"/>
    <xsd:import namespace="a8d36480-62a9-4893-833c-8019d2645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4b7e9-38cf-4918-bb6e-a09978cab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36480-62a9-4893-833c-8019d26453b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ee64f1c-ba4d-4e57-b1a2-d0d84724d958}" ma:internalName="TaxCatchAll" ma:showField="CatchAllData" ma:web="a8d36480-62a9-4893-833c-8019d2645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5B0DA8-F2B5-42B1-845D-B21D04EEE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6147F-C41B-4BF7-8D4B-DEE70A03D48A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</ds:schemaRefs>
</ds:datastoreItem>
</file>

<file path=customXml/itemProps3.xml><?xml version="1.0" encoding="utf-8"?>
<ds:datastoreItem xmlns:ds="http://schemas.openxmlformats.org/officeDocument/2006/customXml" ds:itemID="{3AF9C1E2-6EB7-455A-AAC9-7D5443C59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4b7e9-38cf-4918-bb6e-a09978cab92b"/>
    <ds:schemaRef ds:uri="a8d36480-62a9-4893-833c-8019d2645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português (ON PETR3) (PN PETR4)</vt:lpstr>
      <vt:lpstr>english (ON PETR3) (PN PETR4)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Luis Soares Xavier</dc:creator>
  <cp:lastModifiedBy>Fabio Luis Soares Xavier</cp:lastModifiedBy>
  <dcterms:created xsi:type="dcterms:W3CDTF">2019-12-20T14:50:02Z</dcterms:created>
  <dcterms:modified xsi:type="dcterms:W3CDTF">2022-07-21T18:27:29Z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2020-10-28T17:53:14Z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9be6db61-1226-4088-b047-67227b2f35df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0x01010010F51E9B3460234382039012A96CDAAD</vt:lpwstr>
  </property>
</Properties>
</file>