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2.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3.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nic-tgl-fs-01\tegma\Financeiro\Investidores\RI\ANÁLISES\"/>
    </mc:Choice>
  </mc:AlternateContent>
  <bookViews>
    <workbookView xWindow="-120" yWindow="-120" windowWidth="29040" windowHeight="15720"/>
  </bookViews>
  <sheets>
    <sheet name="Cover" sheetId="1" r:id="rId1"/>
    <sheet name="Disclaimer" sheetId="2" r:id="rId2"/>
    <sheet name="Summary" sheetId="3" r:id="rId3"/>
    <sheet name="About Tegma" sheetId="4" r:id="rId4"/>
    <sheet name="Auto Results" sheetId="5" r:id="rId5"/>
    <sheet name="# Transported Vehicles" sheetId="6" r:id="rId6"/>
    <sheet name="Avg distance" sheetId="7" r:id="rId7"/>
    <sheet name="Avg tariff" sheetId="8" r:id="rId8"/>
    <sheet name="Costs &amp; Expenses - Auto" sheetId="9" r:id="rId9"/>
    <sheet name="Financial highlights - Auto" sheetId="10" r:id="rId10"/>
    <sheet name="Int. Log. results" sheetId="11" r:id="rId11"/>
    <sheet name="Costs &amp; Expenses - Int Log." sheetId="12" r:id="rId12"/>
    <sheet name="Financial Highlights - Int Log." sheetId="13" r:id="rId13"/>
    <sheet name="Consolidated Results" sheetId="14" r:id="rId14"/>
    <sheet name="Financial Result" sheetId="15" r:id="rId15"/>
    <sheet name="Equity Pickup" sheetId="16" r:id="rId16"/>
    <sheet name="Income tax and social contrib." sheetId="22" r:id="rId17"/>
    <sheet name="Balance Sheet" sheetId="17" r:id="rId18"/>
    <sheet name="CAPEX" sheetId="18" r:id="rId19"/>
    <sheet name="Free cash flow to firm" sheetId="19" r:id="rId20"/>
    <sheet name="Dividends &amp; IOE" sheetId="20" r:id="rId21"/>
    <sheet name="Contacts" sheetId="21" r:id="rId2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20" l="1"/>
  <c r="L12" i="18" l="1"/>
  <c r="M22" i="17"/>
  <c r="L11" i="22"/>
  <c r="L13" i="22" s="1"/>
  <c r="L9" i="22"/>
  <c r="L19" i="13" l="1"/>
  <c r="L21" i="13" s="1"/>
  <c r="L16" i="13"/>
  <c r="L17" i="13"/>
  <c r="L14" i="13"/>
  <c r="L11" i="13"/>
  <c r="L12" i="13"/>
  <c r="L7" i="13"/>
  <c r="L12" i="10"/>
  <c r="L16" i="10" s="1"/>
  <c r="L11" i="10"/>
  <c r="L8" i="10"/>
  <c r="L15" i="15" l="1"/>
  <c r="L17" i="10"/>
  <c r="L19" i="10" s="1"/>
  <c r="L21" i="10" s="1"/>
  <c r="L14" i="10"/>
  <c r="K15" i="6" l="1"/>
  <c r="K18" i="6" l="1"/>
  <c r="K21" i="6" s="1"/>
  <c r="E8" i="20" l="1"/>
  <c r="K19" i="8"/>
  <c r="J19" i="8"/>
  <c r="I19" i="8"/>
  <c r="H19" i="8"/>
  <c r="L19" i="8"/>
  <c r="I15" i="6"/>
  <c r="H15" i="6"/>
  <c r="G15" i="6"/>
  <c r="J15" i="6"/>
  <c r="L22" i="17" l="1"/>
  <c r="K12" i="18"/>
  <c r="K15" i="15"/>
  <c r="J18" i="6"/>
  <c r="J21" i="6" s="1"/>
  <c r="I18" i="6" l="1"/>
  <c r="I21" i="6" s="1"/>
  <c r="H18" i="6"/>
  <c r="H21" i="6" s="1"/>
  <c r="G18" i="6"/>
  <c r="G21" i="6" s="1"/>
  <c r="K7" i="13" l="1"/>
  <c r="K11" i="13" l="1"/>
  <c r="K12" i="13"/>
  <c r="K17" i="13" l="1"/>
  <c r="K19" i="13" s="1"/>
  <c r="K21" i="13" s="1"/>
  <c r="K23" i="13" s="1"/>
  <c r="K24" i="13" s="1"/>
  <c r="K16" i="13"/>
  <c r="K14" i="13"/>
  <c r="M19" i="8" l="1"/>
  <c r="K8" i="10" l="1"/>
  <c r="K12" i="10"/>
  <c r="K11" i="10"/>
  <c r="K16" i="10" l="1"/>
  <c r="K17" i="10"/>
  <c r="K19" i="10" s="1"/>
  <c r="K21" i="10" s="1"/>
  <c r="K23" i="10" s="1"/>
  <c r="K24" i="10" s="1"/>
  <c r="K14" i="10"/>
  <c r="L9" i="14"/>
  <c r="K13" i="18"/>
  <c r="K9" i="14" l="1"/>
  <c r="K10" i="14"/>
  <c r="L10" i="14"/>
  <c r="L15" i="14" l="1"/>
  <c r="L17" i="14" s="1"/>
  <c r="L19" i="14" s="1"/>
  <c r="L14" i="14"/>
  <c r="L12" i="14"/>
  <c r="K12" i="14"/>
  <c r="K14" i="14"/>
  <c r="K15" i="14"/>
  <c r="K17" i="14" s="1"/>
  <c r="K19" i="14" s="1"/>
  <c r="L16" i="19"/>
  <c r="K20" i="14" l="1"/>
  <c r="L23" i="17"/>
  <c r="K22" i="14"/>
  <c r="K23" i="14" s="1"/>
  <c r="M23" i="17"/>
  <c r="M24" i="17" s="1"/>
  <c r="L20" i="14"/>
</calcChain>
</file>

<file path=xl/comments1.xml><?xml version="1.0" encoding="utf-8"?>
<comments xmlns="http://schemas.openxmlformats.org/spreadsheetml/2006/main">
  <authors>
    <author>Ian Nunes Costa e Costa</author>
  </authors>
  <commentList>
    <comment ref="K15" authorId="0" shapeId="0">
      <text>
        <r>
          <rPr>
            <sz val="9"/>
            <color indexed="81"/>
            <rFont val="Segoe UI"/>
            <family val="2"/>
          </rPr>
          <t xml:space="preserve">Eng - As of January 2024, the Company began to apportion expenses based on the effective use of shared corporate services, impacting expenses between Divisions.
</t>
        </r>
      </text>
    </comment>
  </commentList>
</comments>
</file>

<file path=xl/comments2.xml><?xml version="1.0" encoding="utf-8"?>
<comments xmlns="http://schemas.openxmlformats.org/spreadsheetml/2006/main">
  <authors>
    <author>Felipe Augusto Fogaca da Silva</author>
    <author>Ian Nunes Costa e Costa</author>
  </authors>
  <commentList>
    <comment ref="H15" authorId="0" shapeId="0">
      <text>
        <r>
          <rPr>
            <sz val="9"/>
            <color indexed="81"/>
            <rFont val="Segoe UI"/>
            <family val="2"/>
          </rPr>
          <t>Pt - Correção monetária do Crédito de PIS e COFINS priveniente da Exclusão de ICMS na Base de Cálculo: R$3,4 milhões
Eng - Pt - Monetary adjustment of the PIS and COFINS Credit arising from the Exclusion of ICMS in the Calculation Base: R$3.4 million</t>
        </r>
      </text>
    </comment>
    <comment ref="I15" authorId="1" shapeId="0">
      <text>
        <r>
          <rPr>
            <sz val="9"/>
            <color indexed="81"/>
            <rFont val="Segoe UI"/>
            <family val="2"/>
          </rPr>
          <t xml:space="preserve">PT- Correção mpnetária dos Créditos de PIS/ COFINS da controlada Catlog  - R$ 6,1 milhões
Eng - PIS/ COFINS tax credits from the subsidiary Catlog monetary Correction - R$ 6.1 million
</t>
        </r>
      </text>
    </comment>
    <comment ref="J15" authorId="1" shapeId="0">
      <text>
        <r>
          <rPr>
            <sz val="9"/>
            <color indexed="81"/>
            <rFont val="Segoe UI"/>
            <family val="2"/>
          </rPr>
          <t xml:space="preserve">Pt - Correção monetária do Crédito de PIS e COFINS priveniente da Exclusão de ICMS na Base de Cálculo: R$2,8 milhões
Eng - Pt - Monetary adjustment of the PIS and COFINS Credit arising from the Exclusion of ICMS in the Calculation Base: R$2.8 million
</t>
        </r>
      </text>
    </comment>
  </commentList>
</comments>
</file>

<file path=xl/comments3.xml><?xml version="1.0" encoding="utf-8"?>
<comments xmlns="http://schemas.openxmlformats.org/spreadsheetml/2006/main">
  <authors>
    <author>Ian Nunes Costa e Costa</author>
  </authors>
  <commentList>
    <comment ref="J17" authorId="0" shapeId="0">
      <text>
        <r>
          <rPr>
            <sz val="9"/>
            <color indexed="81"/>
            <rFont val="Segoe UI"/>
            <family val="2"/>
          </rPr>
          <t>Pt - Crédito tributário extraordinário referente a imposto pago a maior R$12,9 milhões
Eng- Extraordinary tax credit regarding overpaid tax collection amounting R$ 12.9 million</t>
        </r>
      </text>
    </comment>
  </commentList>
</comments>
</file>

<file path=xl/sharedStrings.xml><?xml version="1.0" encoding="utf-8"?>
<sst xmlns="http://schemas.openxmlformats.org/spreadsheetml/2006/main" count="181" uniqueCount="145">
  <si>
    <t>Tegma</t>
  </si>
  <si>
    <t xml:space="preserve">Ian Nunes – ian.nunes@tegma.com.br </t>
  </si>
  <si>
    <t>Free cash flow to firm</t>
  </si>
  <si>
    <t xml:space="preserve">Market share (B / A) % </t>
  </si>
  <si>
    <t xml:space="preserve"> CSP (% Receita Líquida) </t>
  </si>
  <si>
    <t xml:space="preserve"> EBITDA </t>
  </si>
  <si>
    <t xml:space="preserve">EBITDA  </t>
  </si>
  <si>
    <t>(mil)</t>
  </si>
  <si>
    <t>4T18</t>
  </si>
  <si>
    <t>4T19</t>
  </si>
  <si>
    <t>4T20</t>
  </si>
  <si>
    <t>4T21</t>
  </si>
  <si>
    <t>4T22</t>
  </si>
  <si>
    <t>Total</t>
  </si>
  <si>
    <t>Outros</t>
  </si>
  <si>
    <t>(-) CAPEX</t>
  </si>
  <si>
    <t>(=) free cash flow to firm</t>
  </si>
  <si>
    <t>Div Yld</t>
  </si>
  <si>
    <t>Resultado de equivalência patrimonial</t>
  </si>
  <si>
    <t>Diferenças permanentes</t>
  </si>
  <si>
    <t>Juros sobre capital próprio</t>
  </si>
  <si>
    <t>Crédito outorgado ICMS*</t>
  </si>
  <si>
    <t>Pg 2/22</t>
  </si>
  <si>
    <t>Pg 3/22</t>
  </si>
  <si>
    <t>Pg 5/22</t>
  </si>
  <si>
    <t>Pg 6/22</t>
  </si>
  <si>
    <t>Pg 7/22</t>
  </si>
  <si>
    <t>Pg 8/22</t>
  </si>
  <si>
    <t>Pg 9/22</t>
  </si>
  <si>
    <t>Pg 10/22</t>
  </si>
  <si>
    <t>Pg 11/22</t>
  </si>
  <si>
    <t>Pg 12/22</t>
  </si>
  <si>
    <t>Pg 13/22</t>
  </si>
  <si>
    <t>Pg 14/22</t>
  </si>
  <si>
    <t>Pg 15/22</t>
  </si>
  <si>
    <t>Pg 16/22</t>
  </si>
  <si>
    <t>Pg 17/22</t>
  </si>
  <si>
    <t>Pg 18/22</t>
  </si>
  <si>
    <t>Pg 19/22</t>
  </si>
  <si>
    <t>Pg 20/22</t>
  </si>
  <si>
    <t>Pg 21/22</t>
  </si>
  <si>
    <t>Pg 22/22</t>
  </si>
  <si>
    <t>EBIT</t>
  </si>
  <si>
    <t>Payout¹</t>
  </si>
  <si>
    <t>Payout²</t>
  </si>
  <si>
    <t>Income Tax (IR) and Social Contribution (CSLL)</t>
  </si>
  <si>
    <t>Balance Sheet Assumptions</t>
  </si>
  <si>
    <t>Working capital and indebtedness</t>
  </si>
  <si>
    <t>Contacts</t>
  </si>
  <si>
    <t>(thousand)</t>
  </si>
  <si>
    <t>B - Transported vehicles</t>
  </si>
  <si>
    <t>Domestic vehicles</t>
  </si>
  <si>
    <t>Exported vehicles</t>
  </si>
  <si>
    <t>Average Consolidated Km</t>
  </si>
  <si>
    <t>Average Domestic Km</t>
  </si>
  <si>
    <t>Average Foreign Km</t>
  </si>
  <si>
    <t>Vehicle logistics revenue (In thousands of BRL)</t>
  </si>
  <si>
    <t>Total Km (transported vehicles*average km) (in millions)</t>
  </si>
  <si>
    <t>Average revenue by km/vehicle¹</t>
  </si>
  <si>
    <t>Gross Revenue</t>
  </si>
  <si>
    <t>Vehicle Logistics</t>
  </si>
  <si>
    <t>Gross revenue deductions</t>
  </si>
  <si>
    <t>% of gross revenue deductions</t>
  </si>
  <si>
    <t>Net revenue</t>
  </si>
  <si>
    <t xml:space="preserve"> (-) Cost of services provided</t>
  </si>
  <si>
    <t xml:space="preserve"> (-) Expenses</t>
  </si>
  <si>
    <t xml:space="preserve"> Expenses (% Net Revenue) </t>
  </si>
  <si>
    <t>(+) Depreciation and amortization</t>
  </si>
  <si>
    <t>(+)  Non-recurring events</t>
  </si>
  <si>
    <t xml:space="preserve"> Adjusted EBITDA</t>
  </si>
  <si>
    <t>(-) Costs with Rent (IAS17)</t>
  </si>
  <si>
    <t xml:space="preserve"> Adjusted EBITDA ex IFRS 16</t>
  </si>
  <si>
    <t xml:space="preserve"> Margin of Adjusted EBITDA Ex-IFRS16% </t>
  </si>
  <si>
    <t>Gross revenue</t>
  </si>
  <si>
    <t>(-) Cost of services provided</t>
  </si>
  <si>
    <t xml:space="preserve">CSP (% Net Revenue) </t>
  </si>
  <si>
    <t>(-) Expenses</t>
  </si>
  <si>
    <t xml:space="preserve">Expenses (% Net Revenue) </t>
  </si>
  <si>
    <t>(+) Depreciation</t>
  </si>
  <si>
    <t xml:space="preserve">Non-recurring events  </t>
  </si>
  <si>
    <t>Adjusted EBITDA</t>
  </si>
  <si>
    <t>Adjusted EBITDA ex IFRS 16</t>
  </si>
  <si>
    <t>Interest expenses</t>
  </si>
  <si>
    <t xml:space="preserve"> Net revenue</t>
  </si>
  <si>
    <t>Net Profit</t>
  </si>
  <si>
    <t>Effective rate</t>
  </si>
  <si>
    <t>Difference between nominal and effective rate</t>
  </si>
  <si>
    <t>Accounts receivable - suppliers and freight payable</t>
  </si>
  <si>
    <t>Working capital (in days)</t>
  </si>
  <si>
    <t>Gross debt</t>
  </si>
  <si>
    <t>Cash</t>
  </si>
  <si>
    <t>Net Debt</t>
  </si>
  <si>
    <t>Adjusted EBITDA LTM</t>
  </si>
  <si>
    <t>Net Debt / Adjusted EBITDA LTM</t>
  </si>
  <si>
    <t>in millions of BRL</t>
  </si>
  <si>
    <t>Maintenance and general improvements</t>
  </si>
  <si>
    <t>Acquisition of logistical equipment</t>
  </si>
  <si>
    <t>IT</t>
  </si>
  <si>
    <t>% gross revenue</t>
  </si>
  <si>
    <t>(-) Income tax</t>
  </si>
  <si>
    <t>¹ Considering the net income adjusted by the legal reserves and the constitution of tax incentive reserves</t>
  </si>
  <si>
    <t xml:space="preserve">² Considering the net income adjusted only by the legal reserves </t>
  </si>
  <si>
    <t>If you have any questions, contact IR:</t>
  </si>
  <si>
    <t>About Tegma</t>
  </si>
  <si>
    <t>Fixed assets and investment (CAPEX)</t>
  </si>
  <si>
    <t>Dividends/ IOE</t>
  </si>
  <si>
    <t>% Div</t>
  </si>
  <si>
    <t>% IOE</t>
  </si>
  <si>
    <t>EPS (BRL)</t>
  </si>
  <si>
    <t>(-) Working capital need</t>
  </si>
  <si>
    <t>Other</t>
  </si>
  <si>
    <t>(R$ million)</t>
  </si>
  <si>
    <t>Granted ICMS credit*</t>
  </si>
  <si>
    <t>Equity pickup</t>
  </si>
  <si>
    <t>Interest on equity</t>
  </si>
  <si>
    <t>Nominal combined IR and CSLL tax rate</t>
  </si>
  <si>
    <t>Income (loss) before income tax (IR) and social contribution (CSLL)</t>
  </si>
  <si>
    <t>IR and CSLL by the nominal rate</t>
  </si>
  <si>
    <t>IR and CSLL on the results</t>
  </si>
  <si>
    <t>GDL's IS 100% (R$ million)</t>
  </si>
  <si>
    <t>Revenue from financial investments</t>
  </si>
  <si>
    <t>Interest on leases</t>
  </si>
  <si>
    <t>Financial Result</t>
  </si>
  <si>
    <t>(-) Rental costs (IAS17)</t>
  </si>
  <si>
    <t xml:space="preserve">Adjusted EBITDA margin %  </t>
  </si>
  <si>
    <t xml:space="preserve">Adjusted EBITDA ex IFRS 16 margin %  </t>
  </si>
  <si>
    <t>Warehouse</t>
  </si>
  <si>
    <t>Operating Income</t>
  </si>
  <si>
    <t>Equity Pickup</t>
  </si>
  <si>
    <t>Consolidated financial result</t>
  </si>
  <si>
    <t>Consolidated results</t>
  </si>
  <si>
    <t>Integrated Logistics division's results</t>
  </si>
  <si>
    <t>Automotive division's results</t>
  </si>
  <si>
    <t>Results Assumptions</t>
  </si>
  <si>
    <t>A - Light and light commercial vehicles sales</t>
  </si>
  <si>
    <t>Domestic sales ¹</t>
  </si>
  <si>
    <t xml:space="preserve">Exports ¹ </t>
  </si>
  <si>
    <t>Other financial revenue &amp; expenses</t>
  </si>
  <si>
    <t>Amount (BRL thou)</t>
  </si>
  <si>
    <t>N/A</t>
  </si>
  <si>
    <t>2027-29</t>
  </si>
  <si>
    <t>-</t>
  </si>
  <si>
    <t>Bulk and packaging logistics</t>
  </si>
  <si>
    <t>Leonardo Santos - leonardo.santos@tegma.com.br</t>
  </si>
  <si>
    <t>Debt maturity (dec/25)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</si>
</sst>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
    <numFmt numFmtId="166" formatCode="0.0"/>
    <numFmt numFmtId="167" formatCode="_-* #,##0_-;\-* #,##0_-;_-* &quot;-&quot;??_-;_-@_-"/>
  </numFmts>
  <fonts count="32" x14ac:knownFonts="1">
    <font>
      <sz val="11"/>
      <color theme="1"/>
      <name val="Calibri"/>
      <family val="2"/>
      <scheme val="minor"/>
    </font>
    <font>
      <b/>
      <sz val="50"/>
      <color theme="1"/>
      <name val="Gadugi"/>
      <family val="2"/>
    </font>
    <font>
      <b/>
      <sz val="48"/>
      <color rgb="FFFF7700"/>
      <name val="Gadugi"/>
      <family val="2"/>
    </font>
    <font>
      <b/>
      <sz val="10"/>
      <color rgb="FFFF7700"/>
      <name val="Gadugi"/>
      <family val="2"/>
    </font>
    <font>
      <u/>
      <sz val="11"/>
      <color theme="10"/>
      <name val="Calibri"/>
      <family val="2"/>
      <scheme val="minor"/>
    </font>
    <font>
      <b/>
      <sz val="9"/>
      <color theme="1"/>
      <name val="Montserrat"/>
    </font>
    <font>
      <u/>
      <sz val="9"/>
      <color theme="10"/>
      <name val="Montserrat"/>
    </font>
    <font>
      <sz val="11"/>
      <color theme="1"/>
      <name val="Montserrat"/>
    </font>
    <font>
      <sz val="8"/>
      <color theme="1"/>
      <name val="Montserrat"/>
    </font>
    <font>
      <b/>
      <sz val="11"/>
      <color theme="1"/>
      <name val="Montserrat"/>
    </font>
    <font>
      <b/>
      <sz val="11"/>
      <color rgb="FF000000"/>
      <name val="Montserrat"/>
    </font>
    <font>
      <sz val="11"/>
      <color rgb="FF000000"/>
      <name val="Montserrat"/>
    </font>
    <font>
      <b/>
      <sz val="11"/>
      <color rgb="FFED7700"/>
      <name val="Montserrat"/>
    </font>
    <font>
      <b/>
      <sz val="10"/>
      <color rgb="FF000000"/>
      <name val="Montserrat"/>
    </font>
    <font>
      <sz val="10"/>
      <color theme="1"/>
      <name val="Montserrat"/>
    </font>
    <font>
      <sz val="11"/>
      <color theme="1"/>
      <name val="Calibri"/>
      <family val="2"/>
      <scheme val="minor"/>
    </font>
    <font>
      <i/>
      <sz val="11"/>
      <color rgb="FF000000"/>
      <name val="Montserrat"/>
    </font>
    <font>
      <b/>
      <sz val="10"/>
      <color rgb="FFFF7700"/>
      <name val="Montserrat"/>
    </font>
    <font>
      <sz val="9"/>
      <color indexed="81"/>
      <name val="Segoe UI"/>
      <family val="2"/>
    </font>
    <font>
      <b/>
      <sz val="10"/>
      <color rgb="FFEA7423"/>
      <name val="Montserrat"/>
    </font>
    <font>
      <b/>
      <sz val="11"/>
      <color rgb="FFEA7423"/>
      <name val="Montserrat"/>
    </font>
    <font>
      <sz val="11"/>
      <color rgb="FFEA7423"/>
      <name val="Montserrat"/>
    </font>
    <font>
      <sz val="11"/>
      <color rgb="FFEA7423"/>
      <name val="Calibri"/>
      <family val="2"/>
      <scheme val="minor"/>
    </font>
    <font>
      <b/>
      <sz val="10"/>
      <color rgb="FFED7700"/>
      <name val="Montserrat"/>
    </font>
    <font>
      <b/>
      <sz val="9"/>
      <color rgb="FF000000"/>
      <name val="Montserrat"/>
    </font>
    <font>
      <sz val="11"/>
      <color theme="0"/>
      <name val="Calibri"/>
      <family val="2"/>
      <scheme val="minor"/>
    </font>
    <font>
      <i/>
      <sz val="11"/>
      <color theme="1"/>
      <name val="Montserrat"/>
    </font>
    <font>
      <i/>
      <sz val="11"/>
      <color theme="1"/>
      <name val="Calibri"/>
      <family val="2"/>
      <scheme val="minor"/>
    </font>
    <font>
      <b/>
      <i/>
      <sz val="11"/>
      <color rgb="FF000000"/>
      <name val="Montserrat"/>
    </font>
    <font>
      <b/>
      <sz val="11"/>
      <color theme="0"/>
      <name val="Montserrat"/>
    </font>
    <font>
      <sz val="11"/>
      <color rgb="FFFF0000"/>
      <name val="Montserrat"/>
    </font>
    <font>
      <sz val="11"/>
      <name val="Montserrat"/>
    </font>
  </fonts>
  <fills count="3">
    <fill>
      <patternFill patternType="none"/>
    </fill>
    <fill>
      <patternFill patternType="gray125"/>
    </fill>
    <fill>
      <patternFill patternType="solid">
        <fgColor theme="0"/>
        <bgColor indexed="64"/>
      </patternFill>
    </fill>
  </fills>
  <borders count="44">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theme="5"/>
      </left>
      <right/>
      <top style="thick">
        <color theme="5"/>
      </top>
      <bottom/>
      <diagonal/>
    </border>
    <border>
      <left/>
      <right/>
      <top style="thick">
        <color theme="5"/>
      </top>
      <bottom/>
      <diagonal/>
    </border>
    <border>
      <left/>
      <right style="thick">
        <color theme="5"/>
      </right>
      <top style="thick">
        <color theme="5"/>
      </top>
      <bottom/>
      <diagonal/>
    </border>
    <border>
      <left style="thick">
        <color theme="5"/>
      </left>
      <right/>
      <top/>
      <bottom/>
      <diagonal/>
    </border>
    <border>
      <left/>
      <right style="thick">
        <color theme="5"/>
      </right>
      <top/>
      <bottom/>
      <diagonal/>
    </border>
    <border>
      <left style="thick">
        <color theme="5"/>
      </left>
      <right/>
      <top/>
      <bottom style="thick">
        <color theme="5"/>
      </bottom>
      <diagonal/>
    </border>
    <border>
      <left/>
      <right/>
      <top/>
      <bottom style="thick">
        <color theme="5"/>
      </bottom>
      <diagonal/>
    </border>
    <border>
      <left/>
      <right style="thick">
        <color theme="5"/>
      </right>
      <top/>
      <bottom style="thick">
        <color theme="5"/>
      </bottom>
      <diagonal/>
    </border>
    <border>
      <left/>
      <right/>
      <top style="medium">
        <color rgb="FFED7700"/>
      </top>
      <bottom/>
      <diagonal/>
    </border>
    <border>
      <left/>
      <right/>
      <top/>
      <bottom style="medium">
        <color rgb="FFED7700"/>
      </bottom>
      <diagonal/>
    </border>
    <border>
      <left/>
      <right/>
      <top style="dotted">
        <color theme="0" tint="-0.14996795556505021"/>
      </top>
      <bottom style="dotted">
        <color theme="0" tint="-0.14996795556505021"/>
      </bottom>
      <diagonal/>
    </border>
    <border>
      <left style="medium">
        <color rgb="FFFFFFFF"/>
      </left>
      <right/>
      <top/>
      <bottom style="dotted">
        <color rgb="FFD9D9D9"/>
      </bottom>
      <diagonal/>
    </border>
    <border>
      <left/>
      <right/>
      <top/>
      <bottom style="dotted">
        <color rgb="FFD9D9D9"/>
      </bottom>
      <diagonal/>
    </border>
    <border>
      <left style="medium">
        <color rgb="FFFFFFFF"/>
      </left>
      <right/>
      <top/>
      <bottom/>
      <diagonal/>
    </border>
    <border>
      <left/>
      <right/>
      <top style="dotted">
        <color theme="0" tint="-0.14996795556505021"/>
      </top>
      <bottom/>
      <diagonal/>
    </border>
    <border>
      <left/>
      <right/>
      <top/>
      <bottom style="medium">
        <color rgb="FFEA7423"/>
      </bottom>
      <diagonal/>
    </border>
    <border>
      <left/>
      <right/>
      <top style="medium">
        <color rgb="FFEA7423"/>
      </top>
      <bottom style="medium">
        <color rgb="FFEA7423"/>
      </bottom>
      <diagonal/>
    </border>
    <border>
      <left style="medium">
        <color rgb="FFFFFFFF"/>
      </left>
      <right/>
      <top style="medium">
        <color rgb="FFEA7423"/>
      </top>
      <bottom style="dotted">
        <color rgb="FFD9D9D9"/>
      </bottom>
      <diagonal/>
    </border>
    <border>
      <left/>
      <right/>
      <top style="medium">
        <color rgb="FFEA7423"/>
      </top>
      <bottom/>
      <diagonal/>
    </border>
    <border>
      <left/>
      <right/>
      <top style="medium">
        <color rgb="FFEA7423"/>
      </top>
      <bottom style="dotted">
        <color rgb="FFD9D9D9"/>
      </bottom>
      <diagonal/>
    </border>
    <border>
      <left/>
      <right style="thick">
        <color auto="1"/>
      </right>
      <top/>
      <bottom style="medium">
        <color rgb="FFEA7423"/>
      </bottom>
      <diagonal/>
    </border>
    <border>
      <left/>
      <right style="medium">
        <color theme="1"/>
      </right>
      <top style="medium">
        <color rgb="FFFFFFFF"/>
      </top>
      <bottom style="dotted">
        <color rgb="FFD9D9D9"/>
      </bottom>
      <diagonal/>
    </border>
    <border>
      <left/>
      <right style="medium">
        <color theme="1"/>
      </right>
      <top/>
      <bottom style="medium">
        <color theme="1"/>
      </bottom>
      <diagonal/>
    </border>
    <border>
      <left style="medium">
        <color theme="1"/>
      </left>
      <right/>
      <top style="medium">
        <color theme="1"/>
      </top>
      <bottom style="dotted">
        <color rgb="FFD9D9D9"/>
      </bottom>
      <diagonal/>
    </border>
    <border>
      <left/>
      <right/>
      <top style="medium">
        <color theme="1"/>
      </top>
      <bottom/>
      <diagonal/>
    </border>
    <border>
      <left style="medium">
        <color rgb="FFFFFFFF"/>
      </left>
      <right/>
      <top style="medium">
        <color theme="1"/>
      </top>
      <bottom style="dotted">
        <color rgb="FFD9D9D9"/>
      </bottom>
      <diagonal/>
    </border>
    <border>
      <left/>
      <right/>
      <top style="medium">
        <color theme="1"/>
      </top>
      <bottom style="dotted">
        <color rgb="FFD9D9D9"/>
      </bottom>
      <diagonal/>
    </border>
    <border>
      <left/>
      <right style="medium">
        <color theme="1"/>
      </right>
      <top style="medium">
        <color theme="1"/>
      </top>
      <bottom style="dotted">
        <color rgb="FFD9D9D9"/>
      </bottom>
      <diagonal/>
    </border>
    <border>
      <left style="medium">
        <color theme="1"/>
      </left>
      <right/>
      <top/>
      <bottom style="dotted">
        <color rgb="FFD9D9D9"/>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rgb="FFFFFFFF"/>
      </left>
      <right/>
      <top/>
      <bottom style="medium">
        <color theme="1"/>
      </bottom>
      <diagonal/>
    </border>
    <border>
      <left/>
      <right style="thick">
        <color theme="1"/>
      </right>
      <top style="thick">
        <color theme="1"/>
      </top>
      <bottom style="dotted">
        <color rgb="FFD9D9D9"/>
      </bottom>
      <diagonal/>
    </border>
    <border>
      <left/>
      <right style="thick">
        <color theme="1"/>
      </right>
      <top/>
      <bottom/>
      <diagonal/>
    </border>
  </borders>
  <cellStyleXfs count="4">
    <xf numFmtId="0" fontId="0" fillId="0" borderId="0"/>
    <xf numFmtId="0" fontId="4" fillId="0" borderId="0" applyNumberFormat="0" applyFill="0" applyBorder="0" applyAlignment="0" applyProtection="0"/>
    <xf numFmtId="43" fontId="15" fillId="0" borderId="0" applyFont="0" applyFill="0" applyBorder="0" applyAlignment="0" applyProtection="0"/>
    <xf numFmtId="9" fontId="15" fillId="0" borderId="0" applyFont="0" applyFill="0" applyBorder="0" applyAlignment="0" applyProtection="0"/>
  </cellStyleXfs>
  <cellXfs count="168">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 fillId="0" borderId="0" xfId="0" applyFont="1" applyAlignment="1">
      <alignment vertical="center"/>
    </xf>
    <xf numFmtId="0" fontId="2" fillId="0" borderId="0" xfId="0" applyFont="1" applyAlignment="1">
      <alignment vertical="center"/>
    </xf>
    <xf numFmtId="0" fontId="4" fillId="0" borderId="0" xfId="1" applyAlignment="1">
      <alignment vertical="center"/>
    </xf>
    <xf numFmtId="0" fontId="0" fillId="0" borderId="10" xfId="0" applyBorder="1"/>
    <xf numFmtId="0" fontId="0" fillId="0" borderId="11" xfId="0" applyBorder="1"/>
    <xf numFmtId="0" fontId="0" fillId="0" borderId="13" xfId="0" applyBorder="1"/>
    <xf numFmtId="0" fontId="0" fillId="0" borderId="15" xfId="0" applyBorder="1"/>
    <xf numFmtId="0" fontId="0" fillId="0" borderId="16" xfId="0" applyBorder="1"/>
    <xf numFmtId="0" fontId="5" fillId="0" borderId="9" xfId="0" applyFont="1" applyBorder="1" applyAlignment="1">
      <alignment vertical="center"/>
    </xf>
    <xf numFmtId="0" fontId="6" fillId="0" borderId="12" xfId="1" applyFont="1" applyBorder="1" applyAlignment="1">
      <alignment vertical="center"/>
    </xf>
    <xf numFmtId="0" fontId="6" fillId="0" borderId="14" xfId="1" applyFont="1" applyBorder="1" applyAlignment="1"/>
    <xf numFmtId="0" fontId="3" fillId="0" borderId="0" xfId="0" applyFont="1" applyAlignment="1">
      <alignment vertical="center"/>
    </xf>
    <xf numFmtId="0" fontId="4" fillId="0" borderId="0" xfId="1" applyAlignment="1">
      <alignment horizontal="left" vertical="center" indent="1"/>
    </xf>
    <xf numFmtId="0" fontId="8" fillId="0" borderId="3" xfId="0" applyFont="1" applyBorder="1" applyAlignment="1">
      <alignment horizontal="center"/>
    </xf>
    <xf numFmtId="0" fontId="8" fillId="0" borderId="6" xfId="0" applyFont="1" applyBorder="1" applyAlignment="1">
      <alignment horizontal="center"/>
    </xf>
    <xf numFmtId="0" fontId="7" fillId="0" borderId="0" xfId="0" applyFont="1"/>
    <xf numFmtId="0" fontId="12" fillId="0" borderId="0" xfId="0" applyFont="1" applyAlignment="1">
      <alignment horizontal="center"/>
    </xf>
    <xf numFmtId="3" fontId="10" fillId="0" borderId="17" xfId="0" applyNumberFormat="1" applyFont="1" applyBorder="1" applyAlignment="1">
      <alignment horizontal="center" vertical="center" wrapText="1"/>
    </xf>
    <xf numFmtId="3" fontId="11" fillId="0" borderId="19" xfId="0" applyNumberFormat="1" applyFont="1" applyBorder="1" applyAlignment="1">
      <alignment horizontal="center" vertical="center" wrapText="1"/>
    </xf>
    <xf numFmtId="0" fontId="9" fillId="0" borderId="17" xfId="0" applyFont="1" applyBorder="1" applyAlignment="1">
      <alignment horizontal="left" indent="1"/>
    </xf>
    <xf numFmtId="0" fontId="7" fillId="0" borderId="19" xfId="0" applyFont="1" applyBorder="1" applyAlignment="1">
      <alignment horizontal="left" indent="2"/>
    </xf>
    <xf numFmtId="1" fontId="10" fillId="0" borderId="19" xfId="0" applyNumberFormat="1" applyFont="1" applyBorder="1" applyAlignment="1">
      <alignment horizontal="center" vertical="center" wrapText="1"/>
    </xf>
    <xf numFmtId="0" fontId="14" fillId="0" borderId="4" xfId="0" applyFont="1" applyBorder="1"/>
    <xf numFmtId="0" fontId="14" fillId="0" borderId="0" xfId="0" applyFont="1" applyAlignment="1">
      <alignment vertical="center"/>
    </xf>
    <xf numFmtId="0" fontId="14" fillId="0" borderId="0" xfId="0" applyFont="1"/>
    <xf numFmtId="0" fontId="7" fillId="0" borderId="19" xfId="0" applyFont="1" applyBorder="1"/>
    <xf numFmtId="0" fontId="10" fillId="0" borderId="20" xfId="0" applyFont="1" applyBorder="1" applyAlignment="1">
      <alignment horizontal="left" vertical="center"/>
    </xf>
    <xf numFmtId="165" fontId="9" fillId="0" borderId="21" xfId="0" applyNumberFormat="1" applyFont="1" applyBorder="1" applyAlignment="1">
      <alignment horizontal="center" vertical="center" wrapText="1"/>
    </xf>
    <xf numFmtId="0" fontId="11" fillId="0" borderId="20" xfId="0" applyFont="1" applyBorder="1" applyAlignment="1">
      <alignment horizontal="left" vertical="center" indent="2"/>
    </xf>
    <xf numFmtId="165" fontId="7" fillId="0" borderId="21" xfId="0" applyNumberFormat="1" applyFont="1" applyBorder="1" applyAlignment="1">
      <alignment horizontal="center" vertical="center" wrapText="1"/>
    </xf>
    <xf numFmtId="0" fontId="11" fillId="0" borderId="20" xfId="0" applyFont="1" applyBorder="1" applyAlignment="1">
      <alignment horizontal="left" vertical="center" indent="1"/>
    </xf>
    <xf numFmtId="0" fontId="16" fillId="0" borderId="20" xfId="0" applyFont="1" applyBorder="1" applyAlignment="1">
      <alignment horizontal="left" vertical="center" indent="2"/>
    </xf>
    <xf numFmtId="164" fontId="7" fillId="0" borderId="21" xfId="0" applyNumberFormat="1" applyFont="1" applyBorder="1" applyAlignment="1">
      <alignment horizontal="center" vertical="center" wrapText="1"/>
    </xf>
    <xf numFmtId="164" fontId="7" fillId="0" borderId="21" xfId="3" applyNumberFormat="1" applyFont="1" applyBorder="1" applyAlignment="1">
      <alignment horizontal="center" vertical="center" wrapText="1"/>
    </xf>
    <xf numFmtId="0" fontId="10" fillId="0" borderId="22" xfId="0" applyFont="1" applyBorder="1" applyAlignment="1">
      <alignment horizontal="left" vertical="center"/>
    </xf>
    <xf numFmtId="165" fontId="9" fillId="0" borderId="0" xfId="0" applyNumberFormat="1" applyFont="1" applyAlignment="1">
      <alignment horizontal="center" vertical="center" wrapText="1"/>
    </xf>
    <xf numFmtId="0" fontId="9" fillId="0" borderId="0" xfId="0" applyFont="1" applyAlignment="1">
      <alignment horizontal="left" indent="1"/>
    </xf>
    <xf numFmtId="0" fontId="9" fillId="0" borderId="23" xfId="0" applyFont="1" applyBorder="1"/>
    <xf numFmtId="0" fontId="11" fillId="0" borderId="0" xfId="0" applyFont="1" applyAlignment="1">
      <alignment horizontal="left" vertical="center" indent="1"/>
    </xf>
    <xf numFmtId="0" fontId="16" fillId="0" borderId="22" xfId="0" applyFont="1" applyBorder="1" applyAlignment="1">
      <alignment horizontal="left" vertical="center" indent="2"/>
    </xf>
    <xf numFmtId="164" fontId="7" fillId="0" borderId="0" xfId="3" applyNumberFormat="1" applyFont="1" applyBorder="1" applyAlignment="1">
      <alignment horizontal="center" vertical="center" wrapText="1"/>
    </xf>
    <xf numFmtId="0" fontId="10" fillId="0" borderId="0" xfId="0" applyFont="1" applyAlignment="1">
      <alignment horizontal="left" vertical="center"/>
    </xf>
    <xf numFmtId="0" fontId="11" fillId="0" borderId="22" xfId="0" applyFont="1" applyBorder="1" applyAlignment="1">
      <alignment horizontal="left" vertical="center" indent="2"/>
    </xf>
    <xf numFmtId="0" fontId="10" fillId="0" borderId="20" xfId="0" applyFont="1" applyBorder="1" applyAlignment="1">
      <alignment horizontal="left" vertical="center" indent="1"/>
    </xf>
    <xf numFmtId="0" fontId="10" fillId="0" borderId="0" xfId="0" applyFont="1" applyAlignment="1">
      <alignment horizontal="left" vertical="center" indent="1"/>
    </xf>
    <xf numFmtId="0" fontId="11" fillId="0" borderId="22" xfId="0" applyFont="1" applyBorder="1" applyAlignment="1">
      <alignment horizontal="left" vertical="center" indent="1"/>
    </xf>
    <xf numFmtId="0" fontId="11" fillId="0" borderId="0" xfId="0" applyFont="1" applyAlignment="1">
      <alignment horizontal="left" vertical="center" indent="2"/>
    </xf>
    <xf numFmtId="2" fontId="7" fillId="0" borderId="0" xfId="2" applyNumberFormat="1" applyFont="1" applyBorder="1" applyAlignment="1">
      <alignment horizontal="center" vertical="center" wrapText="1"/>
    </xf>
    <xf numFmtId="0" fontId="10" fillId="0" borderId="22" xfId="0" applyFont="1" applyBorder="1" applyAlignment="1">
      <alignment horizontal="left" vertical="center" indent="1"/>
    </xf>
    <xf numFmtId="166" fontId="7" fillId="0" borderId="21" xfId="2" applyNumberFormat="1" applyFont="1" applyBorder="1" applyAlignment="1">
      <alignment horizontal="center" vertical="center" wrapText="1"/>
    </xf>
    <xf numFmtId="166" fontId="9" fillId="0" borderId="21" xfId="2" applyNumberFormat="1" applyFont="1" applyBorder="1" applyAlignment="1">
      <alignment horizontal="center" vertical="center" wrapText="1"/>
    </xf>
    <xf numFmtId="166" fontId="9" fillId="0" borderId="0" xfId="2" applyNumberFormat="1" applyFont="1" applyBorder="1" applyAlignment="1">
      <alignment horizontal="center" vertical="center" wrapText="1"/>
    </xf>
    <xf numFmtId="0" fontId="9" fillId="0" borderId="18" xfId="0" applyFont="1" applyBorder="1"/>
    <xf numFmtId="166" fontId="11" fillId="0" borderId="19" xfId="2" applyNumberFormat="1" applyFont="1" applyBorder="1" applyAlignment="1">
      <alignment horizontal="center" vertical="center" wrapText="1"/>
    </xf>
    <xf numFmtId="166" fontId="13" fillId="0" borderId="18" xfId="2" applyNumberFormat="1" applyFont="1" applyBorder="1" applyAlignment="1">
      <alignment horizontal="center" vertical="center" wrapText="1"/>
    </xf>
    <xf numFmtId="0" fontId="9" fillId="0" borderId="17" xfId="0" applyFont="1" applyBorder="1" applyAlignment="1">
      <alignment horizontal="left"/>
    </xf>
    <xf numFmtId="0" fontId="17" fillId="0" borderId="0" xfId="0" applyFont="1"/>
    <xf numFmtId="9" fontId="7" fillId="0" borderId="21" xfId="3" applyFont="1" applyBorder="1" applyAlignment="1">
      <alignment horizontal="center" vertical="center" wrapText="1"/>
    </xf>
    <xf numFmtId="0" fontId="19" fillId="0" borderId="0" xfId="0" applyFont="1"/>
    <xf numFmtId="0" fontId="21" fillId="0" borderId="0" xfId="0" applyFont="1"/>
    <xf numFmtId="0" fontId="22" fillId="0" borderId="0" xfId="0" applyFont="1"/>
    <xf numFmtId="0" fontId="20" fillId="0" borderId="0" xfId="0" applyFont="1" applyAlignment="1">
      <alignment horizontal="center"/>
    </xf>
    <xf numFmtId="0" fontId="7" fillId="0" borderId="24" xfId="0" applyFont="1" applyBorder="1"/>
    <xf numFmtId="0" fontId="19" fillId="0" borderId="24" xfId="0" applyFont="1" applyBorder="1"/>
    <xf numFmtId="0" fontId="0" fillId="0" borderId="24" xfId="0" applyBorder="1"/>
    <xf numFmtId="0" fontId="12" fillId="0" borderId="24" xfId="0" applyFont="1" applyBorder="1" applyAlignment="1">
      <alignment horizontal="center"/>
    </xf>
    <xf numFmtId="166" fontId="11" fillId="0" borderId="0" xfId="2" applyNumberFormat="1" applyFont="1" applyBorder="1" applyAlignment="1">
      <alignment horizontal="center" vertical="center" wrapText="1"/>
    </xf>
    <xf numFmtId="0" fontId="9" fillId="0" borderId="0" xfId="0" applyFont="1" applyAlignment="1">
      <alignment horizontal="left"/>
    </xf>
    <xf numFmtId="0" fontId="9" fillId="0" borderId="24" xfId="0" applyFont="1" applyBorder="1"/>
    <xf numFmtId="166" fontId="13" fillId="0" borderId="24" xfId="2" applyNumberFormat="1" applyFont="1" applyBorder="1" applyAlignment="1">
      <alignment horizontal="center" vertical="center" wrapText="1"/>
    </xf>
    <xf numFmtId="0" fontId="7" fillId="0" borderId="24" xfId="0" applyFont="1" applyBorder="1" applyAlignment="1">
      <alignment horizontal="left" indent="2"/>
    </xf>
    <xf numFmtId="164" fontId="7" fillId="0" borderId="24" xfId="3" applyNumberFormat="1" applyFont="1" applyBorder="1" applyAlignment="1">
      <alignment horizontal="center"/>
    </xf>
    <xf numFmtId="3" fontId="11" fillId="0" borderId="23" xfId="0" applyNumberFormat="1" applyFont="1" applyBorder="1" applyAlignment="1">
      <alignment horizontal="center" vertical="center" wrapText="1"/>
    </xf>
    <xf numFmtId="2" fontId="11" fillId="0" borderId="24" xfId="2" applyNumberFormat="1" applyFont="1" applyBorder="1" applyAlignment="1">
      <alignment horizontal="center" vertical="center" wrapText="1"/>
    </xf>
    <xf numFmtId="3" fontId="11" fillId="0" borderId="0" xfId="0" applyNumberFormat="1" applyFont="1" applyAlignment="1">
      <alignment horizontal="center" vertical="center" wrapText="1"/>
    </xf>
    <xf numFmtId="1" fontId="11" fillId="0" borderId="24" xfId="2" applyNumberFormat="1" applyFont="1" applyBorder="1" applyAlignment="1">
      <alignment horizontal="center" vertical="center" wrapText="1"/>
    </xf>
    <xf numFmtId="0" fontId="7" fillId="0" borderId="23" xfId="0" applyFont="1" applyBorder="1" applyAlignment="1">
      <alignment horizontal="left" indent="2"/>
    </xf>
    <xf numFmtId="164" fontId="13" fillId="0" borderId="24" xfId="0" applyNumberFormat="1" applyFont="1" applyBorder="1" applyAlignment="1">
      <alignment horizontal="center" vertical="center" wrapText="1"/>
    </xf>
    <xf numFmtId="164" fontId="9" fillId="0" borderId="24" xfId="3" applyNumberFormat="1" applyFont="1" applyBorder="1" applyAlignment="1">
      <alignment horizontal="center"/>
    </xf>
    <xf numFmtId="0" fontId="7" fillId="0" borderId="0" xfId="0" applyFont="1" applyAlignment="1">
      <alignment horizontal="left" indent="1"/>
    </xf>
    <xf numFmtId="0" fontId="9" fillId="0" borderId="19" xfId="0" applyFont="1" applyBorder="1"/>
    <xf numFmtId="166" fontId="10" fillId="0" borderId="19" xfId="2" applyNumberFormat="1" applyFont="1" applyBorder="1" applyAlignment="1">
      <alignment horizontal="center" vertical="center" wrapText="1"/>
    </xf>
    <xf numFmtId="2" fontId="11" fillId="0" borderId="20" xfId="0" applyNumberFormat="1" applyFont="1" applyBorder="1" applyAlignment="1">
      <alignment horizontal="center" vertical="center"/>
    </xf>
    <xf numFmtId="167" fontId="7" fillId="0" borderId="21" xfId="2" applyNumberFormat="1" applyFont="1" applyBorder="1" applyAlignment="1">
      <alignment horizontal="center" vertical="center" wrapText="1"/>
    </xf>
    <xf numFmtId="10" fontId="7" fillId="0" borderId="21" xfId="3" applyNumberFormat="1" applyFont="1" applyBorder="1" applyAlignment="1">
      <alignment horizontal="center" vertical="center" wrapText="1"/>
    </xf>
    <xf numFmtId="0" fontId="23" fillId="0" borderId="24" xfId="0" applyFont="1" applyBorder="1" applyAlignment="1">
      <alignment horizontal="center" vertical="center" wrapText="1"/>
    </xf>
    <xf numFmtId="0" fontId="9" fillId="0" borderId="17" xfId="0" applyFont="1" applyBorder="1" applyAlignment="1">
      <alignment vertical="center"/>
    </xf>
    <xf numFmtId="0" fontId="7" fillId="0" borderId="0" xfId="0" applyFont="1" applyAlignment="1">
      <alignment vertical="center"/>
    </xf>
    <xf numFmtId="0" fontId="7" fillId="0" borderId="24" xfId="0" applyFont="1" applyBorder="1" applyAlignment="1">
      <alignment vertical="center"/>
    </xf>
    <xf numFmtId="0" fontId="7" fillId="0" borderId="23" xfId="0" applyFont="1" applyBorder="1" applyAlignment="1">
      <alignment vertical="center"/>
    </xf>
    <xf numFmtId="0" fontId="7" fillId="0" borderId="17" xfId="0" applyFont="1" applyBorder="1" applyAlignment="1">
      <alignment horizontal="left"/>
    </xf>
    <xf numFmtId="0" fontId="7" fillId="0" borderId="17" xfId="0" applyFont="1" applyBorder="1" applyAlignment="1">
      <alignment horizontal="left" indent="1"/>
    </xf>
    <xf numFmtId="166" fontId="11" fillId="0" borderId="17" xfId="2" applyNumberFormat="1" applyFont="1" applyBorder="1" applyAlignment="1">
      <alignment horizontal="center" vertical="center" wrapText="1"/>
    </xf>
    <xf numFmtId="1" fontId="10" fillId="0" borderId="0" xfId="0" applyNumberFormat="1" applyFont="1" applyAlignment="1">
      <alignment horizontal="center" vertical="center" wrapText="1"/>
    </xf>
    <xf numFmtId="164" fontId="11" fillId="0" borderId="0" xfId="3" applyNumberFormat="1" applyFont="1" applyFill="1" applyBorder="1" applyAlignment="1">
      <alignment horizontal="center" vertical="center" wrapText="1"/>
    </xf>
    <xf numFmtId="9" fontId="7" fillId="0" borderId="21" xfId="3" applyFont="1" applyFill="1" applyBorder="1" applyAlignment="1">
      <alignment horizontal="center" vertical="center" wrapText="1"/>
    </xf>
    <xf numFmtId="167" fontId="7" fillId="0" borderId="21" xfId="2" applyNumberFormat="1" applyFont="1" applyFill="1" applyBorder="1" applyAlignment="1">
      <alignment horizontal="center" vertical="center" wrapText="1"/>
    </xf>
    <xf numFmtId="10" fontId="7" fillId="0" borderId="21" xfId="3" applyNumberFormat="1" applyFont="1" applyFill="1" applyBorder="1" applyAlignment="1">
      <alignment horizontal="center" vertical="center" wrapText="1"/>
    </xf>
    <xf numFmtId="164" fontId="0" fillId="0" borderId="0" xfId="3" applyNumberFormat="1" applyFont="1" applyBorder="1"/>
    <xf numFmtId="1" fontId="0" fillId="0" borderId="0" xfId="0" applyNumberFormat="1"/>
    <xf numFmtId="166" fontId="11" fillId="0" borderId="0" xfId="2" applyNumberFormat="1" applyFont="1" applyFill="1" applyBorder="1" applyAlignment="1">
      <alignment horizontal="center" vertical="center" wrapText="1"/>
    </xf>
    <xf numFmtId="166" fontId="7" fillId="0" borderId="17" xfId="0" applyNumberFormat="1" applyFont="1" applyBorder="1" applyAlignment="1">
      <alignment horizontal="center" vertical="center"/>
    </xf>
    <xf numFmtId="166" fontId="9" fillId="0" borderId="24" xfId="0" applyNumberFormat="1" applyFont="1" applyBorder="1" applyAlignment="1">
      <alignment horizontal="center" vertical="center"/>
    </xf>
    <xf numFmtId="166" fontId="7" fillId="0" borderId="19" xfId="0" applyNumberFormat="1" applyFont="1" applyBorder="1" applyAlignment="1">
      <alignment horizontal="center"/>
    </xf>
    <xf numFmtId="0" fontId="24" fillId="0" borderId="0" xfId="0" applyFont="1" applyAlignment="1">
      <alignment vertical="top" wrapText="1"/>
    </xf>
    <xf numFmtId="3" fontId="9" fillId="0" borderId="21" xfId="0" applyNumberFormat="1" applyFont="1" applyBorder="1" applyAlignment="1">
      <alignment horizontal="center" vertical="center" wrapText="1"/>
    </xf>
    <xf numFmtId="0" fontId="25" fillId="0" borderId="0" xfId="0" applyFont="1"/>
    <xf numFmtId="0" fontId="0" fillId="0" borderId="25" xfId="0" applyBorder="1"/>
    <xf numFmtId="0" fontId="10" fillId="0" borderId="26" xfId="0" applyFont="1" applyBorder="1" applyAlignment="1">
      <alignment horizontal="left" vertical="center"/>
    </xf>
    <xf numFmtId="0" fontId="9" fillId="0" borderId="27" xfId="0" applyFont="1" applyBorder="1" applyAlignment="1">
      <alignment horizontal="left" indent="1"/>
    </xf>
    <xf numFmtId="9" fontId="9" fillId="0" borderId="28" xfId="0" applyNumberFormat="1" applyFont="1" applyBorder="1" applyAlignment="1">
      <alignment horizontal="center" vertical="center" wrapText="1"/>
    </xf>
    <xf numFmtId="0" fontId="11" fillId="0" borderId="24" xfId="0" applyFont="1" applyBorder="1" applyAlignment="1">
      <alignment horizontal="left" vertical="center" indent="1"/>
    </xf>
    <xf numFmtId="9" fontId="7" fillId="0" borderId="24" xfId="0" applyNumberFormat="1" applyFont="1" applyBorder="1" applyAlignment="1">
      <alignment horizontal="center"/>
    </xf>
    <xf numFmtId="0" fontId="26" fillId="0" borderId="24" xfId="0" applyFont="1" applyBorder="1" applyAlignment="1">
      <alignment horizontal="left"/>
    </xf>
    <xf numFmtId="0" fontId="26" fillId="0" borderId="24" xfId="0" applyFont="1" applyBorder="1"/>
    <xf numFmtId="0" fontId="27" fillId="0" borderId="24" xfId="0" applyFont="1" applyBorder="1"/>
    <xf numFmtId="9" fontId="26" fillId="0" borderId="24" xfId="3" applyFont="1" applyBorder="1" applyAlignment="1">
      <alignment horizontal="center"/>
    </xf>
    <xf numFmtId="0" fontId="26" fillId="0" borderId="0" xfId="0" applyFont="1"/>
    <xf numFmtId="9" fontId="26" fillId="0" borderId="21" xfId="3" applyFont="1" applyBorder="1" applyAlignment="1">
      <alignment horizontal="center" vertical="center" wrapText="1"/>
    </xf>
    <xf numFmtId="0" fontId="28" fillId="0" borderId="20" xfId="0" applyFont="1" applyBorder="1" applyAlignment="1">
      <alignment horizontal="left" vertical="center" indent="2"/>
    </xf>
    <xf numFmtId="0" fontId="29" fillId="0" borderId="0" xfId="0" applyFont="1" applyAlignment="1">
      <alignment horizontal="center"/>
    </xf>
    <xf numFmtId="1" fontId="10" fillId="0" borderId="0" xfId="2" applyNumberFormat="1" applyFont="1" applyBorder="1" applyAlignment="1">
      <alignment horizontal="center" vertical="center" wrapText="1"/>
    </xf>
    <xf numFmtId="1" fontId="11" fillId="0" borderId="19" xfId="2" applyNumberFormat="1" applyFont="1" applyBorder="1" applyAlignment="1">
      <alignment horizontal="center" vertical="center" wrapText="1"/>
    </xf>
    <xf numFmtId="1" fontId="11" fillId="0" borderId="0" xfId="2" applyNumberFormat="1" applyFont="1" applyBorder="1" applyAlignment="1">
      <alignment horizontal="center" vertical="center" wrapText="1"/>
    </xf>
    <xf numFmtId="0" fontId="12" fillId="0" borderId="29" xfId="0" applyFont="1" applyBorder="1" applyAlignment="1">
      <alignment horizontal="center"/>
    </xf>
    <xf numFmtId="0" fontId="12" fillId="0" borderId="24" xfId="0" applyFont="1" applyBorder="1" applyAlignment="1">
      <alignment horizontal="left" vertical="center"/>
    </xf>
    <xf numFmtId="0" fontId="7" fillId="0" borderId="25" xfId="0" applyFont="1" applyBorder="1"/>
    <xf numFmtId="1" fontId="10" fillId="0" borderId="25" xfId="2" applyNumberFormat="1" applyFont="1" applyBorder="1" applyAlignment="1">
      <alignment horizontal="center" vertical="center" wrapText="1"/>
    </xf>
    <xf numFmtId="1" fontId="10" fillId="0" borderId="17" xfId="2" applyNumberFormat="1" applyFont="1" applyBorder="1" applyAlignment="1">
      <alignment horizontal="center" vertical="center" wrapText="1"/>
    </xf>
    <xf numFmtId="1" fontId="13" fillId="0" borderId="18" xfId="2" applyNumberFormat="1" applyFont="1" applyBorder="1" applyAlignment="1">
      <alignment horizontal="center" vertical="center" wrapText="1"/>
    </xf>
    <xf numFmtId="0" fontId="8" fillId="0" borderId="0" xfId="0" applyFont="1"/>
    <xf numFmtId="167" fontId="10" fillId="0" borderId="17" xfId="2" applyNumberFormat="1" applyFont="1" applyBorder="1" applyAlignment="1">
      <alignment vertical="center" wrapText="1"/>
    </xf>
    <xf numFmtId="166" fontId="11" fillId="2" borderId="19" xfId="2" applyNumberFormat="1" applyFont="1" applyFill="1" applyBorder="1" applyAlignment="1">
      <alignment horizontal="center" vertical="center" wrapText="1"/>
    </xf>
    <xf numFmtId="9" fontId="7" fillId="2" borderId="21" xfId="3" applyFont="1" applyFill="1" applyBorder="1" applyAlignment="1">
      <alignment horizontal="center" vertical="center" wrapText="1"/>
    </xf>
    <xf numFmtId="0" fontId="13" fillId="0" borderId="20" xfId="0" applyFont="1" applyBorder="1" applyAlignment="1">
      <alignment horizontal="left" vertical="center"/>
    </xf>
    <xf numFmtId="1" fontId="31" fillId="0" borderId="24" xfId="2" applyNumberFormat="1" applyFont="1" applyBorder="1" applyAlignment="1">
      <alignment horizontal="center" vertical="center" wrapText="1"/>
    </xf>
    <xf numFmtId="165" fontId="7" fillId="0" borderId="30" xfId="0" applyNumberFormat="1" applyFont="1" applyBorder="1" applyAlignment="1">
      <alignment horizontal="center" vertical="center" wrapText="1"/>
    </xf>
    <xf numFmtId="165" fontId="9" fillId="0" borderId="31" xfId="0" applyNumberFormat="1" applyFont="1" applyBorder="1" applyAlignment="1">
      <alignment horizontal="center" vertical="center" wrapText="1"/>
    </xf>
    <xf numFmtId="0" fontId="11" fillId="0" borderId="32" xfId="0" applyFont="1" applyBorder="1" applyAlignment="1">
      <alignment horizontal="left" vertical="center" indent="2"/>
    </xf>
    <xf numFmtId="0" fontId="7" fillId="0" borderId="33" xfId="0" applyFont="1" applyBorder="1"/>
    <xf numFmtId="0" fontId="11" fillId="0" borderId="34" xfId="0" applyFont="1" applyBorder="1" applyAlignment="1">
      <alignment horizontal="left" vertical="center" indent="1"/>
    </xf>
    <xf numFmtId="165" fontId="7" fillId="0" borderId="35" xfId="0" applyNumberFormat="1" applyFont="1" applyBorder="1" applyAlignment="1">
      <alignment horizontal="center" vertical="center" wrapText="1"/>
    </xf>
    <xf numFmtId="165" fontId="7" fillId="0" borderId="36" xfId="0" applyNumberFormat="1" applyFont="1" applyBorder="1" applyAlignment="1">
      <alignment horizontal="center" vertical="center" wrapText="1"/>
    </xf>
    <xf numFmtId="0" fontId="10" fillId="0" borderId="37" xfId="0" applyFont="1" applyBorder="1" applyAlignment="1">
      <alignment horizontal="left" vertical="center"/>
    </xf>
    <xf numFmtId="165" fontId="9" fillId="0" borderId="38" xfId="0" applyNumberFormat="1" applyFont="1" applyBorder="1" applyAlignment="1">
      <alignment horizontal="center" vertical="center" wrapText="1"/>
    </xf>
    <xf numFmtId="0" fontId="11" fillId="0" borderId="37" xfId="0" applyFont="1" applyBorder="1" applyAlignment="1">
      <alignment horizontal="left" vertical="center" indent="2"/>
    </xf>
    <xf numFmtId="0" fontId="10" fillId="0" borderId="39" xfId="0" applyFont="1" applyBorder="1" applyAlignment="1">
      <alignment horizontal="left" vertical="center"/>
    </xf>
    <xf numFmtId="0" fontId="7" fillId="0" borderId="40" xfId="0" applyFont="1" applyBorder="1"/>
    <xf numFmtId="0" fontId="10" fillId="0" borderId="41" xfId="0" applyFont="1" applyBorder="1" applyAlignment="1">
      <alignment horizontal="left" vertical="center"/>
    </xf>
    <xf numFmtId="165" fontId="9" fillId="0" borderId="40" xfId="0" applyNumberFormat="1" applyFont="1" applyBorder="1" applyAlignment="1">
      <alignment horizontal="center" vertical="center" wrapText="1"/>
    </xf>
    <xf numFmtId="2" fontId="30" fillId="0" borderId="0" xfId="2" applyNumberFormat="1" applyFont="1" applyBorder="1" applyAlignment="1">
      <alignment horizontal="center" vertical="center" wrapText="1"/>
    </xf>
    <xf numFmtId="165" fontId="7" fillId="0" borderId="42" xfId="0" applyNumberFormat="1" applyFont="1" applyBorder="1" applyAlignment="1">
      <alignment horizontal="center" vertical="center" wrapText="1"/>
    </xf>
    <xf numFmtId="165" fontId="9" fillId="0" borderId="43" xfId="0" applyNumberFormat="1" applyFont="1" applyBorder="1" applyAlignment="1">
      <alignment horizontal="center" vertical="center" wrapText="1"/>
    </xf>
    <xf numFmtId="165" fontId="7" fillId="0" borderId="0" xfId="0" applyNumberFormat="1" applyFont="1" applyAlignment="1">
      <alignment horizontal="center" vertical="center" wrapText="1"/>
    </xf>
    <xf numFmtId="0" fontId="0" fillId="0" borderId="0" xfId="0" applyBorder="1"/>
    <xf numFmtId="0" fontId="0" fillId="0" borderId="4" xfId="0" applyBorder="1"/>
    <xf numFmtId="0" fontId="0" fillId="0" borderId="0" xfId="0"/>
    <xf numFmtId="0" fontId="12" fillId="0" borderId="0" xfId="0" applyFont="1"/>
    <xf numFmtId="0" fontId="20" fillId="0" borderId="0" xfId="0" applyFont="1"/>
  </cellXfs>
  <cellStyles count="4">
    <cellStyle name="Hiperlink" xfId="1" builtinId="8"/>
    <cellStyle name="Normal" xfId="0" builtinId="0"/>
    <cellStyle name="Porcentagem" xfId="3" builtinId="5"/>
    <cellStyle name="Vírgula" xfId="2" builtinId="3"/>
  </cellStyles>
  <dxfs count="0"/>
  <tableStyles count="0" defaultTableStyle="TableStyleMedium2" defaultPivotStyle="PivotStyleLight16"/>
  <colors>
    <mruColors>
      <color rgb="FFEA7423"/>
      <color rgb="FFED7700"/>
      <color rgb="FFFF7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Sum&#225;rio!A1"/><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3.png"/><Relationship Id="rId5" Type="http://schemas.openxmlformats.org/officeDocument/2006/relationships/hyperlink" Target="#Summary!A1"/><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hyperlink" Target="#'Costs &amp; Expenses - Auto'!A1"/><Relationship Id="rId3" Type="http://schemas.openxmlformats.org/officeDocument/2006/relationships/image" Target="../media/image13.png"/><Relationship Id="rId7" Type="http://schemas.openxmlformats.org/officeDocument/2006/relationships/image" Target="../media/image3.png"/><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hyperlink" Target="#'Int. Log. results'!A1"/><Relationship Id="rId5" Type="http://schemas.openxmlformats.org/officeDocument/2006/relationships/image" Target="../media/image2.png"/><Relationship Id="rId4" Type="http://schemas.openxmlformats.org/officeDocument/2006/relationships/hyperlink" Target="#Summary!A1"/></Relationships>
</file>

<file path=xl/drawings/_rels/drawing11.xml.rels><?xml version="1.0" encoding="UTF-8" standalone="yes"?>
<Relationships xmlns="http://schemas.openxmlformats.org/package/2006/relationships"><Relationship Id="rId8" Type="http://schemas.openxmlformats.org/officeDocument/2006/relationships/hyperlink" Target="#'Financial highlights - Auto'!A1"/><Relationship Id="rId3" Type="http://schemas.openxmlformats.org/officeDocument/2006/relationships/image" Target="../media/image16.jpeg"/><Relationship Id="rId7" Type="http://schemas.openxmlformats.org/officeDocument/2006/relationships/image" Target="../media/image3.png"/><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hyperlink" Target="#'Costs &amp; Expenses - Int Log.'!A1"/><Relationship Id="rId5" Type="http://schemas.openxmlformats.org/officeDocument/2006/relationships/image" Target="../media/image2.png"/><Relationship Id="rId4" Type="http://schemas.openxmlformats.org/officeDocument/2006/relationships/hyperlink" Target="#Summary!A1"/></Relationships>
</file>

<file path=xl/drawings/_rels/drawing12.xml.rels><?xml version="1.0" encoding="UTF-8" standalone="yes"?>
<Relationships xmlns="http://schemas.openxmlformats.org/package/2006/relationships"><Relationship Id="rId8" Type="http://schemas.openxmlformats.org/officeDocument/2006/relationships/hyperlink" Target="#'Int. Log. results'!A1"/><Relationship Id="rId3" Type="http://schemas.openxmlformats.org/officeDocument/2006/relationships/image" Target="../media/image17.jpeg"/><Relationship Id="rId7" Type="http://schemas.openxmlformats.org/officeDocument/2006/relationships/image" Target="../media/image3.png"/><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hyperlink" Target="#'Financial Highlights - Int Log.'!A1"/><Relationship Id="rId5" Type="http://schemas.openxmlformats.org/officeDocument/2006/relationships/image" Target="../media/image2.png"/><Relationship Id="rId4" Type="http://schemas.openxmlformats.org/officeDocument/2006/relationships/hyperlink" Target="#Summary!A1"/></Relationships>
</file>

<file path=xl/drawings/_rels/drawing13.xml.rels><?xml version="1.0" encoding="UTF-8" standalone="yes"?>
<Relationships xmlns="http://schemas.openxmlformats.org/package/2006/relationships"><Relationship Id="rId8" Type="http://schemas.openxmlformats.org/officeDocument/2006/relationships/hyperlink" Target="#'Costs &amp; Expenses - Int Log.'!A1"/><Relationship Id="rId3" Type="http://schemas.openxmlformats.org/officeDocument/2006/relationships/image" Target="../media/image18.jpeg"/><Relationship Id="rId7" Type="http://schemas.openxmlformats.org/officeDocument/2006/relationships/image" Target="../media/image3.png"/><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hyperlink" Target="#'Consolidated Results'!A1"/><Relationship Id="rId5" Type="http://schemas.openxmlformats.org/officeDocument/2006/relationships/image" Target="../media/image2.png"/><Relationship Id="rId4" Type="http://schemas.openxmlformats.org/officeDocument/2006/relationships/hyperlink" Target="#Summary!A1"/></Relationships>
</file>

<file path=xl/drawings/_rels/drawing14.xml.rels><?xml version="1.0" encoding="UTF-8" standalone="yes"?>
<Relationships xmlns="http://schemas.openxmlformats.org/package/2006/relationships"><Relationship Id="rId8" Type="http://schemas.openxmlformats.org/officeDocument/2006/relationships/image" Target="../media/image19.jpeg"/><Relationship Id="rId3" Type="http://schemas.openxmlformats.org/officeDocument/2006/relationships/hyperlink" Target="#Summary!A1"/><Relationship Id="rId7" Type="http://schemas.openxmlformats.org/officeDocument/2006/relationships/hyperlink" Target="#'Financial Highlights - Int Log.'!A1"/><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image" Target="../media/image3.png"/><Relationship Id="rId5" Type="http://schemas.openxmlformats.org/officeDocument/2006/relationships/hyperlink" Target="#'Financial Result'!A1"/><Relationship Id="rId10" Type="http://schemas.openxmlformats.org/officeDocument/2006/relationships/image" Target="../media/image21.png"/><Relationship Id="rId4" Type="http://schemas.openxmlformats.org/officeDocument/2006/relationships/image" Target="../media/image2.png"/><Relationship Id="rId9" Type="http://schemas.openxmlformats.org/officeDocument/2006/relationships/image" Target="../media/image20.jpeg"/></Relationships>
</file>

<file path=xl/drawings/_rels/drawing15.xml.rels><?xml version="1.0" encoding="UTF-8" standalone="yes"?>
<Relationships xmlns="http://schemas.openxmlformats.org/package/2006/relationships"><Relationship Id="rId8" Type="http://schemas.openxmlformats.org/officeDocument/2006/relationships/hyperlink" Target="#'Consolidated Results'!A1"/><Relationship Id="rId3" Type="http://schemas.openxmlformats.org/officeDocument/2006/relationships/image" Target="../media/image22.png"/><Relationship Id="rId7" Type="http://schemas.openxmlformats.org/officeDocument/2006/relationships/image" Target="../media/image3.png"/><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hyperlink" Target="#'Equity Pickup'!A1"/><Relationship Id="rId5" Type="http://schemas.openxmlformats.org/officeDocument/2006/relationships/image" Target="../media/image2.png"/><Relationship Id="rId4" Type="http://schemas.openxmlformats.org/officeDocument/2006/relationships/hyperlink" Target="#Summary!A1"/></Relationships>
</file>

<file path=xl/drawings/_rels/drawing16.xml.rels><?xml version="1.0" encoding="UTF-8" standalone="yes"?>
<Relationships xmlns="http://schemas.openxmlformats.org/package/2006/relationships"><Relationship Id="rId8" Type="http://schemas.openxmlformats.org/officeDocument/2006/relationships/hyperlink" Target="#'Financial Result'!A1"/><Relationship Id="rId3" Type="http://schemas.openxmlformats.org/officeDocument/2006/relationships/image" Target="../media/image23.png"/><Relationship Id="rId7" Type="http://schemas.openxmlformats.org/officeDocument/2006/relationships/image" Target="../media/image3.png"/><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hyperlink" Target="#'Income tax and social contrib.'!A1"/><Relationship Id="rId5" Type="http://schemas.openxmlformats.org/officeDocument/2006/relationships/image" Target="../media/image2.png"/><Relationship Id="rId4" Type="http://schemas.openxmlformats.org/officeDocument/2006/relationships/hyperlink" Target="#Summary!A1"/></Relationships>
</file>

<file path=xl/drawings/_rels/drawing17.xml.rels><?xml version="1.0" encoding="UTF-8" standalone="yes"?>
<Relationships xmlns="http://schemas.openxmlformats.org/package/2006/relationships"><Relationship Id="rId8" Type="http://schemas.openxmlformats.org/officeDocument/2006/relationships/image" Target="../media/image24.png"/><Relationship Id="rId3" Type="http://schemas.openxmlformats.org/officeDocument/2006/relationships/hyperlink" Target="#Summary!A1"/><Relationship Id="rId7" Type="http://schemas.openxmlformats.org/officeDocument/2006/relationships/hyperlink" Target="#'Equity Pickup'!A1"/><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image" Target="../media/image3.png"/><Relationship Id="rId5" Type="http://schemas.openxmlformats.org/officeDocument/2006/relationships/hyperlink" Target="#'Balance Sheet'!A1"/><Relationship Id="rId4" Type="http://schemas.openxmlformats.org/officeDocument/2006/relationships/image" Target="../media/image2.png"/></Relationships>
</file>

<file path=xl/drawings/_rels/drawing18.xml.rels><?xml version="1.0" encoding="UTF-8" standalone="yes"?>
<Relationships xmlns="http://schemas.openxmlformats.org/package/2006/relationships"><Relationship Id="rId8" Type="http://schemas.openxmlformats.org/officeDocument/2006/relationships/hyperlink" Target="#'Income tax and social contrib.'!A1"/><Relationship Id="rId3" Type="http://schemas.openxmlformats.org/officeDocument/2006/relationships/image" Target="../media/image9.png"/><Relationship Id="rId7"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25.png"/><Relationship Id="rId6" Type="http://schemas.openxmlformats.org/officeDocument/2006/relationships/hyperlink" Target="#CAPEX!A1"/><Relationship Id="rId5" Type="http://schemas.openxmlformats.org/officeDocument/2006/relationships/image" Target="../media/image2.png"/><Relationship Id="rId4" Type="http://schemas.openxmlformats.org/officeDocument/2006/relationships/hyperlink" Target="#Summary!A1"/></Relationships>
</file>

<file path=xl/drawings/_rels/drawing19.xml.rels><?xml version="1.0" encoding="UTF-8" standalone="yes"?>
<Relationships xmlns="http://schemas.openxmlformats.org/package/2006/relationships"><Relationship Id="rId3" Type="http://schemas.openxmlformats.org/officeDocument/2006/relationships/hyperlink" Target="#Summary!A1"/><Relationship Id="rId7" Type="http://schemas.openxmlformats.org/officeDocument/2006/relationships/hyperlink" Target="#'Balance Sheet'!A1"/><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image" Target="../media/image3.png"/><Relationship Id="rId5" Type="http://schemas.openxmlformats.org/officeDocument/2006/relationships/hyperlink" Target="#'Free cash flow to firm'!A1"/><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7" Type="http://schemas.openxmlformats.org/officeDocument/2006/relationships/image" Target="../media/image2.png"/><Relationship Id="rId2" Type="http://schemas.openxmlformats.org/officeDocument/2006/relationships/hyperlink" Target="https://ri.tegma.com.br/informacoes-financeiras/historico-de-resultados/" TargetMode="External"/><Relationship Id="rId1" Type="http://schemas.openxmlformats.org/officeDocument/2006/relationships/image" Target="../media/image4.png"/><Relationship Id="rId6" Type="http://schemas.openxmlformats.org/officeDocument/2006/relationships/hyperlink" Target="#Capa!A1"/><Relationship Id="rId5" Type="http://schemas.openxmlformats.org/officeDocument/2006/relationships/image" Target="../media/image3.png"/><Relationship Id="rId4" Type="http://schemas.openxmlformats.org/officeDocument/2006/relationships/hyperlink" Target="#Sum&#225;rio!A1"/></Relationships>
</file>

<file path=xl/drawings/_rels/drawing20.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26.png"/><Relationship Id="rId7" Type="http://schemas.openxmlformats.org/officeDocument/2006/relationships/hyperlink" Target="#Summary!A1"/><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image" Target="../media/image29.jpeg"/><Relationship Id="rId11" Type="http://schemas.openxmlformats.org/officeDocument/2006/relationships/hyperlink" Target="#CAPEX!A1"/><Relationship Id="rId5" Type="http://schemas.openxmlformats.org/officeDocument/2006/relationships/image" Target="../media/image28.png"/><Relationship Id="rId10" Type="http://schemas.openxmlformats.org/officeDocument/2006/relationships/image" Target="../media/image3.png"/><Relationship Id="rId4" Type="http://schemas.openxmlformats.org/officeDocument/2006/relationships/image" Target="../media/image27.png"/><Relationship Id="rId9" Type="http://schemas.openxmlformats.org/officeDocument/2006/relationships/hyperlink" Target="#'Dividends &amp; IOE'!A1"/></Relationships>
</file>

<file path=xl/drawings/_rels/drawing21.xml.rels><?xml version="1.0" encoding="UTF-8" standalone="yes"?>
<Relationships xmlns="http://schemas.openxmlformats.org/package/2006/relationships"><Relationship Id="rId8" Type="http://schemas.openxmlformats.org/officeDocument/2006/relationships/image" Target="../media/image30.png"/><Relationship Id="rId3" Type="http://schemas.openxmlformats.org/officeDocument/2006/relationships/hyperlink" Target="#Summary!A1"/><Relationship Id="rId7" Type="http://schemas.openxmlformats.org/officeDocument/2006/relationships/hyperlink" Target="#'Free cash flow to firm'!A1"/><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image" Target="../media/image3.png"/><Relationship Id="rId5" Type="http://schemas.openxmlformats.org/officeDocument/2006/relationships/hyperlink" Target="#Contacts!A1"/><Relationship Id="rId4" Type="http://schemas.openxmlformats.org/officeDocument/2006/relationships/image" Target="../media/image2.png"/></Relationships>
</file>

<file path=xl/drawings/_rels/drawing22.xml.rels><?xml version="1.0" encoding="UTF-8" standalone="yes"?>
<Relationships xmlns="http://schemas.openxmlformats.org/package/2006/relationships"><Relationship Id="rId3" Type="http://schemas.openxmlformats.org/officeDocument/2006/relationships/hyperlink" Target="#'Dividends &amp; IOE'!A1"/><Relationship Id="rId2" Type="http://schemas.openxmlformats.org/officeDocument/2006/relationships/image" Target="../media/image2.png"/><Relationship Id="rId1" Type="http://schemas.openxmlformats.org/officeDocument/2006/relationships/hyperlink" Target="#Summary!A1"/><Relationship Id="rId5" Type="http://schemas.openxmlformats.org/officeDocument/2006/relationships/image" Target="../media/image31.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4.png"/><Relationship Id="rId6" Type="http://schemas.openxmlformats.org/officeDocument/2006/relationships/hyperlink" Target="#Cover!A1"/><Relationship Id="rId5" Type="http://schemas.openxmlformats.org/officeDocument/2006/relationships/image" Target="../media/image3.png"/><Relationship Id="rId4" Type="http://schemas.openxmlformats.org/officeDocument/2006/relationships/hyperlink" Target="#'About Tegma'!A1"/></Relationships>
</file>

<file path=xl/drawings/_rels/drawing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9.png"/><Relationship Id="rId7" Type="http://schemas.openxmlformats.org/officeDocument/2006/relationships/image" Target="../media/image10.png"/><Relationship Id="rId2" Type="http://schemas.openxmlformats.org/officeDocument/2006/relationships/image" Target="../media/image8.jpeg"/><Relationship Id="rId1" Type="http://schemas.openxmlformats.org/officeDocument/2006/relationships/image" Target="../media/image4.png"/><Relationship Id="rId6" Type="http://schemas.openxmlformats.org/officeDocument/2006/relationships/hyperlink" Target="#Summary!A1"/><Relationship Id="rId5" Type="http://schemas.openxmlformats.org/officeDocument/2006/relationships/image" Target="../media/image3.png"/><Relationship Id="rId4" Type="http://schemas.openxmlformats.org/officeDocument/2006/relationships/hyperlink" Target="#'Auto Results'!A1"/></Relationships>
</file>

<file path=xl/drawings/_rels/drawing5.xml.rels><?xml version="1.0" encoding="UTF-8" standalone="yes"?>
<Relationships xmlns="http://schemas.openxmlformats.org/package/2006/relationships"><Relationship Id="rId8" Type="http://schemas.microsoft.com/office/2007/relationships/hdphoto" Target="../media/hdphoto2.wdp"/><Relationship Id="rId3" Type="http://schemas.openxmlformats.org/officeDocument/2006/relationships/image" Target="../media/image11.jpeg"/><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hyperlink" Target="#'About Tegma'!A1"/><Relationship Id="rId5" Type="http://schemas.openxmlformats.org/officeDocument/2006/relationships/image" Target="../media/image3.png"/><Relationship Id="rId10" Type="http://schemas.openxmlformats.org/officeDocument/2006/relationships/image" Target="../media/image2.png"/><Relationship Id="rId4" Type="http://schemas.openxmlformats.org/officeDocument/2006/relationships/hyperlink" Target="#'# Transported Vehicles'!A1"/><Relationship Id="rId9" Type="http://schemas.openxmlformats.org/officeDocument/2006/relationships/hyperlink" Target="#Summary!A1"/></Relationships>
</file>

<file path=xl/drawings/_rels/drawing6.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Summary!A1"/><Relationship Id="rId7" Type="http://schemas.openxmlformats.org/officeDocument/2006/relationships/hyperlink" Target="#'Auto Results'!A1"/><Relationship Id="rId2" Type="http://schemas.openxmlformats.org/officeDocument/2006/relationships/image" Target="../media/image13.png"/><Relationship Id="rId1" Type="http://schemas.openxmlformats.org/officeDocument/2006/relationships/image" Target="../media/image9.png"/><Relationship Id="rId6" Type="http://schemas.openxmlformats.org/officeDocument/2006/relationships/image" Target="../media/image3.png"/><Relationship Id="rId5" Type="http://schemas.openxmlformats.org/officeDocument/2006/relationships/hyperlink" Target="#'Avg distance'!A1"/><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8" Type="http://schemas.openxmlformats.org/officeDocument/2006/relationships/hyperlink" Target="#Summary!A1"/><Relationship Id="rId3" Type="http://schemas.openxmlformats.org/officeDocument/2006/relationships/image" Target="../media/image14.png"/><Relationship Id="rId7" Type="http://schemas.openxmlformats.org/officeDocument/2006/relationships/hyperlink" Target="#'# Transported Vehicles'!A1"/><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image" Target="../media/image3.png"/><Relationship Id="rId5" Type="http://schemas.openxmlformats.org/officeDocument/2006/relationships/hyperlink" Target="#'Avg tariff'!A1"/><Relationship Id="rId4" Type="http://schemas.microsoft.com/office/2007/relationships/hdphoto" Target="../media/hdphoto3.wdp"/><Relationship Id="rId9" Type="http://schemas.openxmlformats.org/officeDocument/2006/relationships/image" Target="../media/image2.png"/></Relationships>
</file>

<file path=xl/drawings/_rels/drawing8.xml.rels><?xml version="1.0" encoding="UTF-8" standalone="yes"?>
<Relationships xmlns="http://schemas.openxmlformats.org/package/2006/relationships"><Relationship Id="rId8" Type="http://schemas.openxmlformats.org/officeDocument/2006/relationships/hyperlink" Target="#'Avg distance'!A1"/><Relationship Id="rId3" Type="http://schemas.openxmlformats.org/officeDocument/2006/relationships/image" Target="../media/image15.jpeg"/><Relationship Id="rId7" Type="http://schemas.openxmlformats.org/officeDocument/2006/relationships/image" Target="../media/image3.png"/><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hyperlink" Target="#'Costs &amp; Expenses - Auto'!A1"/><Relationship Id="rId5" Type="http://schemas.openxmlformats.org/officeDocument/2006/relationships/image" Target="../media/image2.png"/><Relationship Id="rId4" Type="http://schemas.openxmlformats.org/officeDocument/2006/relationships/hyperlink" Target="#Summary!A1"/></Relationships>
</file>

<file path=xl/drawings/_rels/drawing9.xml.rels><?xml version="1.0" encoding="UTF-8" standalone="yes"?>
<Relationships xmlns="http://schemas.openxmlformats.org/package/2006/relationships"><Relationship Id="rId8" Type="http://schemas.openxmlformats.org/officeDocument/2006/relationships/hyperlink" Target="#'Avg tariff'!A1"/><Relationship Id="rId3" Type="http://schemas.openxmlformats.org/officeDocument/2006/relationships/image" Target="../media/image11.jpeg"/><Relationship Id="rId7" Type="http://schemas.openxmlformats.org/officeDocument/2006/relationships/image" Target="../media/image3.png"/><Relationship Id="rId2" Type="http://schemas.openxmlformats.org/officeDocument/2006/relationships/image" Target="../media/image9.png"/><Relationship Id="rId1" Type="http://schemas.openxmlformats.org/officeDocument/2006/relationships/image" Target="../media/image4.png"/><Relationship Id="rId6" Type="http://schemas.openxmlformats.org/officeDocument/2006/relationships/hyperlink" Target="#'Financial highlights - Auto'!A1"/><Relationship Id="rId5" Type="http://schemas.openxmlformats.org/officeDocument/2006/relationships/image" Target="../media/image2.png"/><Relationship Id="rId4" Type="http://schemas.openxmlformats.org/officeDocument/2006/relationships/hyperlink" Target="#Summary!A1"/></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10</xdr:col>
      <xdr:colOff>390525</xdr:colOff>
      <xdr:row>24</xdr:row>
      <xdr:rowOff>178173</xdr:rowOff>
    </xdr:to>
    <xdr:pic>
      <xdr:nvPicPr>
        <xdr:cNvPr id="2" name="Imagem 1" descr="Pessoas em uma praça&#10;&#10;Descrição gerada automaticamente">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duotone>
            <a:schemeClr val="bg2">
              <a:shade val="45000"/>
              <a:satMod val="135000"/>
            </a:schemeClr>
            <a:prstClr val="white"/>
          </a:duotone>
          <a:extLst>
            <a:ext uri="{BEBA8EAE-BF5A-486C-A8C5-ECC9F3942E4B}">
              <a14:imgProps xmlns:a14="http://schemas.microsoft.com/office/drawing/2010/main">
                <a14:imgLayer r:embed="rId2">
                  <a14:imgEffect>
                    <a14:saturation sat="66000"/>
                  </a14:imgEffect>
                </a14:imgLayer>
              </a14:imgProps>
            </a:ext>
            <a:ext uri="{28A0092B-C50C-407E-A947-70E740481C1C}">
              <a14:useLocalDpi xmlns:a14="http://schemas.microsoft.com/office/drawing/2010/main" val="0"/>
            </a:ext>
          </a:extLst>
        </a:blip>
        <a:srcRect l="4054" r="18859"/>
        <a:stretch/>
      </xdr:blipFill>
      <xdr:spPr>
        <a:xfrm>
          <a:off x="38100" y="38100"/>
          <a:ext cx="6448425" cy="4712073"/>
        </a:xfrm>
        <a:prstGeom prst="rect">
          <a:avLst/>
        </a:prstGeom>
      </xdr:spPr>
    </xdr:pic>
    <xdr:clientData/>
  </xdr:twoCellAnchor>
  <xdr:twoCellAnchor>
    <xdr:from>
      <xdr:col>7</xdr:col>
      <xdr:colOff>164726</xdr:colOff>
      <xdr:row>16</xdr:row>
      <xdr:rowOff>165287</xdr:rowOff>
    </xdr:from>
    <xdr:to>
      <xdr:col>19</xdr:col>
      <xdr:colOff>560966</xdr:colOff>
      <xdr:row>24</xdr:row>
      <xdr:rowOff>153857</xdr:rowOff>
    </xdr:to>
    <xdr:sp macro="" textlink="">
      <xdr:nvSpPr>
        <xdr:cNvPr id="7" name="Retângulo 6">
          <a:extLst>
            <a:ext uri="{FF2B5EF4-FFF2-40B4-BE49-F238E27FC236}">
              <a16:creationId xmlns:a16="http://schemas.microsoft.com/office/drawing/2014/main" id="{00000000-0008-0000-0000-000007000000}"/>
            </a:ext>
          </a:extLst>
        </xdr:cNvPr>
        <xdr:cNvSpPr/>
      </xdr:nvSpPr>
      <xdr:spPr>
        <a:xfrm>
          <a:off x="4431926" y="3222812"/>
          <a:ext cx="7711440" cy="1512570"/>
        </a:xfrm>
        <a:prstGeom prst="rect">
          <a:avLst/>
        </a:prstGeom>
        <a:solidFill>
          <a:srgbClr val="EA74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oneCellAnchor>
    <xdr:from>
      <xdr:col>10</xdr:col>
      <xdr:colOff>476250</xdr:colOff>
      <xdr:row>0</xdr:row>
      <xdr:rowOff>78441</xdr:rowOff>
    </xdr:from>
    <xdr:ext cx="5572686" cy="3176126"/>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6572250" y="78441"/>
          <a:ext cx="5572686" cy="3176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spcAft>
              <a:spcPts val="0"/>
            </a:spcAft>
          </a:pPr>
          <a:r>
            <a:rPr lang="pt-BR" sz="6000" b="1">
              <a:effectLst/>
              <a:latin typeface="Gadugi" panose="020B0502040204020203" pitchFamily="34" charset="0"/>
              <a:ea typeface="Calibri" panose="020F0502020204030204" pitchFamily="34" charset="0"/>
            </a:rPr>
            <a:t>Tegma</a:t>
          </a:r>
          <a:r>
            <a:rPr lang="pt-BR" sz="6000">
              <a:effectLst/>
            </a:rPr>
            <a:t> </a:t>
          </a:r>
        </a:p>
        <a:p>
          <a:pPr algn="ctr">
            <a:spcAft>
              <a:spcPts val="0"/>
            </a:spcAft>
          </a:pPr>
          <a:r>
            <a:rPr lang="pt-BR" sz="6000" b="1">
              <a:solidFill>
                <a:srgbClr val="EA7423"/>
              </a:solidFill>
              <a:effectLst/>
              <a:latin typeface="Gadugi" panose="020B0502040204020203" pitchFamily="34" charset="0"/>
              <a:ea typeface="Calibri" panose="020F0502020204030204" pitchFamily="34" charset="0"/>
            </a:rPr>
            <a:t>Gestão Logística SA</a:t>
          </a:r>
          <a:endParaRPr lang="pt-BR" sz="6000">
            <a:solidFill>
              <a:srgbClr val="EA7423"/>
            </a:solidFill>
            <a:effectLst/>
            <a:latin typeface="Times New Roman" panose="02020603050405020304" pitchFamily="18" charset="0"/>
            <a:ea typeface="Times New Roman" panose="02020603050405020304" pitchFamily="18" charset="0"/>
          </a:endParaRPr>
        </a:p>
      </xdr:txBody>
    </xdr:sp>
    <xdr:clientData/>
  </xdr:oneCellAnchor>
  <xdr:oneCellAnchor>
    <xdr:from>
      <xdr:col>7</xdr:col>
      <xdr:colOff>232153</xdr:colOff>
      <xdr:row>16</xdr:row>
      <xdr:rowOff>136096</xdr:rowOff>
    </xdr:from>
    <xdr:ext cx="5743944" cy="1143518"/>
    <xdr:sp macro="" textlink="">
      <xdr:nvSpPr>
        <xdr:cNvPr id="9" name="CaixaDeTexto 8">
          <a:extLst>
            <a:ext uri="{FF2B5EF4-FFF2-40B4-BE49-F238E27FC236}">
              <a16:creationId xmlns:a16="http://schemas.microsoft.com/office/drawing/2014/main" id="{00000000-0008-0000-0000-000009000000}"/>
            </a:ext>
          </a:extLst>
        </xdr:cNvPr>
        <xdr:cNvSpPr txBox="1"/>
      </xdr:nvSpPr>
      <xdr:spPr>
        <a:xfrm>
          <a:off x="4528986" y="3184096"/>
          <a:ext cx="5743944" cy="11435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ct val="115000"/>
            </a:lnSpc>
            <a:spcAft>
              <a:spcPts val="0"/>
            </a:spcAft>
          </a:pPr>
          <a:r>
            <a:rPr lang="pt-BR" sz="2800" b="1">
              <a:solidFill>
                <a:srgbClr val="FFFFFF"/>
              </a:solidFill>
              <a:effectLst/>
              <a:latin typeface="Gadugi" panose="020B0502040204020203" pitchFamily="34" charset="0"/>
              <a:ea typeface="Calibri" panose="020F0502020204030204" pitchFamily="34" charset="0"/>
            </a:rPr>
            <a:t>Valuation Assumptions Guide</a:t>
          </a:r>
          <a:endParaRPr lang="pt-BR" sz="1800">
            <a:effectLst/>
            <a:latin typeface="Times New Roman" panose="02020603050405020304" pitchFamily="18" charset="0"/>
            <a:ea typeface="Times New Roman" panose="02020603050405020304" pitchFamily="18" charset="0"/>
          </a:endParaRPr>
        </a:p>
        <a:p>
          <a:pPr>
            <a:lnSpc>
              <a:spcPct val="115000"/>
            </a:lnSpc>
            <a:spcAft>
              <a:spcPts val="0"/>
            </a:spcAft>
          </a:pPr>
          <a:r>
            <a:rPr lang="pt-BR" sz="2800" b="1">
              <a:effectLst/>
              <a:latin typeface="Gadugi" panose="020B0502040204020203" pitchFamily="34" charset="0"/>
              <a:ea typeface="Calibri" panose="020F0502020204030204" pitchFamily="34" charset="0"/>
            </a:rPr>
            <a:t>March/2026</a:t>
          </a:r>
          <a:endParaRPr lang="pt-BR" sz="1800">
            <a:effectLst/>
            <a:latin typeface="Times New Roman" panose="02020603050405020304" pitchFamily="18" charset="0"/>
            <a:ea typeface="Times New Roman" panose="02020603050405020304" pitchFamily="18" charset="0"/>
          </a:endParaRPr>
        </a:p>
      </xdr:txBody>
    </xdr:sp>
    <xdr:clientData/>
  </xdr:oneCellAnchor>
  <xdr:twoCellAnchor editAs="oneCell">
    <xdr:from>
      <xdr:col>18</xdr:col>
      <xdr:colOff>149204</xdr:colOff>
      <xdr:row>0</xdr:row>
      <xdr:rowOff>180976</xdr:rowOff>
    </xdr:from>
    <xdr:to>
      <xdr:col>18</xdr:col>
      <xdr:colOff>552449</xdr:colOff>
      <xdr:row>3</xdr:row>
      <xdr:rowOff>66676</xdr:rowOff>
    </xdr:to>
    <xdr:pic>
      <xdr:nvPicPr>
        <xdr:cNvPr id="6" name="Imagem 5" descr="https://cdn-icons-png.flaticon.com/512/1946/1946488.png">
          <a:hlinkClick xmlns:r="http://schemas.openxmlformats.org/officeDocument/2006/relationships" r:id="rId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122004" y="180976"/>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265872</xdr:colOff>
      <xdr:row>20</xdr:row>
      <xdr:rowOff>109538</xdr:rowOff>
    </xdr:from>
    <xdr:to>
      <xdr:col>18</xdr:col>
      <xdr:colOff>571500</xdr:colOff>
      <xdr:row>22</xdr:row>
      <xdr:rowOff>128588</xdr:rowOff>
    </xdr:to>
    <xdr:pic>
      <xdr:nvPicPr>
        <xdr:cNvPr id="8" name="Imagem 7" descr="https://cdn-icons-png.flaticon.com/512/591/591855.png">
          <a:hlinkClick xmlns:r="http://schemas.openxmlformats.org/officeDocument/2006/relationships" r:id="rId5"/>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238672" y="3929063"/>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38100</xdr:colOff>
      <xdr:row>3</xdr:row>
      <xdr:rowOff>66674</xdr:rowOff>
    </xdr:from>
    <xdr:to>
      <xdr:col>19</xdr:col>
      <xdr:colOff>228600</xdr:colOff>
      <xdr:row>4</xdr:row>
      <xdr:rowOff>152399</xdr:rowOff>
    </xdr:to>
    <xdr:sp macro="" textlink="">
      <xdr:nvSpPr>
        <xdr:cNvPr id="4" name="CaixaDeTexto 3">
          <a:extLst>
            <a:ext uri="{FF2B5EF4-FFF2-40B4-BE49-F238E27FC236}">
              <a16:creationId xmlns:a16="http://schemas.microsoft.com/office/drawing/2014/main" id="{00000000-0008-0000-0000-000004000000}"/>
            </a:ext>
          </a:extLst>
        </xdr:cNvPr>
        <xdr:cNvSpPr txBox="1"/>
      </xdr:nvSpPr>
      <xdr:spPr>
        <a:xfrm>
          <a:off x="11010900" y="647699"/>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Menu</a:t>
          </a:r>
        </a:p>
      </xdr:txBody>
    </xdr:sp>
    <xdr:clientData/>
  </xdr:twoCellAnchor>
  <xdr:twoCellAnchor>
    <xdr:from>
      <xdr:col>18</xdr:col>
      <xdr:colOff>142875</xdr:colOff>
      <xdr:row>22</xdr:row>
      <xdr:rowOff>100012</xdr:rowOff>
    </xdr:from>
    <xdr:to>
      <xdr:col>19</xdr:col>
      <xdr:colOff>333375</xdr:colOff>
      <xdr:row>23</xdr:row>
      <xdr:rowOff>185737</xdr:rowOff>
    </xdr:to>
    <xdr:sp macro="" textlink="">
      <xdr:nvSpPr>
        <xdr:cNvPr id="11" name="CaixaDeTexto 10">
          <a:extLst>
            <a:ext uri="{FF2B5EF4-FFF2-40B4-BE49-F238E27FC236}">
              <a16:creationId xmlns:a16="http://schemas.microsoft.com/office/drawing/2014/main" id="{00000000-0008-0000-0000-00000B000000}"/>
            </a:ext>
          </a:extLst>
        </xdr:cNvPr>
        <xdr:cNvSpPr txBox="1"/>
      </xdr:nvSpPr>
      <xdr:spPr>
        <a:xfrm>
          <a:off x="11115675" y="4300537"/>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Next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180899</xdr:colOff>
      <xdr:row>2</xdr:row>
      <xdr:rowOff>177165</xdr:rowOff>
    </xdr:to>
    <xdr:pic>
      <xdr:nvPicPr>
        <xdr:cNvPr id="2" name="Image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09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a:t>
          </a:r>
          <a:r>
            <a:rPr lang="pt-BR" sz="2800" b="1" baseline="0">
              <a:solidFill>
                <a:srgbClr val="EA7423"/>
              </a:solidFill>
              <a:latin typeface="Montserrat"/>
              <a:ea typeface="Verdana" panose="020B0604030504040204" pitchFamily="34" charset="0"/>
              <a:cs typeface="Arial" panose="020B0604020202020204" pitchFamily="34" charset="0"/>
            </a:rPr>
            <a:t> </a:t>
          </a:r>
          <a:r>
            <a:rPr lang="pt-BR" sz="2800" b="1">
              <a:solidFill>
                <a:srgbClr val="EA7423"/>
              </a:solidFill>
              <a:latin typeface="Montserrat"/>
              <a:ea typeface="Verdana" panose="020B0604030504040204" pitchFamily="34" charset="0"/>
              <a:cs typeface="Arial" panose="020B0604020202020204" pitchFamily="34" charset="0"/>
            </a:rPr>
            <a:t>|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Automotive Division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506390</xdr:colOff>
      <xdr:row>1</xdr:row>
      <xdr:rowOff>136723</xdr:rowOff>
    </xdr:to>
    <xdr:pic>
      <xdr:nvPicPr>
        <xdr:cNvPr id="4" name="Imagem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285750</xdr:colOff>
      <xdr:row>3</xdr:row>
      <xdr:rowOff>171009</xdr:rowOff>
    </xdr:from>
    <xdr:ext cx="7877734" cy="279885"/>
    <xdr:sp macro="" textlink="">
      <xdr:nvSpPr>
        <xdr:cNvPr id="5" name="CaixaDeTexto 4">
          <a:extLst>
            <a:ext uri="{FF2B5EF4-FFF2-40B4-BE49-F238E27FC236}">
              <a16:creationId xmlns:a16="http://schemas.microsoft.com/office/drawing/2014/main" id="{00000000-0008-0000-0900-000005000000}"/>
            </a:ext>
          </a:extLst>
        </xdr:cNvPr>
        <xdr:cNvSpPr txBox="1"/>
      </xdr:nvSpPr>
      <xdr:spPr>
        <a:xfrm>
          <a:off x="285750" y="742509"/>
          <a:ext cx="7877734" cy="279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200" b="1" baseline="0">
              <a:solidFill>
                <a:srgbClr val="EA7423"/>
              </a:solidFill>
              <a:effectLst/>
              <a:latin typeface="Montserrat" panose="00000500000000000000" pitchFamily="2" charset="0"/>
              <a:ea typeface="+mn-ea"/>
              <a:cs typeface="+mn-cs"/>
            </a:rPr>
            <a:t>Income Statement (thousands of BRL)</a:t>
          </a:r>
          <a:r>
            <a:rPr lang="pt-BR" sz="1200" b="1">
              <a:solidFill>
                <a:srgbClr val="EA7423"/>
              </a:solidFill>
              <a:effectLst/>
              <a:latin typeface="Montserrat" panose="00000500000000000000" pitchFamily="2" charset="0"/>
              <a:ea typeface="+mn-ea"/>
              <a:cs typeface="+mn-cs"/>
            </a:rPr>
            <a:t> </a:t>
          </a:r>
        </a:p>
      </xdr:txBody>
    </xdr:sp>
    <xdr:clientData/>
  </xdr:oneCellAnchor>
  <xdr:twoCellAnchor editAs="oneCell">
    <xdr:from>
      <xdr:col>14</xdr:col>
      <xdr:colOff>600075</xdr:colOff>
      <xdr:row>0</xdr:row>
      <xdr:rowOff>19050</xdr:rowOff>
    </xdr:from>
    <xdr:to>
      <xdr:col>19</xdr:col>
      <xdr:colOff>554162</xdr:colOff>
      <xdr:row>24</xdr:row>
      <xdr:rowOff>171450</xdr:rowOff>
    </xdr:to>
    <xdr:pic>
      <xdr:nvPicPr>
        <xdr:cNvPr id="17" name="Imagem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3"/>
        <a:stretch>
          <a:fillRect/>
        </a:stretch>
      </xdr:blipFill>
      <xdr:spPr>
        <a:xfrm>
          <a:off x="9134475" y="19050"/>
          <a:ext cx="3002087" cy="4724400"/>
        </a:xfrm>
        <a:prstGeom prst="rect">
          <a:avLst/>
        </a:prstGeom>
      </xdr:spPr>
    </xdr:pic>
    <xdr:clientData/>
  </xdr:twoCellAnchor>
  <xdr:twoCellAnchor editAs="oneCell">
    <xdr:from>
      <xdr:col>18</xdr:col>
      <xdr:colOff>196829</xdr:colOff>
      <xdr:row>1</xdr:row>
      <xdr:rowOff>0</xdr:rowOff>
    </xdr:from>
    <xdr:to>
      <xdr:col>18</xdr:col>
      <xdr:colOff>594359</xdr:colOff>
      <xdr:row>3</xdr:row>
      <xdr:rowOff>76200</xdr:rowOff>
    </xdr:to>
    <xdr:pic>
      <xdr:nvPicPr>
        <xdr:cNvPr id="11" name="Imagem 10" descr="https://cdn-icons-png.flaticon.com/512/1946/1946488.png">
          <a:hlinkClick xmlns:r="http://schemas.openxmlformats.org/officeDocument/2006/relationships" r:id="rId4"/>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169629" y="190500"/>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85725</xdr:colOff>
      <xdr:row>3</xdr:row>
      <xdr:rowOff>85723</xdr:rowOff>
    </xdr:from>
    <xdr:to>
      <xdr:col>19</xdr:col>
      <xdr:colOff>276225</xdr:colOff>
      <xdr:row>4</xdr:row>
      <xdr:rowOff>171448</xdr:rowOff>
    </xdr:to>
    <xdr:sp macro="" textlink="">
      <xdr:nvSpPr>
        <xdr:cNvPr id="16" name="CaixaDeTexto 15">
          <a:extLst>
            <a:ext uri="{FF2B5EF4-FFF2-40B4-BE49-F238E27FC236}">
              <a16:creationId xmlns:a16="http://schemas.microsoft.com/office/drawing/2014/main" id="{00000000-0008-0000-0900-000010000000}"/>
            </a:ext>
          </a:extLst>
        </xdr:cNvPr>
        <xdr:cNvSpPr txBox="1"/>
      </xdr:nvSpPr>
      <xdr:spPr>
        <a:xfrm>
          <a:off x="11058525" y="657223"/>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Menu</a:t>
          </a:r>
        </a:p>
      </xdr:txBody>
    </xdr:sp>
    <xdr:clientData/>
  </xdr:twoCellAnchor>
  <xdr:twoCellAnchor editAs="oneCell">
    <xdr:from>
      <xdr:col>18</xdr:col>
      <xdr:colOff>294447</xdr:colOff>
      <xdr:row>20</xdr:row>
      <xdr:rowOff>76200</xdr:rowOff>
    </xdr:from>
    <xdr:to>
      <xdr:col>18</xdr:col>
      <xdr:colOff>596265</xdr:colOff>
      <xdr:row>22</xdr:row>
      <xdr:rowOff>95250</xdr:rowOff>
    </xdr:to>
    <xdr:pic>
      <xdr:nvPicPr>
        <xdr:cNvPr id="18" name="Imagem 17" descr="https://cdn-icons-png.flaticon.com/512/591/591855.png">
          <a:hlinkClick xmlns:r="http://schemas.openxmlformats.org/officeDocument/2006/relationships" r:id="rId6"/>
          <a:extLst>
            <a:ext uri="{FF2B5EF4-FFF2-40B4-BE49-F238E27FC236}">
              <a16:creationId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267247" y="38862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351597</xdr:colOff>
      <xdr:row>20</xdr:row>
      <xdr:rowOff>76200</xdr:rowOff>
    </xdr:from>
    <xdr:to>
      <xdr:col>18</xdr:col>
      <xdr:colOff>53340</xdr:colOff>
      <xdr:row>22</xdr:row>
      <xdr:rowOff>95250</xdr:rowOff>
    </xdr:to>
    <xdr:pic>
      <xdr:nvPicPr>
        <xdr:cNvPr id="19" name="Imagem 18" descr="https://cdn-icons-png.flaticon.com/512/591/591855.png">
          <a:hlinkClick xmlns:r="http://schemas.openxmlformats.org/officeDocument/2006/relationships" r:id="rId8"/>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10800000">
          <a:off x="10714797" y="38862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171450</xdr:colOff>
      <xdr:row>22</xdr:row>
      <xdr:rowOff>66674</xdr:rowOff>
    </xdr:from>
    <xdr:to>
      <xdr:col>19</xdr:col>
      <xdr:colOff>361950</xdr:colOff>
      <xdr:row>23</xdr:row>
      <xdr:rowOff>152399</xdr:rowOff>
    </xdr:to>
    <xdr:sp macro="" textlink="">
      <xdr:nvSpPr>
        <xdr:cNvPr id="20" name="CaixaDeTexto 19">
          <a:extLst>
            <a:ext uri="{FF2B5EF4-FFF2-40B4-BE49-F238E27FC236}">
              <a16:creationId xmlns:a16="http://schemas.microsoft.com/office/drawing/2014/main" id="{00000000-0008-0000-0900-000014000000}"/>
            </a:ext>
          </a:extLst>
        </xdr:cNvPr>
        <xdr:cNvSpPr txBox="1"/>
      </xdr:nvSpPr>
      <xdr:spPr>
        <a:xfrm>
          <a:off x="11144250" y="4257674"/>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17</xdr:col>
      <xdr:colOff>31750</xdr:colOff>
      <xdr:row>22</xdr:row>
      <xdr:rowOff>66674</xdr:rowOff>
    </xdr:from>
    <xdr:to>
      <xdr:col>18</xdr:col>
      <xdr:colOff>247650</xdr:colOff>
      <xdr:row>23</xdr:row>
      <xdr:rowOff>152399</xdr:rowOff>
    </xdr:to>
    <xdr:sp macro="" textlink="">
      <xdr:nvSpPr>
        <xdr:cNvPr id="21" name="CaixaDeTexto 20">
          <a:extLst>
            <a:ext uri="{FF2B5EF4-FFF2-40B4-BE49-F238E27FC236}">
              <a16:creationId xmlns:a16="http://schemas.microsoft.com/office/drawing/2014/main" id="{00000000-0008-0000-0900-000015000000}"/>
            </a:ext>
          </a:extLst>
        </xdr:cNvPr>
        <xdr:cNvSpPr txBox="1"/>
      </xdr:nvSpPr>
      <xdr:spPr>
        <a:xfrm>
          <a:off x="10466917" y="4257674"/>
          <a:ext cx="829733"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76200" y="228600"/>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0A00-000003000000}"/>
            </a:ext>
          </a:extLst>
        </xdr:cNvPr>
        <xdr:cNvSpPr txBox="1">
          <a:spLocks/>
        </xdr:cNvSpPr>
      </xdr:nvSpPr>
      <xdr:spPr>
        <a:xfrm>
          <a:off x="1339663" y="271743"/>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 |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Integrated Logistics Division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222517</xdr:colOff>
      <xdr:row>4</xdr:row>
      <xdr:rowOff>114460</xdr:rowOff>
    </xdr:from>
    <xdr:ext cx="6645088" cy="3622145"/>
    <xdr:sp macro="" textlink="">
      <xdr:nvSpPr>
        <xdr:cNvPr id="5" name="CaixaDeTexto 4">
          <a:extLst>
            <a:ext uri="{FF2B5EF4-FFF2-40B4-BE49-F238E27FC236}">
              <a16:creationId xmlns:a16="http://schemas.microsoft.com/office/drawing/2014/main" id="{00000000-0008-0000-0A00-000005000000}"/>
            </a:ext>
          </a:extLst>
        </xdr:cNvPr>
        <xdr:cNvSpPr txBox="1"/>
      </xdr:nvSpPr>
      <xdr:spPr>
        <a:xfrm>
          <a:off x="222517" y="876460"/>
          <a:ext cx="6645088" cy="36221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spcBef>
              <a:spcPts val="600"/>
            </a:spcBef>
          </a:pPr>
          <a:r>
            <a:rPr lang="pt-BR" sz="1200">
              <a:solidFill>
                <a:schemeClr val="tx1"/>
              </a:solidFill>
              <a:effectLst/>
              <a:latin typeface="Montserrat" panose="00000500000000000000" pitchFamily="2" charset="0"/>
              <a:ea typeface="+mn-ea"/>
              <a:cs typeface="+mn-cs"/>
            </a:rPr>
            <a:t>The gross revenue for </a:t>
          </a:r>
          <a:r>
            <a:rPr lang="pt-BR" sz="1200" b="1">
              <a:solidFill>
                <a:schemeClr val="tx1"/>
              </a:solidFill>
              <a:effectLst/>
              <a:latin typeface="Montserrat" panose="00000500000000000000" pitchFamily="2" charset="0"/>
              <a:ea typeface="+mn-ea"/>
              <a:cs typeface="+mn-cs"/>
            </a:rPr>
            <a:t>warehousing</a:t>
          </a:r>
          <a:r>
            <a:rPr lang="pt-BR" sz="1200" b="0">
              <a:solidFill>
                <a:schemeClr val="tx1"/>
              </a:solidFill>
              <a:effectLst/>
              <a:latin typeface="Montserrat" panose="00000500000000000000" pitchFamily="2" charset="0"/>
              <a:ea typeface="+mn-ea"/>
              <a:cs typeface="+mn-cs"/>
            </a:rPr>
            <a:t> mainly depends on the demand for inventory management. Billing</a:t>
          </a:r>
          <a:r>
            <a:rPr lang="pt-BR" sz="1200" b="0" baseline="0">
              <a:solidFill>
                <a:schemeClr val="tx1"/>
              </a:solidFill>
              <a:effectLst/>
              <a:latin typeface="Montserrat" panose="00000500000000000000" pitchFamily="2" charset="0"/>
              <a:ea typeface="+mn-ea"/>
              <a:cs typeface="+mn-cs"/>
            </a:rPr>
            <a:t> is made according to the peak volume hired by clients in a given period.</a:t>
          </a:r>
          <a:endParaRPr lang="pt-BR" sz="1200">
            <a:solidFill>
              <a:schemeClr val="tx1"/>
            </a:solidFill>
            <a:effectLst/>
            <a:latin typeface="Montserrat" panose="00000500000000000000" pitchFamily="2" charset="0"/>
            <a:ea typeface="+mn-ea"/>
            <a:cs typeface="+mn-cs"/>
          </a:endParaRPr>
        </a:p>
        <a:p>
          <a:pPr marL="0" indent="0">
            <a:spcBef>
              <a:spcPts val="600"/>
            </a:spcBef>
          </a:pPr>
          <a:r>
            <a:rPr lang="pt-BR" sz="1200" b="1">
              <a:solidFill>
                <a:schemeClr val="tx1"/>
              </a:solidFill>
              <a:effectLst/>
              <a:latin typeface="Montserrat" panose="00000500000000000000" pitchFamily="2" charset="0"/>
              <a:ea typeface="+mn-ea"/>
              <a:cs typeface="+mn-cs"/>
            </a:rPr>
            <a:t>Industrial</a:t>
          </a:r>
          <a:r>
            <a:rPr lang="pt-BR" sz="1200" b="1" baseline="0">
              <a:solidFill>
                <a:schemeClr val="tx1"/>
              </a:solidFill>
              <a:effectLst/>
              <a:latin typeface="Montserrat" panose="00000500000000000000" pitchFamily="2" charset="0"/>
              <a:ea typeface="+mn-ea"/>
              <a:cs typeface="+mn-cs"/>
            </a:rPr>
            <a:t> logistics</a:t>
          </a:r>
          <a:r>
            <a:rPr lang="pt-BR" sz="1200" b="0" baseline="0">
              <a:solidFill>
                <a:schemeClr val="tx1"/>
              </a:solidFill>
              <a:effectLst/>
              <a:latin typeface="Montserrat" panose="00000500000000000000" pitchFamily="2" charset="0"/>
              <a:ea typeface="+mn-ea"/>
              <a:cs typeface="+mn-cs"/>
            </a:rPr>
            <a:t> gross revenue, in turn, has its operations directed towards two segments: </a:t>
          </a:r>
          <a:r>
            <a:rPr lang="pt-BR" sz="1200" b="1" baseline="0">
              <a:solidFill>
                <a:schemeClr val="tx1"/>
              </a:solidFill>
              <a:effectLst/>
              <a:latin typeface="Montserrat" panose="00000500000000000000" pitchFamily="2" charset="0"/>
              <a:ea typeface="+mn-ea"/>
              <a:cs typeface="+mn-cs"/>
            </a:rPr>
            <a:t>chemicals</a:t>
          </a:r>
          <a:r>
            <a:rPr lang="pt-BR" sz="1200" b="0" baseline="0">
              <a:solidFill>
                <a:schemeClr val="tx1"/>
              </a:solidFill>
              <a:effectLst/>
              <a:latin typeface="Montserrat" panose="00000500000000000000" pitchFamily="2" charset="0"/>
              <a:ea typeface="+mn-ea"/>
              <a:cs typeface="+mn-cs"/>
            </a:rPr>
            <a:t> and </a:t>
          </a:r>
          <a:r>
            <a:rPr lang="pt-BR" sz="1200" b="1" baseline="0">
              <a:solidFill>
                <a:schemeClr val="tx1"/>
              </a:solidFill>
              <a:effectLst/>
              <a:latin typeface="Montserrat" panose="00000500000000000000" pitchFamily="2" charset="0"/>
              <a:ea typeface="+mn-ea"/>
              <a:cs typeface="+mn-cs"/>
            </a:rPr>
            <a:t>appliances</a:t>
          </a:r>
          <a:r>
            <a:rPr lang="pt-BR" sz="1200" b="0" baseline="0">
              <a:solidFill>
                <a:schemeClr val="tx1"/>
              </a:solidFill>
              <a:effectLst/>
              <a:latin typeface="Montserrat" panose="00000500000000000000" pitchFamily="2" charset="0"/>
              <a:ea typeface="+mn-ea"/>
              <a:cs typeface="+mn-cs"/>
            </a:rPr>
            <a:t>.</a:t>
          </a:r>
          <a:endParaRPr lang="pt-BR" sz="1200">
            <a:solidFill>
              <a:schemeClr val="tx1"/>
            </a:solidFill>
            <a:effectLst/>
            <a:latin typeface="Montserrat" panose="00000500000000000000" pitchFamily="2" charset="0"/>
            <a:ea typeface="+mn-ea"/>
            <a:cs typeface="+mn-cs"/>
          </a:endParaRPr>
        </a:p>
        <a:p>
          <a:pPr marL="0" indent="0">
            <a:spcBef>
              <a:spcPts val="600"/>
            </a:spcBef>
          </a:pPr>
          <a:r>
            <a:rPr lang="pt-BR" sz="1200">
              <a:solidFill>
                <a:schemeClr val="tx1"/>
              </a:solidFill>
              <a:effectLst/>
              <a:latin typeface="Montserrat" panose="00000500000000000000" pitchFamily="2" charset="0"/>
              <a:ea typeface="+mn-ea"/>
              <a:cs typeface="+mn-cs"/>
            </a:rPr>
            <a:t>The gross revenue of industrial logistics focused on the </a:t>
          </a:r>
          <a:r>
            <a:rPr lang="pt-BR" sz="1200" b="1">
              <a:solidFill>
                <a:schemeClr val="tx1"/>
              </a:solidFill>
              <a:effectLst/>
              <a:latin typeface="Montserrat" panose="00000500000000000000" pitchFamily="2" charset="0"/>
              <a:ea typeface="+mn-ea"/>
              <a:cs typeface="+mn-cs"/>
            </a:rPr>
            <a:t>chemical</a:t>
          </a:r>
          <a:r>
            <a:rPr lang="pt-BR" sz="1200">
              <a:solidFill>
                <a:schemeClr val="tx1"/>
              </a:solidFill>
              <a:effectLst/>
              <a:latin typeface="Montserrat" panose="00000500000000000000" pitchFamily="2" charset="0"/>
              <a:ea typeface="+mn-ea"/>
              <a:cs typeface="+mn-cs"/>
            </a:rPr>
            <a:t> sector depends on the tonnage of chemical products transported and stored between the Port of Santos/São</a:t>
          </a:r>
          <a:r>
            <a:rPr lang="pt-BR" sz="1200" baseline="0">
              <a:solidFill>
                <a:schemeClr val="tx1"/>
              </a:solidFill>
              <a:effectLst/>
              <a:latin typeface="Montserrat" panose="00000500000000000000" pitchFamily="2" charset="0"/>
              <a:ea typeface="+mn-ea"/>
              <a:cs typeface="+mn-cs"/>
            </a:rPr>
            <a:t> Paulo</a:t>
          </a:r>
          <a:r>
            <a:rPr lang="pt-BR" sz="1200">
              <a:solidFill>
                <a:schemeClr val="tx1"/>
              </a:solidFill>
              <a:effectLst/>
              <a:latin typeface="Montserrat" panose="00000500000000000000" pitchFamily="2" charset="0"/>
              <a:ea typeface="+mn-ea"/>
              <a:cs typeface="+mn-cs"/>
            </a:rPr>
            <a:t>, the warehouse in Cubatão/São</a:t>
          </a:r>
          <a:r>
            <a:rPr lang="pt-BR" sz="1200" baseline="0">
              <a:solidFill>
                <a:schemeClr val="tx1"/>
              </a:solidFill>
              <a:effectLst/>
              <a:latin typeface="Montserrat" panose="00000500000000000000" pitchFamily="2" charset="0"/>
              <a:ea typeface="+mn-ea"/>
              <a:cs typeface="+mn-cs"/>
            </a:rPr>
            <a:t> Paulo</a:t>
          </a:r>
          <a:r>
            <a:rPr lang="pt-BR" sz="1200">
              <a:solidFill>
                <a:schemeClr val="tx1"/>
              </a:solidFill>
              <a:effectLst/>
              <a:latin typeface="Montserrat" panose="00000500000000000000" pitchFamily="2" charset="0"/>
              <a:ea typeface="+mn-ea"/>
              <a:cs typeface="+mn-cs"/>
            </a:rPr>
            <a:t> and the respective plants. The growth dynamics for this business depends on the sales of essential personal care products and on the production of glass in the country (both industries depend on the raw material that Tegma manages).</a:t>
          </a:r>
          <a:br>
            <a:rPr lang="pt-BR" sz="1200">
              <a:solidFill>
                <a:schemeClr val="tx1"/>
              </a:solidFill>
              <a:effectLst/>
              <a:latin typeface="Montserrat" panose="00000500000000000000" pitchFamily="2" charset="0"/>
              <a:ea typeface="+mn-ea"/>
              <a:cs typeface="+mn-cs"/>
            </a:rPr>
          </a:br>
          <a:r>
            <a:rPr lang="pt-BR" sz="1200">
              <a:solidFill>
                <a:schemeClr val="tx1"/>
              </a:solidFill>
              <a:effectLst/>
              <a:latin typeface="Montserrat" panose="00000500000000000000" pitchFamily="2" charset="0"/>
              <a:ea typeface="+mn-ea"/>
              <a:cs typeface="+mn-cs"/>
            </a:rPr>
            <a:t/>
          </a:r>
          <a:br>
            <a:rPr lang="pt-BR" sz="1200">
              <a:solidFill>
                <a:schemeClr val="tx1"/>
              </a:solidFill>
              <a:effectLst/>
              <a:latin typeface="Montserrat" panose="00000500000000000000" pitchFamily="2" charset="0"/>
              <a:ea typeface="+mn-ea"/>
              <a:cs typeface="+mn-cs"/>
            </a:rPr>
          </a:br>
          <a:r>
            <a:rPr lang="pt-BR" sz="1200">
              <a:solidFill>
                <a:schemeClr val="tx1"/>
              </a:solidFill>
              <a:effectLst/>
              <a:latin typeface="Montserrat" panose="00000500000000000000" pitchFamily="2" charset="0"/>
              <a:ea typeface="+mn-ea"/>
              <a:cs typeface="+mn-cs"/>
            </a:rPr>
            <a:t>The gross revenue of industrial logistics for the </a:t>
          </a:r>
          <a:r>
            <a:rPr lang="pt-BR" sz="1200" b="1">
              <a:solidFill>
                <a:schemeClr val="tx1"/>
              </a:solidFill>
              <a:effectLst/>
              <a:latin typeface="Montserrat" panose="00000500000000000000" pitchFamily="2" charset="0"/>
              <a:ea typeface="+mn-ea"/>
              <a:cs typeface="+mn-cs"/>
            </a:rPr>
            <a:t>home appliance</a:t>
          </a:r>
          <a:r>
            <a:rPr lang="pt-BR" sz="1200">
              <a:solidFill>
                <a:schemeClr val="tx1"/>
              </a:solidFill>
              <a:effectLst/>
              <a:latin typeface="Montserrat" panose="00000500000000000000" pitchFamily="2" charset="0"/>
              <a:ea typeface="+mn-ea"/>
              <a:cs typeface="+mn-cs"/>
            </a:rPr>
            <a:t> sector depends, in turn, on i) the number of trips to collect parts between the various suppliers and take them to the clients' factories and ii) the remuneration for investments made in the acquisition of packaging to accommodate the parts during logistics, based on a management fee for this service. The growth dynamics of this business depends mainly on the sales of home appliances in the country.</a:t>
          </a:r>
        </a:p>
      </xdr:txBody>
    </xdr:sp>
    <xdr:clientData/>
  </xdr:oneCellAnchor>
  <xdr:twoCellAnchor editAs="oneCell">
    <xdr:from>
      <xdr:col>16384</xdr:col>
      <xdr:colOff>298480</xdr:colOff>
      <xdr:row>0</xdr:row>
      <xdr:rowOff>170661</xdr:rowOff>
    </xdr:from>
    <xdr:to>
      <xdr:col>16384</xdr:col>
      <xdr:colOff>604958</xdr:colOff>
      <xdr:row>2</xdr:row>
      <xdr:rowOff>41357</xdr:rowOff>
    </xdr:to>
    <xdr:pic>
      <xdr:nvPicPr>
        <xdr:cNvPr id="6" name="Imagem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2528580" y="170661"/>
          <a:ext cx="306478" cy="251696"/>
        </a:xfrm>
        <a:prstGeom prst="rect">
          <a:avLst/>
        </a:prstGeom>
      </xdr:spPr>
    </xdr:pic>
    <xdr:clientData/>
  </xdr:twoCellAnchor>
  <xdr:twoCellAnchor>
    <xdr:from>
      <xdr:col>11</xdr:col>
      <xdr:colOff>135031</xdr:colOff>
      <xdr:row>0</xdr:row>
      <xdr:rowOff>0</xdr:rowOff>
    </xdr:from>
    <xdr:to>
      <xdr:col>15</xdr:col>
      <xdr:colOff>336735</xdr:colOff>
      <xdr:row>25</xdr:row>
      <xdr:rowOff>0</xdr:rowOff>
    </xdr:to>
    <xdr:grpSp>
      <xdr:nvGrpSpPr>
        <xdr:cNvPr id="9" name="Agrupar 8">
          <a:extLst>
            <a:ext uri="{FF2B5EF4-FFF2-40B4-BE49-F238E27FC236}">
              <a16:creationId xmlns:a16="http://schemas.microsoft.com/office/drawing/2014/main" id="{00000000-0008-0000-0A00-000009000000}"/>
            </a:ext>
          </a:extLst>
        </xdr:cNvPr>
        <xdr:cNvGrpSpPr/>
      </xdr:nvGrpSpPr>
      <xdr:grpSpPr>
        <a:xfrm>
          <a:off x="7202207" y="0"/>
          <a:ext cx="2771587" cy="4855882"/>
          <a:chOff x="5507735" y="2613621"/>
          <a:chExt cx="905725" cy="1632502"/>
        </a:xfrm>
      </xdr:grpSpPr>
      <xdr:sp macro="" textlink="">
        <xdr:nvSpPr>
          <xdr:cNvPr id="10" name="Forma Livre: Forma 34">
            <a:extLst>
              <a:ext uri="{FF2B5EF4-FFF2-40B4-BE49-F238E27FC236}">
                <a16:creationId xmlns:a16="http://schemas.microsoft.com/office/drawing/2014/main" id="{00000000-0008-0000-0A00-00000A000000}"/>
              </a:ext>
            </a:extLst>
          </xdr:cNvPr>
          <xdr:cNvSpPr/>
        </xdr:nvSpPr>
        <xdr:spPr>
          <a:xfrm>
            <a:off x="5507735" y="2613621"/>
            <a:ext cx="905725" cy="1569167"/>
          </a:xfrm>
          <a:custGeom>
            <a:avLst/>
            <a:gdLst>
              <a:gd name="connsiteX0" fmla="*/ 13463 w 1105698"/>
              <a:gd name="connsiteY0" fmla="*/ 1356408 h 1569167"/>
              <a:gd name="connsiteX1" fmla="*/ 132135 w 1105698"/>
              <a:gd name="connsiteY1" fmla="*/ 1569168 h 1569167"/>
              <a:gd name="connsiteX2" fmla="*/ 160663 w 1105698"/>
              <a:gd name="connsiteY2" fmla="*/ 833361 h 1569167"/>
              <a:gd name="connsiteX3" fmla="*/ 716999 w 1105698"/>
              <a:gd name="connsiteY3" fmla="*/ 223399 h 1569167"/>
              <a:gd name="connsiteX4" fmla="*/ 850349 w 1105698"/>
              <a:gd name="connsiteY4" fmla="*/ 384715 h 1569167"/>
              <a:gd name="connsiteX5" fmla="*/ 1104495 w 1105698"/>
              <a:gd name="connsiteY5" fmla="*/ 384191 h 1569167"/>
              <a:gd name="connsiteX6" fmla="*/ 817202 w 1105698"/>
              <a:gd name="connsiteY6" fmla="*/ 0 h 1569167"/>
              <a:gd name="connsiteX7" fmla="*/ 173359 w 1105698"/>
              <a:gd name="connsiteY7" fmla="*/ 553088 h 1569167"/>
              <a:gd name="connsiteX8" fmla="*/ 13463 w 1105698"/>
              <a:gd name="connsiteY8" fmla="*/ 1356408 h 15691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05698" h="1569167">
                <a:moveTo>
                  <a:pt x="13463" y="1356408"/>
                </a:moveTo>
                <a:cubicBezTo>
                  <a:pt x="35075" y="1474546"/>
                  <a:pt x="84005" y="1550013"/>
                  <a:pt x="132135" y="1569168"/>
                </a:cubicBezTo>
                <a:cubicBezTo>
                  <a:pt x="-329" y="1367247"/>
                  <a:pt x="75947" y="1042168"/>
                  <a:pt x="160663" y="833361"/>
                </a:cubicBezTo>
                <a:cubicBezTo>
                  <a:pt x="242444" y="631822"/>
                  <a:pt x="478359" y="244583"/>
                  <a:pt x="716999" y="223399"/>
                </a:cubicBezTo>
                <a:cubicBezTo>
                  <a:pt x="832432" y="217999"/>
                  <a:pt x="846777" y="293037"/>
                  <a:pt x="850349" y="384715"/>
                </a:cubicBezTo>
                <a:lnTo>
                  <a:pt x="1104495" y="384191"/>
                </a:lnTo>
                <a:cubicBezTo>
                  <a:pt x="1119240" y="225752"/>
                  <a:pt x="997101" y="-19"/>
                  <a:pt x="817202" y="0"/>
                </a:cubicBezTo>
                <a:cubicBezTo>
                  <a:pt x="524461" y="29"/>
                  <a:pt x="309176" y="313392"/>
                  <a:pt x="173359" y="553088"/>
                </a:cubicBezTo>
                <a:cubicBezTo>
                  <a:pt x="-30057" y="968016"/>
                  <a:pt x="-8149" y="1238269"/>
                  <a:pt x="13463" y="1356408"/>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latin typeface="Montserrat Medium" pitchFamily="2" charset="77"/>
            </a:endParaRPr>
          </a:p>
        </xdr:txBody>
      </xdr:sp>
      <xdr:sp macro="" textlink="">
        <xdr:nvSpPr>
          <xdr:cNvPr id="11" name="Forma Livre: Forma 35">
            <a:extLst>
              <a:ext uri="{FF2B5EF4-FFF2-40B4-BE49-F238E27FC236}">
                <a16:creationId xmlns:a16="http://schemas.microsoft.com/office/drawing/2014/main" id="{00000000-0008-0000-0A00-00000B000000}"/>
              </a:ext>
            </a:extLst>
          </xdr:cNvPr>
          <xdr:cNvSpPr/>
        </xdr:nvSpPr>
        <xdr:spPr>
          <a:xfrm>
            <a:off x="5716749" y="3161194"/>
            <a:ext cx="689802" cy="1084929"/>
          </a:xfrm>
          <a:custGeom>
            <a:avLst/>
            <a:gdLst>
              <a:gd name="connsiteX0" fmla="*/ 524446 w 826817"/>
              <a:gd name="connsiteY0" fmla="*/ 758504 h 1084929"/>
              <a:gd name="connsiteX1" fmla="*/ 826541 w 826817"/>
              <a:gd name="connsiteY1" fmla="*/ 9011 h 1084929"/>
              <a:gd name="connsiteX2" fmla="*/ 826817 w 826817"/>
              <a:gd name="connsiteY2" fmla="*/ 933 h 1084929"/>
              <a:gd name="connsiteX3" fmla="*/ 359168 w 826817"/>
              <a:gd name="connsiteY3" fmla="*/ 0 h 1084929"/>
              <a:gd name="connsiteX4" fmla="*/ 332851 w 826817"/>
              <a:gd name="connsiteY4" fmla="*/ 176098 h 1084929"/>
              <a:gd name="connsiteX5" fmla="*/ 485803 w 826817"/>
              <a:gd name="connsiteY5" fmla="*/ 139427 h 1084929"/>
              <a:gd name="connsiteX6" fmla="*/ 547040 w 826817"/>
              <a:gd name="connsiteY6" fmla="*/ 268938 h 1084929"/>
              <a:gd name="connsiteX7" fmla="*/ 234324 w 826817"/>
              <a:gd name="connsiteY7" fmla="*/ 958691 h 1084929"/>
              <a:gd name="connsiteX8" fmla="*/ 247 w 826817"/>
              <a:gd name="connsiteY8" fmla="*/ 1082307 h 1084929"/>
              <a:gd name="connsiteX9" fmla="*/ 524446 w 826817"/>
              <a:gd name="connsiteY9" fmla="*/ 758504 h 10849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26817" h="1084929">
                <a:moveTo>
                  <a:pt x="524446" y="758504"/>
                </a:moveTo>
                <a:cubicBezTo>
                  <a:pt x="667207" y="561232"/>
                  <a:pt x="815340" y="257461"/>
                  <a:pt x="826541" y="9011"/>
                </a:cubicBezTo>
                <a:cubicBezTo>
                  <a:pt x="826694" y="5753"/>
                  <a:pt x="826694" y="3267"/>
                  <a:pt x="826817" y="933"/>
                </a:cubicBezTo>
                <a:cubicBezTo>
                  <a:pt x="671112" y="1867"/>
                  <a:pt x="510749" y="476"/>
                  <a:pt x="359168" y="0"/>
                </a:cubicBezTo>
                <a:cubicBezTo>
                  <a:pt x="350882" y="59865"/>
                  <a:pt x="340842" y="116148"/>
                  <a:pt x="332851" y="176098"/>
                </a:cubicBezTo>
                <a:cubicBezTo>
                  <a:pt x="344471" y="177451"/>
                  <a:pt x="413585" y="128664"/>
                  <a:pt x="485803" y="139427"/>
                </a:cubicBezTo>
                <a:cubicBezTo>
                  <a:pt x="548106" y="148723"/>
                  <a:pt x="546878" y="226171"/>
                  <a:pt x="547040" y="268938"/>
                </a:cubicBezTo>
                <a:cubicBezTo>
                  <a:pt x="528847" y="632050"/>
                  <a:pt x="351567" y="862289"/>
                  <a:pt x="234324" y="958691"/>
                </a:cubicBezTo>
                <a:cubicBezTo>
                  <a:pt x="117100" y="1055084"/>
                  <a:pt x="-6268" y="1081297"/>
                  <a:pt x="247" y="1082307"/>
                </a:cubicBezTo>
                <a:cubicBezTo>
                  <a:pt x="177327" y="1109539"/>
                  <a:pt x="408022" y="919372"/>
                  <a:pt x="524446" y="758504"/>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latin typeface="Montserrat Medium" pitchFamily="2" charset="77"/>
            </a:endParaRPr>
          </a:p>
        </xdr:txBody>
      </xdr:sp>
    </xdr:grpSp>
    <xdr:clientData/>
  </xdr:twoCellAnchor>
  <xdr:twoCellAnchor>
    <xdr:from>
      <xdr:col>11</xdr:col>
      <xdr:colOff>437031</xdr:colOff>
      <xdr:row>0</xdr:row>
      <xdr:rowOff>47225</xdr:rowOff>
    </xdr:from>
    <xdr:to>
      <xdr:col>16</xdr:col>
      <xdr:colOff>108857</xdr:colOff>
      <xdr:row>24</xdr:row>
      <xdr:rowOff>181695</xdr:rowOff>
    </xdr:to>
    <xdr:sp macro="" textlink="">
      <xdr:nvSpPr>
        <xdr:cNvPr id="12" name="Retângulo 11">
          <a:extLst>
            <a:ext uri="{FF2B5EF4-FFF2-40B4-BE49-F238E27FC236}">
              <a16:creationId xmlns:a16="http://schemas.microsoft.com/office/drawing/2014/main" id="{00000000-0008-0000-0A00-00000C000000}"/>
            </a:ext>
          </a:extLst>
        </xdr:cNvPr>
        <xdr:cNvSpPr/>
      </xdr:nvSpPr>
      <xdr:spPr>
        <a:xfrm>
          <a:off x="7142631" y="47225"/>
          <a:ext cx="2719826" cy="4715995"/>
        </a:xfrm>
        <a:prstGeom prst="rect">
          <a:avLst/>
        </a:prstGeom>
        <a:solidFill>
          <a:srgbClr val="EA74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554401" rtl="0" eaLnBrk="1" latinLnBrk="0" hangingPunct="1">
            <a:defRPr sz="1091" kern="1200">
              <a:solidFill>
                <a:schemeClr val="lt1"/>
              </a:solidFill>
              <a:latin typeface="+mn-lt"/>
              <a:ea typeface="+mn-ea"/>
              <a:cs typeface="+mn-cs"/>
            </a:defRPr>
          </a:lvl1pPr>
          <a:lvl2pPr marL="277200" algn="l" defTabSz="554401" rtl="0" eaLnBrk="1" latinLnBrk="0" hangingPunct="1">
            <a:defRPr sz="1091" kern="1200">
              <a:solidFill>
                <a:schemeClr val="lt1"/>
              </a:solidFill>
              <a:latin typeface="+mn-lt"/>
              <a:ea typeface="+mn-ea"/>
              <a:cs typeface="+mn-cs"/>
            </a:defRPr>
          </a:lvl2pPr>
          <a:lvl3pPr marL="554401" algn="l" defTabSz="554401" rtl="0" eaLnBrk="1" latinLnBrk="0" hangingPunct="1">
            <a:defRPr sz="1091" kern="1200">
              <a:solidFill>
                <a:schemeClr val="lt1"/>
              </a:solidFill>
              <a:latin typeface="+mn-lt"/>
              <a:ea typeface="+mn-ea"/>
              <a:cs typeface="+mn-cs"/>
            </a:defRPr>
          </a:lvl3pPr>
          <a:lvl4pPr marL="831601" algn="l" defTabSz="554401" rtl="0" eaLnBrk="1" latinLnBrk="0" hangingPunct="1">
            <a:defRPr sz="1091" kern="1200">
              <a:solidFill>
                <a:schemeClr val="lt1"/>
              </a:solidFill>
              <a:latin typeface="+mn-lt"/>
              <a:ea typeface="+mn-ea"/>
              <a:cs typeface="+mn-cs"/>
            </a:defRPr>
          </a:lvl4pPr>
          <a:lvl5pPr marL="1108801" algn="l" defTabSz="554401" rtl="0" eaLnBrk="1" latinLnBrk="0" hangingPunct="1">
            <a:defRPr sz="1091" kern="1200">
              <a:solidFill>
                <a:schemeClr val="lt1"/>
              </a:solidFill>
              <a:latin typeface="+mn-lt"/>
              <a:ea typeface="+mn-ea"/>
              <a:cs typeface="+mn-cs"/>
            </a:defRPr>
          </a:lvl5pPr>
          <a:lvl6pPr marL="1386002" algn="l" defTabSz="554401" rtl="0" eaLnBrk="1" latinLnBrk="0" hangingPunct="1">
            <a:defRPr sz="1091" kern="1200">
              <a:solidFill>
                <a:schemeClr val="lt1"/>
              </a:solidFill>
              <a:latin typeface="+mn-lt"/>
              <a:ea typeface="+mn-ea"/>
              <a:cs typeface="+mn-cs"/>
            </a:defRPr>
          </a:lvl6pPr>
          <a:lvl7pPr marL="1663202" algn="l" defTabSz="554401" rtl="0" eaLnBrk="1" latinLnBrk="0" hangingPunct="1">
            <a:defRPr sz="1091" kern="1200">
              <a:solidFill>
                <a:schemeClr val="lt1"/>
              </a:solidFill>
              <a:latin typeface="+mn-lt"/>
              <a:ea typeface="+mn-ea"/>
              <a:cs typeface="+mn-cs"/>
            </a:defRPr>
          </a:lvl7pPr>
          <a:lvl8pPr marL="1940403" algn="l" defTabSz="554401" rtl="0" eaLnBrk="1" latinLnBrk="0" hangingPunct="1">
            <a:defRPr sz="1091" kern="1200">
              <a:solidFill>
                <a:schemeClr val="lt1"/>
              </a:solidFill>
              <a:latin typeface="+mn-lt"/>
              <a:ea typeface="+mn-ea"/>
              <a:cs typeface="+mn-cs"/>
            </a:defRPr>
          </a:lvl8pPr>
          <a:lvl9pPr marL="2217603" algn="l" defTabSz="554401" rtl="0" eaLnBrk="1" latinLnBrk="0" hangingPunct="1">
            <a:defRPr sz="1091"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pt-BR" sz="1800" b="0" i="0" u="none" strike="noStrike" kern="1200" cap="none" spc="0" normalizeH="0" baseline="0">
            <a:ln>
              <a:noFill/>
            </a:ln>
            <a:solidFill>
              <a:prstClr val="white"/>
            </a:solidFill>
            <a:effectLst/>
            <a:uLnTx/>
            <a:uFillTx/>
            <a:latin typeface="Montserrat Medium" pitchFamily="2" charset="77"/>
            <a:ea typeface="+mn-ea"/>
            <a:cs typeface="+mn-cs"/>
          </a:endParaRPr>
        </a:p>
      </xdr:txBody>
    </xdr:sp>
    <xdr:clientData/>
  </xdr:twoCellAnchor>
  <xdr:twoCellAnchor editAs="oneCell">
    <xdr:from>
      <xdr:col>15</xdr:col>
      <xdr:colOff>542984</xdr:colOff>
      <xdr:row>0</xdr:row>
      <xdr:rowOff>47625</xdr:rowOff>
    </xdr:from>
    <xdr:to>
      <xdr:col>16383</xdr:col>
      <xdr:colOff>9525</xdr:colOff>
      <xdr:row>24</xdr:row>
      <xdr:rowOff>171450</xdr:rowOff>
    </xdr:to>
    <xdr:pic>
      <xdr:nvPicPr>
        <xdr:cNvPr id="14" name="Imagem 13" descr="Uma imagem contendo edifício, ao ar livre, caminhão, rua&#10;&#10;Descrição gerada automaticamente">
          <a:extLst>
            <a:ext uri="{FF2B5EF4-FFF2-40B4-BE49-F238E27FC236}">
              <a16:creationId xmlns:a16="http://schemas.microsoft.com/office/drawing/2014/main" id="{00000000-0008-0000-0A00-00000E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l="21250" r="17165"/>
        <a:stretch/>
      </xdr:blipFill>
      <xdr:spPr>
        <a:xfrm>
          <a:off x="9686984" y="47625"/>
          <a:ext cx="2514541" cy="4695825"/>
        </a:xfrm>
        <a:prstGeom prst="rect">
          <a:avLst/>
        </a:prstGeom>
      </xdr:spPr>
    </xdr:pic>
    <xdr:clientData/>
  </xdr:twoCellAnchor>
  <xdr:twoCellAnchor editAs="oneCell">
    <xdr:from>
      <xdr:col>18</xdr:col>
      <xdr:colOff>215879</xdr:colOff>
      <xdr:row>1</xdr:row>
      <xdr:rowOff>123825</xdr:rowOff>
    </xdr:from>
    <xdr:to>
      <xdr:col>19</xdr:col>
      <xdr:colOff>9524</xdr:colOff>
      <xdr:row>4</xdr:row>
      <xdr:rowOff>9525</xdr:rowOff>
    </xdr:to>
    <xdr:pic>
      <xdr:nvPicPr>
        <xdr:cNvPr id="13" name="Imagem 12" descr="https://cdn-icons-png.flaticon.com/512/1946/1946488.png">
          <a:hlinkClick xmlns:r="http://schemas.openxmlformats.org/officeDocument/2006/relationships" r:id="rId4"/>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188679" y="323850"/>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104775</xdr:colOff>
      <xdr:row>4</xdr:row>
      <xdr:rowOff>19048</xdr:rowOff>
    </xdr:from>
    <xdr:to>
      <xdr:col>19</xdr:col>
      <xdr:colOff>295275</xdr:colOff>
      <xdr:row>5</xdr:row>
      <xdr:rowOff>104773</xdr:rowOff>
    </xdr:to>
    <xdr:sp macro="" textlink="">
      <xdr:nvSpPr>
        <xdr:cNvPr id="15" name="CaixaDeTexto 14">
          <a:extLst>
            <a:ext uri="{FF2B5EF4-FFF2-40B4-BE49-F238E27FC236}">
              <a16:creationId xmlns:a16="http://schemas.microsoft.com/office/drawing/2014/main" id="{00000000-0008-0000-0A00-00000F000000}"/>
            </a:ext>
          </a:extLst>
        </xdr:cNvPr>
        <xdr:cNvSpPr txBox="1"/>
      </xdr:nvSpPr>
      <xdr:spPr>
        <a:xfrm>
          <a:off x="11077575" y="790573"/>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Menu</a:t>
          </a:r>
        </a:p>
      </xdr:txBody>
    </xdr:sp>
    <xdr:clientData/>
  </xdr:twoCellAnchor>
  <xdr:twoCellAnchor editAs="oneCell">
    <xdr:from>
      <xdr:col>18</xdr:col>
      <xdr:colOff>521928</xdr:colOff>
      <xdr:row>20</xdr:row>
      <xdr:rowOff>180575</xdr:rowOff>
    </xdr:from>
    <xdr:to>
      <xdr:col>19</xdr:col>
      <xdr:colOff>217956</xdr:colOff>
      <xdr:row>23</xdr:row>
      <xdr:rowOff>9125</xdr:rowOff>
    </xdr:to>
    <xdr:pic>
      <xdr:nvPicPr>
        <xdr:cNvPr id="16" name="Imagem 15" descr="https://cdn-icons-png.flaticon.com/512/591/591855.png">
          <a:hlinkClick xmlns:r="http://schemas.openxmlformats.org/officeDocument/2006/relationships" r:id="rId6"/>
          <a:extLst>
            <a:ext uri="{FF2B5EF4-FFF2-40B4-BE49-F238E27FC236}">
              <a16:creationId xmlns:a16="http://schemas.microsoft.com/office/drawing/2014/main" id="{00000000-0008-0000-0A00-000010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494728" y="399057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579078</xdr:colOff>
      <xdr:row>20</xdr:row>
      <xdr:rowOff>180575</xdr:rowOff>
    </xdr:from>
    <xdr:to>
      <xdr:col>18</xdr:col>
      <xdr:colOff>275106</xdr:colOff>
      <xdr:row>23</xdr:row>
      <xdr:rowOff>9125</xdr:rowOff>
    </xdr:to>
    <xdr:pic>
      <xdr:nvPicPr>
        <xdr:cNvPr id="17" name="Imagem 16" descr="https://cdn-icons-png.flaticon.com/512/591/591855.png">
          <a:hlinkClick xmlns:r="http://schemas.openxmlformats.org/officeDocument/2006/relationships" r:id="rId8"/>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10800000">
          <a:off x="10942278" y="399057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398931</xdr:colOff>
      <xdr:row>22</xdr:row>
      <xdr:rowOff>171049</xdr:rowOff>
    </xdr:from>
    <xdr:to>
      <xdr:col>19</xdr:col>
      <xdr:colOff>589431</xdr:colOff>
      <xdr:row>24</xdr:row>
      <xdr:rowOff>66274</xdr:rowOff>
    </xdr:to>
    <xdr:sp macro="" textlink="">
      <xdr:nvSpPr>
        <xdr:cNvPr id="18" name="CaixaDeTexto 17">
          <a:extLst>
            <a:ext uri="{FF2B5EF4-FFF2-40B4-BE49-F238E27FC236}">
              <a16:creationId xmlns:a16="http://schemas.microsoft.com/office/drawing/2014/main" id="{00000000-0008-0000-0A00-000012000000}"/>
            </a:ext>
          </a:extLst>
        </xdr:cNvPr>
        <xdr:cNvSpPr txBox="1"/>
      </xdr:nvSpPr>
      <xdr:spPr>
        <a:xfrm>
          <a:off x="11371731" y="4362049"/>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17</xdr:col>
      <xdr:colOff>201083</xdr:colOff>
      <xdr:row>22</xdr:row>
      <xdr:rowOff>171049</xdr:rowOff>
    </xdr:from>
    <xdr:to>
      <xdr:col>18</xdr:col>
      <xdr:colOff>475131</xdr:colOff>
      <xdr:row>24</xdr:row>
      <xdr:rowOff>66274</xdr:rowOff>
    </xdr:to>
    <xdr:sp macro="" textlink="">
      <xdr:nvSpPr>
        <xdr:cNvPr id="19" name="CaixaDeTexto 18">
          <a:extLst>
            <a:ext uri="{FF2B5EF4-FFF2-40B4-BE49-F238E27FC236}">
              <a16:creationId xmlns:a16="http://schemas.microsoft.com/office/drawing/2014/main" id="{00000000-0008-0000-0A00-000013000000}"/>
            </a:ext>
          </a:extLst>
        </xdr:cNvPr>
        <xdr:cNvSpPr txBox="1"/>
      </xdr:nvSpPr>
      <xdr:spPr>
        <a:xfrm>
          <a:off x="10636250" y="4362049"/>
          <a:ext cx="88788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0B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 |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Integrated Logistics Division Results</a:t>
          </a: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twoCellAnchor editAs="oneCell">
    <xdr:from>
      <xdr:col>17</xdr:col>
      <xdr:colOff>108088</xdr:colOff>
      <xdr:row>0</xdr:row>
      <xdr:rowOff>0</xdr:rowOff>
    </xdr:from>
    <xdr:to>
      <xdr:col>16383</xdr:col>
      <xdr:colOff>15019</xdr:colOff>
      <xdr:row>25</xdr:row>
      <xdr:rowOff>0</xdr:rowOff>
    </xdr:to>
    <xdr:pic>
      <xdr:nvPicPr>
        <xdr:cNvPr id="12" name="Imagem 11" descr="Uma imagem contendo ao ar livre, edifício, cheio, trem&#10;&#10;Descrição gerada automaticamente">
          <a:extLst>
            <a:ext uri="{FF2B5EF4-FFF2-40B4-BE49-F238E27FC236}">
              <a16:creationId xmlns:a16="http://schemas.microsoft.com/office/drawing/2014/main" id="{00000000-0008-0000-0B00-00000C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0471288" y="0"/>
          <a:ext cx="1735731" cy="4762500"/>
        </a:xfrm>
        <a:prstGeom prst="rect">
          <a:avLst/>
        </a:prstGeom>
      </xdr:spPr>
    </xdr:pic>
    <xdr:clientData/>
  </xdr:twoCellAnchor>
  <xdr:twoCellAnchor>
    <xdr:from>
      <xdr:col>15</xdr:col>
      <xdr:colOff>38100</xdr:colOff>
      <xdr:row>1</xdr:row>
      <xdr:rowOff>121228</xdr:rowOff>
    </xdr:from>
    <xdr:to>
      <xdr:col>19</xdr:col>
      <xdr:colOff>568751</xdr:colOff>
      <xdr:row>23</xdr:row>
      <xdr:rowOff>1</xdr:rowOff>
    </xdr:to>
    <xdr:grpSp>
      <xdr:nvGrpSpPr>
        <xdr:cNvPr id="13" name="Agrupar 12">
          <a:extLst>
            <a:ext uri="{FF2B5EF4-FFF2-40B4-BE49-F238E27FC236}">
              <a16:creationId xmlns:a16="http://schemas.microsoft.com/office/drawing/2014/main" id="{00000000-0008-0000-0B00-00000D000000}"/>
            </a:ext>
          </a:extLst>
        </xdr:cNvPr>
        <xdr:cNvGrpSpPr>
          <a:grpSpLocks noChangeAspect="1"/>
        </xdr:cNvGrpSpPr>
      </xdr:nvGrpSpPr>
      <xdr:grpSpPr>
        <a:xfrm>
          <a:off x="9675159" y="315463"/>
          <a:ext cx="3100533" cy="4151950"/>
          <a:chOff x="5307763" y="2613621"/>
          <a:chExt cx="1105698" cy="1632502"/>
        </a:xfrm>
      </xdr:grpSpPr>
      <xdr:sp macro="" textlink="">
        <xdr:nvSpPr>
          <xdr:cNvPr id="14" name="Forma Livre: Forma 28">
            <a:extLst>
              <a:ext uri="{FF2B5EF4-FFF2-40B4-BE49-F238E27FC236}">
                <a16:creationId xmlns:a16="http://schemas.microsoft.com/office/drawing/2014/main" id="{00000000-0008-0000-0B00-00000E000000}"/>
              </a:ext>
            </a:extLst>
          </xdr:cNvPr>
          <xdr:cNvSpPr/>
        </xdr:nvSpPr>
        <xdr:spPr>
          <a:xfrm>
            <a:off x="5307763" y="2613621"/>
            <a:ext cx="1105698" cy="1569167"/>
          </a:xfrm>
          <a:custGeom>
            <a:avLst/>
            <a:gdLst>
              <a:gd name="connsiteX0" fmla="*/ 13463 w 1105698"/>
              <a:gd name="connsiteY0" fmla="*/ 1356408 h 1569167"/>
              <a:gd name="connsiteX1" fmla="*/ 132135 w 1105698"/>
              <a:gd name="connsiteY1" fmla="*/ 1569168 h 1569167"/>
              <a:gd name="connsiteX2" fmla="*/ 160663 w 1105698"/>
              <a:gd name="connsiteY2" fmla="*/ 833361 h 1569167"/>
              <a:gd name="connsiteX3" fmla="*/ 716999 w 1105698"/>
              <a:gd name="connsiteY3" fmla="*/ 223399 h 1569167"/>
              <a:gd name="connsiteX4" fmla="*/ 850349 w 1105698"/>
              <a:gd name="connsiteY4" fmla="*/ 384715 h 1569167"/>
              <a:gd name="connsiteX5" fmla="*/ 1104495 w 1105698"/>
              <a:gd name="connsiteY5" fmla="*/ 384191 h 1569167"/>
              <a:gd name="connsiteX6" fmla="*/ 817202 w 1105698"/>
              <a:gd name="connsiteY6" fmla="*/ 0 h 1569167"/>
              <a:gd name="connsiteX7" fmla="*/ 173359 w 1105698"/>
              <a:gd name="connsiteY7" fmla="*/ 553088 h 1569167"/>
              <a:gd name="connsiteX8" fmla="*/ 13463 w 1105698"/>
              <a:gd name="connsiteY8" fmla="*/ 1356408 h 15691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05698" h="1569167">
                <a:moveTo>
                  <a:pt x="13463" y="1356408"/>
                </a:moveTo>
                <a:cubicBezTo>
                  <a:pt x="35075" y="1474546"/>
                  <a:pt x="84005" y="1550013"/>
                  <a:pt x="132135" y="1569168"/>
                </a:cubicBezTo>
                <a:cubicBezTo>
                  <a:pt x="-329" y="1367247"/>
                  <a:pt x="75947" y="1042168"/>
                  <a:pt x="160663" y="833361"/>
                </a:cubicBezTo>
                <a:cubicBezTo>
                  <a:pt x="242444" y="631822"/>
                  <a:pt x="478359" y="244583"/>
                  <a:pt x="716999" y="223399"/>
                </a:cubicBezTo>
                <a:cubicBezTo>
                  <a:pt x="832432" y="217999"/>
                  <a:pt x="846777" y="293037"/>
                  <a:pt x="850349" y="384715"/>
                </a:cubicBezTo>
                <a:lnTo>
                  <a:pt x="1104495" y="384191"/>
                </a:lnTo>
                <a:cubicBezTo>
                  <a:pt x="1119240" y="225752"/>
                  <a:pt x="997101" y="-19"/>
                  <a:pt x="817202" y="0"/>
                </a:cubicBezTo>
                <a:cubicBezTo>
                  <a:pt x="524461" y="29"/>
                  <a:pt x="309176" y="313392"/>
                  <a:pt x="173359" y="553088"/>
                </a:cubicBezTo>
                <a:cubicBezTo>
                  <a:pt x="-30057" y="968016"/>
                  <a:pt x="-8149" y="1238269"/>
                  <a:pt x="13463" y="1356408"/>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p>
        </xdr:txBody>
      </xdr:sp>
      <xdr:sp macro="" textlink="">
        <xdr:nvSpPr>
          <xdr:cNvPr id="15" name="Forma Livre: Forma 29">
            <a:extLst>
              <a:ext uri="{FF2B5EF4-FFF2-40B4-BE49-F238E27FC236}">
                <a16:creationId xmlns:a16="http://schemas.microsoft.com/office/drawing/2014/main" id="{00000000-0008-0000-0B00-00000F000000}"/>
              </a:ext>
            </a:extLst>
          </xdr:cNvPr>
          <xdr:cNvSpPr/>
        </xdr:nvSpPr>
        <xdr:spPr>
          <a:xfrm>
            <a:off x="5579735" y="3161194"/>
            <a:ext cx="826817" cy="1084929"/>
          </a:xfrm>
          <a:custGeom>
            <a:avLst/>
            <a:gdLst>
              <a:gd name="connsiteX0" fmla="*/ 524446 w 826817"/>
              <a:gd name="connsiteY0" fmla="*/ 758504 h 1084929"/>
              <a:gd name="connsiteX1" fmla="*/ 826541 w 826817"/>
              <a:gd name="connsiteY1" fmla="*/ 9011 h 1084929"/>
              <a:gd name="connsiteX2" fmla="*/ 826817 w 826817"/>
              <a:gd name="connsiteY2" fmla="*/ 933 h 1084929"/>
              <a:gd name="connsiteX3" fmla="*/ 359168 w 826817"/>
              <a:gd name="connsiteY3" fmla="*/ 0 h 1084929"/>
              <a:gd name="connsiteX4" fmla="*/ 332851 w 826817"/>
              <a:gd name="connsiteY4" fmla="*/ 176098 h 1084929"/>
              <a:gd name="connsiteX5" fmla="*/ 485803 w 826817"/>
              <a:gd name="connsiteY5" fmla="*/ 139427 h 1084929"/>
              <a:gd name="connsiteX6" fmla="*/ 547040 w 826817"/>
              <a:gd name="connsiteY6" fmla="*/ 268938 h 1084929"/>
              <a:gd name="connsiteX7" fmla="*/ 234324 w 826817"/>
              <a:gd name="connsiteY7" fmla="*/ 958691 h 1084929"/>
              <a:gd name="connsiteX8" fmla="*/ 247 w 826817"/>
              <a:gd name="connsiteY8" fmla="*/ 1082307 h 1084929"/>
              <a:gd name="connsiteX9" fmla="*/ 524446 w 826817"/>
              <a:gd name="connsiteY9" fmla="*/ 758504 h 10849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26817" h="1084929">
                <a:moveTo>
                  <a:pt x="524446" y="758504"/>
                </a:moveTo>
                <a:cubicBezTo>
                  <a:pt x="667207" y="561232"/>
                  <a:pt x="815340" y="257461"/>
                  <a:pt x="826541" y="9011"/>
                </a:cubicBezTo>
                <a:cubicBezTo>
                  <a:pt x="826694" y="5753"/>
                  <a:pt x="826694" y="3267"/>
                  <a:pt x="826817" y="933"/>
                </a:cubicBezTo>
                <a:cubicBezTo>
                  <a:pt x="671112" y="1867"/>
                  <a:pt x="510749" y="476"/>
                  <a:pt x="359168" y="0"/>
                </a:cubicBezTo>
                <a:cubicBezTo>
                  <a:pt x="350882" y="59865"/>
                  <a:pt x="340842" y="116148"/>
                  <a:pt x="332851" y="176098"/>
                </a:cubicBezTo>
                <a:cubicBezTo>
                  <a:pt x="344471" y="177451"/>
                  <a:pt x="413585" y="128664"/>
                  <a:pt x="485803" y="139427"/>
                </a:cubicBezTo>
                <a:cubicBezTo>
                  <a:pt x="548106" y="148723"/>
                  <a:pt x="546878" y="226171"/>
                  <a:pt x="547040" y="268938"/>
                </a:cubicBezTo>
                <a:cubicBezTo>
                  <a:pt x="528847" y="632050"/>
                  <a:pt x="351567" y="862289"/>
                  <a:pt x="234324" y="958691"/>
                </a:cubicBezTo>
                <a:cubicBezTo>
                  <a:pt x="117100" y="1055084"/>
                  <a:pt x="-6268" y="1081297"/>
                  <a:pt x="247" y="1082307"/>
                </a:cubicBezTo>
                <a:cubicBezTo>
                  <a:pt x="177327" y="1109539"/>
                  <a:pt x="408022" y="919372"/>
                  <a:pt x="524446" y="758504"/>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p>
        </xdr:txBody>
      </xdr:sp>
    </xdr:grpSp>
    <xdr:clientData/>
  </xdr:twoCellAnchor>
  <xdr:twoCellAnchor editAs="oneCell">
    <xdr:from>
      <xdr:col>18</xdr:col>
      <xdr:colOff>301604</xdr:colOff>
      <xdr:row>0</xdr:row>
      <xdr:rowOff>161925</xdr:rowOff>
    </xdr:from>
    <xdr:to>
      <xdr:col>19</xdr:col>
      <xdr:colOff>95249</xdr:colOff>
      <xdr:row>3</xdr:row>
      <xdr:rowOff>47625</xdr:rowOff>
    </xdr:to>
    <xdr:pic>
      <xdr:nvPicPr>
        <xdr:cNvPr id="10" name="Imagem 9" descr="https://cdn-icons-png.flaticon.com/512/1946/1946488.png">
          <a:hlinkClick xmlns:r="http://schemas.openxmlformats.org/officeDocument/2006/relationships" r:id="rId4"/>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274404" y="161925"/>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190500</xdr:colOff>
      <xdr:row>3</xdr:row>
      <xdr:rowOff>57148</xdr:rowOff>
    </xdr:from>
    <xdr:to>
      <xdr:col>19</xdr:col>
      <xdr:colOff>381000</xdr:colOff>
      <xdr:row>4</xdr:row>
      <xdr:rowOff>142873</xdr:rowOff>
    </xdr:to>
    <xdr:sp macro="" textlink="">
      <xdr:nvSpPr>
        <xdr:cNvPr id="11" name="CaixaDeTexto 10">
          <a:extLst>
            <a:ext uri="{FF2B5EF4-FFF2-40B4-BE49-F238E27FC236}">
              <a16:creationId xmlns:a16="http://schemas.microsoft.com/office/drawing/2014/main" id="{00000000-0008-0000-0B00-00000B000000}"/>
            </a:ext>
          </a:extLst>
        </xdr:cNvPr>
        <xdr:cNvSpPr txBox="1"/>
      </xdr:nvSpPr>
      <xdr:spPr>
        <a:xfrm>
          <a:off x="11163300" y="628648"/>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Menu</a:t>
          </a:r>
        </a:p>
      </xdr:txBody>
    </xdr:sp>
    <xdr:clientData/>
  </xdr:twoCellAnchor>
  <xdr:twoCellAnchor editAs="oneCell">
    <xdr:from>
      <xdr:col>18</xdr:col>
      <xdr:colOff>446847</xdr:colOff>
      <xdr:row>19</xdr:row>
      <xdr:rowOff>161925</xdr:rowOff>
    </xdr:from>
    <xdr:to>
      <xdr:col>19</xdr:col>
      <xdr:colOff>142875</xdr:colOff>
      <xdr:row>21</xdr:row>
      <xdr:rowOff>180975</xdr:rowOff>
    </xdr:to>
    <xdr:pic>
      <xdr:nvPicPr>
        <xdr:cNvPr id="16" name="Imagem 15" descr="https://cdn-icons-png.flaticon.com/512/591/591855.png">
          <a:hlinkClick xmlns:r="http://schemas.openxmlformats.org/officeDocument/2006/relationships" r:id="rId6"/>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419647" y="37814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503997</xdr:colOff>
      <xdr:row>19</xdr:row>
      <xdr:rowOff>161925</xdr:rowOff>
    </xdr:from>
    <xdr:to>
      <xdr:col>18</xdr:col>
      <xdr:colOff>200025</xdr:colOff>
      <xdr:row>21</xdr:row>
      <xdr:rowOff>180975</xdr:rowOff>
    </xdr:to>
    <xdr:pic>
      <xdr:nvPicPr>
        <xdr:cNvPr id="17" name="Imagem 16" descr="https://cdn-icons-png.flaticon.com/512/591/591855.png">
          <a:hlinkClick xmlns:r="http://schemas.openxmlformats.org/officeDocument/2006/relationships" r:id="rId8"/>
          <a:extLst>
            <a:ext uri="{FF2B5EF4-FFF2-40B4-BE49-F238E27FC236}">
              <a16:creationId xmlns:a16="http://schemas.microsoft.com/office/drawing/2014/main" id="{00000000-0008-0000-0B00-000011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10800000">
          <a:off x="10867197" y="37814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323850</xdr:colOff>
      <xdr:row>21</xdr:row>
      <xdr:rowOff>152399</xdr:rowOff>
    </xdr:from>
    <xdr:to>
      <xdr:col>19</xdr:col>
      <xdr:colOff>514350</xdr:colOff>
      <xdr:row>23</xdr:row>
      <xdr:rowOff>47624</xdr:rowOff>
    </xdr:to>
    <xdr:sp macro="" textlink="">
      <xdr:nvSpPr>
        <xdr:cNvPr id="18" name="CaixaDeTexto 17">
          <a:extLst>
            <a:ext uri="{FF2B5EF4-FFF2-40B4-BE49-F238E27FC236}">
              <a16:creationId xmlns:a16="http://schemas.microsoft.com/office/drawing/2014/main" id="{00000000-0008-0000-0B00-000012000000}"/>
            </a:ext>
          </a:extLst>
        </xdr:cNvPr>
        <xdr:cNvSpPr txBox="1"/>
      </xdr:nvSpPr>
      <xdr:spPr>
        <a:xfrm>
          <a:off x="11296650" y="4152899"/>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17</xdr:col>
      <xdr:colOff>190500</xdr:colOff>
      <xdr:row>21</xdr:row>
      <xdr:rowOff>152399</xdr:rowOff>
    </xdr:from>
    <xdr:to>
      <xdr:col>18</xdr:col>
      <xdr:colOff>400050</xdr:colOff>
      <xdr:row>23</xdr:row>
      <xdr:rowOff>47624</xdr:rowOff>
    </xdr:to>
    <xdr:sp macro="" textlink="">
      <xdr:nvSpPr>
        <xdr:cNvPr id="19" name="CaixaDeTexto 18">
          <a:extLst>
            <a:ext uri="{FF2B5EF4-FFF2-40B4-BE49-F238E27FC236}">
              <a16:creationId xmlns:a16="http://schemas.microsoft.com/office/drawing/2014/main" id="{00000000-0008-0000-0B00-000013000000}"/>
            </a:ext>
          </a:extLst>
        </xdr:cNvPr>
        <xdr:cNvSpPr txBox="1"/>
      </xdr:nvSpPr>
      <xdr:spPr>
        <a:xfrm>
          <a:off x="10625667" y="4152899"/>
          <a:ext cx="823383"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oneCellAnchor>
    <xdr:from>
      <xdr:col>0</xdr:col>
      <xdr:colOff>285750</xdr:colOff>
      <xdr:row>3</xdr:row>
      <xdr:rowOff>171008</xdr:rowOff>
    </xdr:from>
    <xdr:ext cx="9448800" cy="3753291"/>
    <xdr:sp macro="" textlink="">
      <xdr:nvSpPr>
        <xdr:cNvPr id="5" name="CaixaDeTexto 4">
          <a:extLst>
            <a:ext uri="{FF2B5EF4-FFF2-40B4-BE49-F238E27FC236}">
              <a16:creationId xmlns:a16="http://schemas.microsoft.com/office/drawing/2014/main" id="{00000000-0008-0000-0B00-000005000000}"/>
            </a:ext>
          </a:extLst>
        </xdr:cNvPr>
        <xdr:cNvSpPr txBox="1"/>
      </xdr:nvSpPr>
      <xdr:spPr>
        <a:xfrm>
          <a:off x="285750" y="742508"/>
          <a:ext cx="9448800" cy="37532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600" b="1">
              <a:solidFill>
                <a:srgbClr val="EA7423"/>
              </a:solidFill>
              <a:effectLst/>
              <a:latin typeface="Montserrat" panose="00000500000000000000" pitchFamily="2" charset="0"/>
              <a:ea typeface="+mn-ea"/>
              <a:cs typeface="+mn-cs"/>
            </a:rPr>
            <a:t>Cost of services provided</a:t>
          </a:r>
        </a:p>
        <a:p>
          <a:pPr>
            <a:spcBef>
              <a:spcPts val="600"/>
            </a:spcBef>
          </a:pPr>
          <a:r>
            <a:rPr lang="pt-BR" sz="1600">
              <a:solidFill>
                <a:schemeClr val="tx1"/>
              </a:solidFill>
              <a:effectLst/>
              <a:latin typeface="Montserrat" panose="00000500000000000000" pitchFamily="2" charset="0"/>
              <a:ea typeface="+mn-ea"/>
              <a:cs typeface="+mn-cs"/>
            </a:rPr>
            <a:t>The </a:t>
          </a:r>
          <a:r>
            <a:rPr lang="pt-BR" sz="1600" b="1">
              <a:solidFill>
                <a:schemeClr val="tx1"/>
              </a:solidFill>
              <a:effectLst/>
              <a:latin typeface="Montserrat" panose="00000500000000000000" pitchFamily="2" charset="0"/>
              <a:ea typeface="+mn-ea"/>
              <a:cs typeface="+mn-cs"/>
            </a:rPr>
            <a:t>cost of services provided </a:t>
          </a:r>
          <a:r>
            <a:rPr lang="pt-BR" sz="1600">
              <a:solidFill>
                <a:schemeClr val="tx1"/>
              </a:solidFill>
              <a:effectLst/>
              <a:latin typeface="Montserrat" panose="00000500000000000000" pitchFamily="2" charset="0"/>
              <a:ea typeface="+mn-ea"/>
              <a:cs typeface="+mn-cs"/>
            </a:rPr>
            <a:t>for this division corresponds to: (i) freight settled for outsourced logistics operators ; (ii) other fixed costs such as property maintenance, surveillance, among others.  Variable costs correspond to freight, PIS/Cofins credits and other variable costs.</a:t>
          </a:r>
        </a:p>
        <a:p>
          <a:pPr>
            <a:spcBef>
              <a:spcPts val="600"/>
            </a:spcBef>
          </a:pPr>
          <a:r>
            <a:rPr kumimoji="0" lang="pt-BR" sz="1600" b="1" i="0" u="none" strike="noStrike" kern="0" cap="none" spc="0" normalizeH="0" baseline="0" noProof="0">
              <a:ln>
                <a:noFill/>
              </a:ln>
              <a:solidFill>
                <a:srgbClr val="EA7423"/>
              </a:solidFill>
              <a:effectLst/>
              <a:uLnTx/>
              <a:uFillTx/>
              <a:latin typeface="Montserrat" panose="00000500000000000000" pitchFamily="2" charset="0"/>
              <a:ea typeface="+mn-ea"/>
              <a:cs typeface="+mn-cs"/>
            </a:rPr>
            <a:t>Expenses</a:t>
          </a:r>
          <a:endParaRPr lang="pt-BR" sz="1600">
            <a:solidFill>
              <a:srgbClr val="EA7423"/>
            </a:solidFill>
            <a:effectLst/>
            <a:latin typeface="Montserrat" panose="00000500000000000000" pitchFamily="2" charset="0"/>
            <a:ea typeface="+mn-ea"/>
            <a:cs typeface="+mn-cs"/>
          </a:endParaRPr>
        </a:p>
        <a:p>
          <a:pPr>
            <a:spcBef>
              <a:spcPts val="600"/>
            </a:spcBef>
          </a:pPr>
          <a:r>
            <a:rPr lang="pt-BR" sz="1600">
              <a:solidFill>
                <a:schemeClr val="tx1"/>
              </a:solidFill>
              <a:effectLst/>
              <a:latin typeface="Montserrat" panose="00000500000000000000" pitchFamily="2" charset="0"/>
              <a:ea typeface="+mn-ea"/>
              <a:cs typeface="+mn-cs"/>
            </a:rPr>
            <a:t>The division's</a:t>
          </a:r>
          <a:r>
            <a:rPr lang="pt-BR" sz="1600" baseline="0">
              <a:solidFill>
                <a:schemeClr val="tx1"/>
              </a:solidFill>
              <a:effectLst/>
              <a:latin typeface="Montserrat" panose="00000500000000000000" pitchFamily="2" charset="0"/>
              <a:ea typeface="+mn-ea"/>
              <a:cs typeface="+mn-cs"/>
            </a:rPr>
            <a:t> </a:t>
          </a:r>
          <a:r>
            <a:rPr lang="pt-BR" sz="1600" b="1">
              <a:solidFill>
                <a:schemeClr val="tx1"/>
              </a:solidFill>
              <a:effectLst/>
              <a:latin typeface="Montserrat" panose="00000500000000000000" pitchFamily="2" charset="0"/>
              <a:ea typeface="+mn-ea"/>
              <a:cs typeface="+mn-cs"/>
            </a:rPr>
            <a:t>expenses</a:t>
          </a:r>
          <a:r>
            <a:rPr lang="pt-BR" sz="1600" b="0">
              <a:solidFill>
                <a:schemeClr val="tx1"/>
              </a:solidFill>
              <a:effectLst/>
              <a:latin typeface="Montserrat" panose="00000500000000000000" pitchFamily="2" charset="0"/>
              <a:ea typeface="+mn-ea"/>
              <a:cs typeface="+mn-cs"/>
            </a:rPr>
            <a:t> correspond to few dedicated areas.</a:t>
          </a:r>
          <a:endParaRPr lang="pt-BR" sz="1600">
            <a:solidFill>
              <a:schemeClr val="tx1"/>
            </a:solidFill>
            <a:effectLst/>
            <a:latin typeface="Montserrat" panose="00000500000000000000" pitchFamily="2" charset="0"/>
            <a:ea typeface="+mn-ea"/>
            <a:cs typeface="+mn-cs"/>
          </a:endParaRPr>
        </a:p>
        <a:p>
          <a:pPr>
            <a:spcBef>
              <a:spcPts val="600"/>
            </a:spcBef>
          </a:pPr>
          <a:r>
            <a:rPr kumimoji="0" lang="pt-BR" sz="1600" b="1" i="0" u="none" strike="noStrike" kern="0" cap="none" spc="0" normalizeH="0" baseline="0" noProof="0">
              <a:ln>
                <a:noFill/>
              </a:ln>
              <a:solidFill>
                <a:srgbClr val="EA7423"/>
              </a:solidFill>
              <a:effectLst/>
              <a:uLnTx/>
              <a:uFillTx/>
              <a:latin typeface="Montserrat" panose="00000500000000000000" pitchFamily="2" charset="0"/>
              <a:ea typeface="+mn-ea"/>
              <a:cs typeface="+mn-cs"/>
            </a:rPr>
            <a:t>Depreciation/amortization</a:t>
          </a:r>
          <a:endParaRPr lang="pt-BR" sz="1600">
            <a:solidFill>
              <a:srgbClr val="EA7423"/>
            </a:solidFill>
            <a:effectLst/>
            <a:latin typeface="Montserrat" panose="00000500000000000000" pitchFamily="2" charset="0"/>
            <a:ea typeface="+mn-ea"/>
            <a:cs typeface="+mn-cs"/>
          </a:endParaRPr>
        </a:p>
        <a:p>
          <a:pPr>
            <a:spcBef>
              <a:spcPts val="600"/>
            </a:spcBef>
          </a:pPr>
          <a:r>
            <a:rPr lang="pt-BR" sz="1600">
              <a:solidFill>
                <a:schemeClr val="tx1"/>
              </a:solidFill>
              <a:effectLst/>
              <a:latin typeface="Montserrat" panose="00000500000000000000" pitchFamily="2" charset="0"/>
              <a:ea typeface="+mn-ea"/>
              <a:cs typeface="+mn-cs"/>
            </a:rPr>
            <a:t>The division's </a:t>
          </a:r>
          <a:r>
            <a:rPr lang="pt-BR" sz="1600" b="1">
              <a:solidFill>
                <a:schemeClr val="tx1"/>
              </a:solidFill>
              <a:effectLst/>
              <a:latin typeface="Montserrat" panose="00000500000000000000" pitchFamily="2" charset="0"/>
              <a:ea typeface="+mn-ea"/>
              <a:cs typeface="+mn-cs"/>
            </a:rPr>
            <a:t>depreciation/amortization </a:t>
          </a:r>
          <a:r>
            <a:rPr lang="pt-BR" sz="1600">
              <a:solidFill>
                <a:schemeClr val="tx1"/>
              </a:solidFill>
              <a:effectLst/>
              <a:latin typeface="Montserrat" panose="00000500000000000000" pitchFamily="2" charset="0"/>
              <a:ea typeface="+mn-ea"/>
              <a:cs typeface="+mn-cs"/>
            </a:rPr>
            <a:t>mainly reflects assets such as improvements to warehouses and company-owned transportation equipment, as well as amortization right-of-use from leased properties.</a:t>
          </a:r>
        </a:p>
      </xdr:txBody>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0C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a:t>
          </a:r>
          <a:r>
            <a:rPr lang="pt-BR" sz="2800" b="1" baseline="0">
              <a:solidFill>
                <a:srgbClr val="EA7423"/>
              </a:solidFill>
              <a:latin typeface="Montserrat"/>
              <a:ea typeface="Verdana" panose="020B0604030504040204" pitchFamily="34" charset="0"/>
              <a:cs typeface="Arial" panose="020B0604020202020204" pitchFamily="34" charset="0"/>
            </a:rPr>
            <a:t> </a:t>
          </a:r>
          <a:r>
            <a:rPr lang="pt-BR" sz="2800" b="1">
              <a:solidFill>
                <a:srgbClr val="EA7423"/>
              </a:solidFill>
              <a:latin typeface="Montserrat"/>
              <a:ea typeface="Verdana" panose="020B0604030504040204" pitchFamily="34" charset="0"/>
              <a:cs typeface="Arial" panose="020B0604020202020204" pitchFamily="34" charset="0"/>
            </a:rPr>
            <a:t>|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Integrated Logistics Division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285750</xdr:colOff>
      <xdr:row>3</xdr:row>
      <xdr:rowOff>171009</xdr:rowOff>
    </xdr:from>
    <xdr:ext cx="7877734" cy="279885"/>
    <xdr:sp macro="" textlink="">
      <xdr:nvSpPr>
        <xdr:cNvPr id="5" name="CaixaDeTexto 4">
          <a:extLst>
            <a:ext uri="{FF2B5EF4-FFF2-40B4-BE49-F238E27FC236}">
              <a16:creationId xmlns:a16="http://schemas.microsoft.com/office/drawing/2014/main" id="{00000000-0008-0000-0C00-000005000000}"/>
            </a:ext>
          </a:extLst>
        </xdr:cNvPr>
        <xdr:cNvSpPr txBox="1"/>
      </xdr:nvSpPr>
      <xdr:spPr>
        <a:xfrm>
          <a:off x="285750" y="742509"/>
          <a:ext cx="7877734" cy="279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200" b="1">
              <a:solidFill>
                <a:srgbClr val="EA7423"/>
              </a:solidFill>
              <a:effectLst/>
              <a:latin typeface="Montserrat" panose="00000500000000000000" pitchFamily="2" charset="0"/>
              <a:ea typeface="+mn-ea"/>
              <a:cs typeface="+mn-cs"/>
            </a:rPr>
            <a:t>Income Statement </a:t>
          </a:r>
          <a:r>
            <a:rPr lang="pt-BR" sz="1200" b="1" baseline="0">
              <a:solidFill>
                <a:srgbClr val="EA7423"/>
              </a:solidFill>
              <a:effectLst/>
              <a:latin typeface="Montserrat" panose="00000500000000000000" pitchFamily="2" charset="0"/>
              <a:ea typeface="+mn-ea"/>
              <a:cs typeface="+mn-cs"/>
            </a:rPr>
            <a:t>(thousands of BRL)</a:t>
          </a:r>
          <a:r>
            <a:rPr lang="pt-BR" sz="1200" b="1">
              <a:solidFill>
                <a:srgbClr val="EA7423"/>
              </a:solidFill>
              <a:effectLst/>
              <a:latin typeface="Montserrat" panose="00000500000000000000" pitchFamily="2" charset="0"/>
              <a:ea typeface="+mn-ea"/>
              <a:cs typeface="+mn-cs"/>
            </a:rPr>
            <a:t> </a:t>
          </a:r>
        </a:p>
      </xdr:txBody>
    </xdr:sp>
    <xdr:clientData/>
  </xdr:oneCellAnchor>
  <xdr:twoCellAnchor editAs="oneCell">
    <xdr:from>
      <xdr:col>16</xdr:col>
      <xdr:colOff>228601</xdr:colOff>
      <xdr:row>0</xdr:row>
      <xdr:rowOff>0</xdr:rowOff>
    </xdr:from>
    <xdr:to>
      <xdr:col>19</xdr:col>
      <xdr:colOff>590443</xdr:colOff>
      <xdr:row>24</xdr:row>
      <xdr:rowOff>161926</xdr:rowOff>
    </xdr:to>
    <xdr:pic>
      <xdr:nvPicPr>
        <xdr:cNvPr id="9" name="Imagem 8" descr="Caminhão de lixo&#10;&#10;Descrição gerada automaticamente com confiança média">
          <a:extLst>
            <a:ext uri="{FF2B5EF4-FFF2-40B4-BE49-F238E27FC236}">
              <a16:creationId xmlns:a16="http://schemas.microsoft.com/office/drawing/2014/main" id="{00000000-0008-0000-0C00-000009000000}"/>
            </a:ext>
          </a:extLst>
        </xdr:cNvPr>
        <xdr:cNvPicPr>
          <a:picLocks noChangeAspect="1"/>
        </xdr:cNvPicPr>
      </xdr:nvPicPr>
      <xdr:blipFill rotWithShape="1">
        <a:blip xmlns:r="http://schemas.openxmlformats.org/officeDocument/2006/relationships" r:embed="rId3" cstate="screen">
          <a:alphaModFix/>
          <a:extLst>
            <a:ext uri="{28A0092B-C50C-407E-A947-70E740481C1C}">
              <a14:useLocalDpi xmlns:a14="http://schemas.microsoft.com/office/drawing/2010/main"/>
            </a:ext>
          </a:extLst>
        </a:blip>
        <a:srcRect/>
        <a:stretch/>
      </xdr:blipFill>
      <xdr:spPr>
        <a:xfrm>
          <a:off x="9982201" y="0"/>
          <a:ext cx="2190642" cy="4733926"/>
        </a:xfrm>
        <a:prstGeom prst="rect">
          <a:avLst/>
        </a:prstGeom>
      </xdr:spPr>
    </xdr:pic>
    <xdr:clientData/>
  </xdr:twoCellAnchor>
  <xdr:twoCellAnchor>
    <xdr:from>
      <xdr:col>15</xdr:col>
      <xdr:colOff>47625</xdr:colOff>
      <xdr:row>2</xdr:row>
      <xdr:rowOff>95250</xdr:rowOff>
    </xdr:from>
    <xdr:to>
      <xdr:col>19</xdr:col>
      <xdr:colOff>578276</xdr:colOff>
      <xdr:row>23</xdr:row>
      <xdr:rowOff>164523</xdr:rowOff>
    </xdr:to>
    <xdr:grpSp>
      <xdr:nvGrpSpPr>
        <xdr:cNvPr id="11" name="Agrupar 10">
          <a:extLst>
            <a:ext uri="{FF2B5EF4-FFF2-40B4-BE49-F238E27FC236}">
              <a16:creationId xmlns:a16="http://schemas.microsoft.com/office/drawing/2014/main" id="{00000000-0008-0000-0C00-00000B000000}"/>
            </a:ext>
          </a:extLst>
        </xdr:cNvPr>
        <xdr:cNvGrpSpPr>
          <a:grpSpLocks noChangeAspect="1"/>
        </xdr:cNvGrpSpPr>
      </xdr:nvGrpSpPr>
      <xdr:grpSpPr>
        <a:xfrm>
          <a:off x="9678458" y="476250"/>
          <a:ext cx="3098874" cy="4069773"/>
          <a:chOff x="5307763" y="2613621"/>
          <a:chExt cx="1105698" cy="1632502"/>
        </a:xfrm>
      </xdr:grpSpPr>
      <xdr:sp macro="" textlink="">
        <xdr:nvSpPr>
          <xdr:cNvPr id="12" name="Forma Livre: Forma 28">
            <a:extLst>
              <a:ext uri="{FF2B5EF4-FFF2-40B4-BE49-F238E27FC236}">
                <a16:creationId xmlns:a16="http://schemas.microsoft.com/office/drawing/2014/main" id="{00000000-0008-0000-0C00-00000C000000}"/>
              </a:ext>
            </a:extLst>
          </xdr:cNvPr>
          <xdr:cNvSpPr/>
        </xdr:nvSpPr>
        <xdr:spPr>
          <a:xfrm>
            <a:off x="5307763" y="2613621"/>
            <a:ext cx="1105698" cy="1569167"/>
          </a:xfrm>
          <a:custGeom>
            <a:avLst/>
            <a:gdLst>
              <a:gd name="connsiteX0" fmla="*/ 13463 w 1105698"/>
              <a:gd name="connsiteY0" fmla="*/ 1356408 h 1569167"/>
              <a:gd name="connsiteX1" fmla="*/ 132135 w 1105698"/>
              <a:gd name="connsiteY1" fmla="*/ 1569168 h 1569167"/>
              <a:gd name="connsiteX2" fmla="*/ 160663 w 1105698"/>
              <a:gd name="connsiteY2" fmla="*/ 833361 h 1569167"/>
              <a:gd name="connsiteX3" fmla="*/ 716999 w 1105698"/>
              <a:gd name="connsiteY3" fmla="*/ 223399 h 1569167"/>
              <a:gd name="connsiteX4" fmla="*/ 850349 w 1105698"/>
              <a:gd name="connsiteY4" fmla="*/ 384715 h 1569167"/>
              <a:gd name="connsiteX5" fmla="*/ 1104495 w 1105698"/>
              <a:gd name="connsiteY5" fmla="*/ 384191 h 1569167"/>
              <a:gd name="connsiteX6" fmla="*/ 817202 w 1105698"/>
              <a:gd name="connsiteY6" fmla="*/ 0 h 1569167"/>
              <a:gd name="connsiteX7" fmla="*/ 173359 w 1105698"/>
              <a:gd name="connsiteY7" fmla="*/ 553088 h 1569167"/>
              <a:gd name="connsiteX8" fmla="*/ 13463 w 1105698"/>
              <a:gd name="connsiteY8" fmla="*/ 1356408 h 15691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05698" h="1569167">
                <a:moveTo>
                  <a:pt x="13463" y="1356408"/>
                </a:moveTo>
                <a:cubicBezTo>
                  <a:pt x="35075" y="1474546"/>
                  <a:pt x="84005" y="1550013"/>
                  <a:pt x="132135" y="1569168"/>
                </a:cubicBezTo>
                <a:cubicBezTo>
                  <a:pt x="-329" y="1367247"/>
                  <a:pt x="75947" y="1042168"/>
                  <a:pt x="160663" y="833361"/>
                </a:cubicBezTo>
                <a:cubicBezTo>
                  <a:pt x="242444" y="631822"/>
                  <a:pt x="478359" y="244583"/>
                  <a:pt x="716999" y="223399"/>
                </a:cubicBezTo>
                <a:cubicBezTo>
                  <a:pt x="832432" y="217999"/>
                  <a:pt x="846777" y="293037"/>
                  <a:pt x="850349" y="384715"/>
                </a:cubicBezTo>
                <a:lnTo>
                  <a:pt x="1104495" y="384191"/>
                </a:lnTo>
                <a:cubicBezTo>
                  <a:pt x="1119240" y="225752"/>
                  <a:pt x="997101" y="-19"/>
                  <a:pt x="817202" y="0"/>
                </a:cubicBezTo>
                <a:cubicBezTo>
                  <a:pt x="524461" y="29"/>
                  <a:pt x="309176" y="313392"/>
                  <a:pt x="173359" y="553088"/>
                </a:cubicBezTo>
                <a:cubicBezTo>
                  <a:pt x="-30057" y="968016"/>
                  <a:pt x="-8149" y="1238269"/>
                  <a:pt x="13463" y="1356408"/>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p>
        </xdr:txBody>
      </xdr:sp>
      <xdr:sp macro="" textlink="">
        <xdr:nvSpPr>
          <xdr:cNvPr id="13" name="Forma Livre: Forma 29">
            <a:extLst>
              <a:ext uri="{FF2B5EF4-FFF2-40B4-BE49-F238E27FC236}">
                <a16:creationId xmlns:a16="http://schemas.microsoft.com/office/drawing/2014/main" id="{00000000-0008-0000-0C00-00000D000000}"/>
              </a:ext>
            </a:extLst>
          </xdr:cNvPr>
          <xdr:cNvSpPr/>
        </xdr:nvSpPr>
        <xdr:spPr>
          <a:xfrm>
            <a:off x="5579735" y="3161194"/>
            <a:ext cx="826817" cy="1084929"/>
          </a:xfrm>
          <a:custGeom>
            <a:avLst/>
            <a:gdLst>
              <a:gd name="connsiteX0" fmla="*/ 524446 w 826817"/>
              <a:gd name="connsiteY0" fmla="*/ 758504 h 1084929"/>
              <a:gd name="connsiteX1" fmla="*/ 826541 w 826817"/>
              <a:gd name="connsiteY1" fmla="*/ 9011 h 1084929"/>
              <a:gd name="connsiteX2" fmla="*/ 826817 w 826817"/>
              <a:gd name="connsiteY2" fmla="*/ 933 h 1084929"/>
              <a:gd name="connsiteX3" fmla="*/ 359168 w 826817"/>
              <a:gd name="connsiteY3" fmla="*/ 0 h 1084929"/>
              <a:gd name="connsiteX4" fmla="*/ 332851 w 826817"/>
              <a:gd name="connsiteY4" fmla="*/ 176098 h 1084929"/>
              <a:gd name="connsiteX5" fmla="*/ 485803 w 826817"/>
              <a:gd name="connsiteY5" fmla="*/ 139427 h 1084929"/>
              <a:gd name="connsiteX6" fmla="*/ 547040 w 826817"/>
              <a:gd name="connsiteY6" fmla="*/ 268938 h 1084929"/>
              <a:gd name="connsiteX7" fmla="*/ 234324 w 826817"/>
              <a:gd name="connsiteY7" fmla="*/ 958691 h 1084929"/>
              <a:gd name="connsiteX8" fmla="*/ 247 w 826817"/>
              <a:gd name="connsiteY8" fmla="*/ 1082307 h 1084929"/>
              <a:gd name="connsiteX9" fmla="*/ 524446 w 826817"/>
              <a:gd name="connsiteY9" fmla="*/ 758504 h 10849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26817" h="1084929">
                <a:moveTo>
                  <a:pt x="524446" y="758504"/>
                </a:moveTo>
                <a:cubicBezTo>
                  <a:pt x="667207" y="561232"/>
                  <a:pt x="815340" y="257461"/>
                  <a:pt x="826541" y="9011"/>
                </a:cubicBezTo>
                <a:cubicBezTo>
                  <a:pt x="826694" y="5753"/>
                  <a:pt x="826694" y="3267"/>
                  <a:pt x="826817" y="933"/>
                </a:cubicBezTo>
                <a:cubicBezTo>
                  <a:pt x="671112" y="1867"/>
                  <a:pt x="510749" y="476"/>
                  <a:pt x="359168" y="0"/>
                </a:cubicBezTo>
                <a:cubicBezTo>
                  <a:pt x="350882" y="59865"/>
                  <a:pt x="340842" y="116148"/>
                  <a:pt x="332851" y="176098"/>
                </a:cubicBezTo>
                <a:cubicBezTo>
                  <a:pt x="344471" y="177451"/>
                  <a:pt x="413585" y="128664"/>
                  <a:pt x="485803" y="139427"/>
                </a:cubicBezTo>
                <a:cubicBezTo>
                  <a:pt x="548106" y="148723"/>
                  <a:pt x="546878" y="226171"/>
                  <a:pt x="547040" y="268938"/>
                </a:cubicBezTo>
                <a:cubicBezTo>
                  <a:pt x="528847" y="632050"/>
                  <a:pt x="351567" y="862289"/>
                  <a:pt x="234324" y="958691"/>
                </a:cubicBezTo>
                <a:cubicBezTo>
                  <a:pt x="117100" y="1055084"/>
                  <a:pt x="-6268" y="1081297"/>
                  <a:pt x="247" y="1082307"/>
                </a:cubicBezTo>
                <a:cubicBezTo>
                  <a:pt x="177327" y="1109539"/>
                  <a:pt x="408022" y="919372"/>
                  <a:pt x="524446" y="758504"/>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p>
        </xdr:txBody>
      </xdr:sp>
    </xdr:grpSp>
    <xdr:clientData/>
  </xdr:twoCellAnchor>
  <xdr:twoCellAnchor editAs="oneCell">
    <xdr:from>
      <xdr:col>18</xdr:col>
      <xdr:colOff>368279</xdr:colOff>
      <xdr:row>0</xdr:row>
      <xdr:rowOff>152400</xdr:rowOff>
    </xdr:from>
    <xdr:to>
      <xdr:col>19</xdr:col>
      <xdr:colOff>161924</xdr:colOff>
      <xdr:row>3</xdr:row>
      <xdr:rowOff>38100</xdr:rowOff>
    </xdr:to>
    <xdr:pic>
      <xdr:nvPicPr>
        <xdr:cNvPr id="14" name="Imagem 13" descr="https://cdn-icons-png.flaticon.com/512/1946/1946488.png">
          <a:hlinkClick xmlns:r="http://schemas.openxmlformats.org/officeDocument/2006/relationships" r:id="rId4"/>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341079" y="152400"/>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257175</xdr:colOff>
      <xdr:row>3</xdr:row>
      <xdr:rowOff>47623</xdr:rowOff>
    </xdr:from>
    <xdr:to>
      <xdr:col>19</xdr:col>
      <xdr:colOff>447675</xdr:colOff>
      <xdr:row>4</xdr:row>
      <xdr:rowOff>133348</xdr:rowOff>
    </xdr:to>
    <xdr:sp macro="" textlink="">
      <xdr:nvSpPr>
        <xdr:cNvPr id="15" name="CaixaDeTexto 14">
          <a:extLst>
            <a:ext uri="{FF2B5EF4-FFF2-40B4-BE49-F238E27FC236}">
              <a16:creationId xmlns:a16="http://schemas.microsoft.com/office/drawing/2014/main" id="{00000000-0008-0000-0C00-00000F000000}"/>
            </a:ext>
          </a:extLst>
        </xdr:cNvPr>
        <xdr:cNvSpPr txBox="1"/>
      </xdr:nvSpPr>
      <xdr:spPr>
        <a:xfrm>
          <a:off x="11229975" y="619123"/>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Menu</a:t>
          </a:r>
        </a:p>
      </xdr:txBody>
    </xdr:sp>
    <xdr:clientData/>
  </xdr:twoCellAnchor>
  <xdr:twoCellAnchor editAs="oneCell">
    <xdr:from>
      <xdr:col>18</xdr:col>
      <xdr:colOff>408747</xdr:colOff>
      <xdr:row>20</xdr:row>
      <xdr:rowOff>85725</xdr:rowOff>
    </xdr:from>
    <xdr:to>
      <xdr:col>19</xdr:col>
      <xdr:colOff>104775</xdr:colOff>
      <xdr:row>22</xdr:row>
      <xdr:rowOff>104775</xdr:rowOff>
    </xdr:to>
    <xdr:pic>
      <xdr:nvPicPr>
        <xdr:cNvPr id="16" name="Imagem 15" descr="https://cdn-icons-png.flaticon.com/512/591/591855.png">
          <a:hlinkClick xmlns:r="http://schemas.openxmlformats.org/officeDocument/2006/relationships" r:id="rId6"/>
          <a:extLst>
            <a:ext uri="{FF2B5EF4-FFF2-40B4-BE49-F238E27FC236}">
              <a16:creationId xmlns:a16="http://schemas.microsoft.com/office/drawing/2014/main" id="{00000000-0008-0000-0C00-000010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381547" y="38957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465897</xdr:colOff>
      <xdr:row>20</xdr:row>
      <xdr:rowOff>85725</xdr:rowOff>
    </xdr:from>
    <xdr:to>
      <xdr:col>18</xdr:col>
      <xdr:colOff>161925</xdr:colOff>
      <xdr:row>22</xdr:row>
      <xdr:rowOff>104775</xdr:rowOff>
    </xdr:to>
    <xdr:pic>
      <xdr:nvPicPr>
        <xdr:cNvPr id="17" name="Imagem 16" descr="https://cdn-icons-png.flaticon.com/512/591/591855.png">
          <a:hlinkClick xmlns:r="http://schemas.openxmlformats.org/officeDocument/2006/relationships" r:id="rId8"/>
          <a:extLst>
            <a:ext uri="{FF2B5EF4-FFF2-40B4-BE49-F238E27FC236}">
              <a16:creationId xmlns:a16="http://schemas.microsoft.com/office/drawing/2014/main" id="{00000000-0008-0000-0C00-000011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10800000">
          <a:off x="10829097" y="38957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285750</xdr:colOff>
      <xdr:row>22</xdr:row>
      <xdr:rowOff>76199</xdr:rowOff>
    </xdr:from>
    <xdr:to>
      <xdr:col>19</xdr:col>
      <xdr:colOff>476250</xdr:colOff>
      <xdr:row>23</xdr:row>
      <xdr:rowOff>161924</xdr:rowOff>
    </xdr:to>
    <xdr:sp macro="" textlink="">
      <xdr:nvSpPr>
        <xdr:cNvPr id="18" name="CaixaDeTexto 17">
          <a:extLst>
            <a:ext uri="{FF2B5EF4-FFF2-40B4-BE49-F238E27FC236}">
              <a16:creationId xmlns:a16="http://schemas.microsoft.com/office/drawing/2014/main" id="{00000000-0008-0000-0C00-000012000000}"/>
            </a:ext>
          </a:extLst>
        </xdr:cNvPr>
        <xdr:cNvSpPr txBox="1"/>
      </xdr:nvSpPr>
      <xdr:spPr>
        <a:xfrm>
          <a:off x="11258550" y="4267199"/>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17</xdr:col>
      <xdr:colOff>105834</xdr:colOff>
      <xdr:row>22</xdr:row>
      <xdr:rowOff>76199</xdr:rowOff>
    </xdr:from>
    <xdr:to>
      <xdr:col>18</xdr:col>
      <xdr:colOff>361951</xdr:colOff>
      <xdr:row>23</xdr:row>
      <xdr:rowOff>161924</xdr:rowOff>
    </xdr:to>
    <xdr:sp macro="" textlink="">
      <xdr:nvSpPr>
        <xdr:cNvPr id="19" name="CaixaDeTexto 18">
          <a:extLst>
            <a:ext uri="{FF2B5EF4-FFF2-40B4-BE49-F238E27FC236}">
              <a16:creationId xmlns:a16="http://schemas.microsoft.com/office/drawing/2014/main" id="{00000000-0008-0000-0C00-000013000000}"/>
            </a:ext>
          </a:extLst>
        </xdr:cNvPr>
        <xdr:cNvSpPr txBox="1"/>
      </xdr:nvSpPr>
      <xdr:spPr>
        <a:xfrm>
          <a:off x="10541001" y="4267199"/>
          <a:ext cx="8699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oneCellAnchor>
    <xdr:from>
      <xdr:col>12</xdr:col>
      <xdr:colOff>444500</xdr:colOff>
      <xdr:row>2</xdr:row>
      <xdr:rowOff>84667</xdr:rowOff>
    </xdr:from>
    <xdr:ext cx="1947333" cy="3732753"/>
    <xdr:sp macro="" textlink="">
      <xdr:nvSpPr>
        <xdr:cNvPr id="22" name="CaixaDeTexto 21">
          <a:extLst>
            <a:ext uri="{FF2B5EF4-FFF2-40B4-BE49-F238E27FC236}">
              <a16:creationId xmlns:a16="http://schemas.microsoft.com/office/drawing/2014/main" id="{00000000-0008-0000-0C00-000016000000}"/>
            </a:ext>
          </a:extLst>
        </xdr:cNvPr>
        <xdr:cNvSpPr txBox="1"/>
      </xdr:nvSpPr>
      <xdr:spPr>
        <a:xfrm>
          <a:off x="8149167" y="465667"/>
          <a:ext cx="1947333" cy="3732753"/>
        </a:xfrm>
        <a:prstGeom prst="rect">
          <a:avLst/>
        </a:prstGeom>
        <a:noFill/>
        <a:ln w="28575">
          <a:solidFill>
            <a:schemeClr val="accent2"/>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spcBef>
              <a:spcPts val="600"/>
            </a:spcBef>
          </a:pPr>
          <a:r>
            <a:rPr lang="pt-BR" sz="1200" b="1">
              <a:solidFill>
                <a:srgbClr val="EA7423"/>
              </a:solidFill>
              <a:effectLst/>
              <a:latin typeface="Montserrat" panose="00000500000000000000" pitchFamily="2" charset="0"/>
              <a:ea typeface="+mn-ea"/>
              <a:cs typeface="+mn-cs"/>
            </a:rPr>
            <a:t>For</a:t>
          </a:r>
          <a:r>
            <a:rPr lang="pt-BR" sz="1200" b="1" baseline="0">
              <a:solidFill>
                <a:srgbClr val="EA7423"/>
              </a:solidFill>
              <a:effectLst/>
              <a:latin typeface="Montserrat" panose="00000500000000000000" pitchFamily="2" charset="0"/>
              <a:ea typeface="+mn-ea"/>
              <a:cs typeface="+mn-cs"/>
            </a:rPr>
            <a:t> forecasting purposes </a:t>
          </a:r>
        </a:p>
        <a:p>
          <a:pPr algn="ctr">
            <a:spcBef>
              <a:spcPts val="600"/>
            </a:spcBef>
          </a:pPr>
          <a:r>
            <a:rPr lang="pt-BR" sz="1200" baseline="0">
              <a:solidFill>
                <a:schemeClr val="tx1"/>
              </a:solidFill>
              <a:effectLst/>
              <a:latin typeface="Montserrat" panose="00000500000000000000" pitchFamily="2" charset="0"/>
              <a:ea typeface="+mn-ea"/>
              <a:cs typeface="+mn-cs"/>
            </a:rPr>
            <a:t>The forecast of the Integrated Logistics Division does not have a benchmark such as the automotive division does. Therefore, the recommendation is to forecast the revenue through inflation + GDP and constantly check with the IR area if there is any fact that could change the future behavior of the operation's margins versus the past.</a:t>
          </a:r>
          <a:endParaRPr lang="pt-BR" sz="1200">
            <a:solidFill>
              <a:schemeClr val="tx1"/>
            </a:solidFill>
            <a:effectLst/>
            <a:latin typeface="Montserrat" panose="00000500000000000000" pitchFamily="2" charset="0"/>
            <a:ea typeface="+mn-ea"/>
            <a:cs typeface="+mn-cs"/>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12</xdr:col>
      <xdr:colOff>552450</xdr:colOff>
      <xdr:row>4</xdr:row>
      <xdr:rowOff>142876</xdr:rowOff>
    </xdr:from>
    <xdr:to>
      <xdr:col>19</xdr:col>
      <xdr:colOff>438150</xdr:colOff>
      <xdr:row>17</xdr:row>
      <xdr:rowOff>114300</xdr:rowOff>
    </xdr:to>
    <xdr:sp macro="" textlink="">
      <xdr:nvSpPr>
        <xdr:cNvPr id="22" name="Retângulo 21">
          <a:extLst>
            <a:ext uri="{FF2B5EF4-FFF2-40B4-BE49-F238E27FC236}">
              <a16:creationId xmlns:a16="http://schemas.microsoft.com/office/drawing/2014/main" id="{00000000-0008-0000-0D00-000016000000}"/>
            </a:ext>
          </a:extLst>
        </xdr:cNvPr>
        <xdr:cNvSpPr/>
      </xdr:nvSpPr>
      <xdr:spPr>
        <a:xfrm>
          <a:off x="7867650" y="904876"/>
          <a:ext cx="4152900" cy="2447924"/>
        </a:xfrm>
        <a:prstGeom prst="rect">
          <a:avLst/>
        </a:prstGeom>
        <a:noFill/>
        <a:ln w="28575">
          <a:solidFill>
            <a:srgbClr val="EA742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554401" rtl="0" eaLnBrk="1" latinLnBrk="0" hangingPunct="1">
            <a:defRPr sz="1091" kern="1200">
              <a:solidFill>
                <a:schemeClr val="lt1"/>
              </a:solidFill>
              <a:latin typeface="+mn-lt"/>
              <a:ea typeface="+mn-ea"/>
              <a:cs typeface="+mn-cs"/>
            </a:defRPr>
          </a:lvl1pPr>
          <a:lvl2pPr marL="277200" algn="l" defTabSz="554401" rtl="0" eaLnBrk="1" latinLnBrk="0" hangingPunct="1">
            <a:defRPr sz="1091" kern="1200">
              <a:solidFill>
                <a:schemeClr val="lt1"/>
              </a:solidFill>
              <a:latin typeface="+mn-lt"/>
              <a:ea typeface="+mn-ea"/>
              <a:cs typeface="+mn-cs"/>
            </a:defRPr>
          </a:lvl2pPr>
          <a:lvl3pPr marL="554401" algn="l" defTabSz="554401" rtl="0" eaLnBrk="1" latinLnBrk="0" hangingPunct="1">
            <a:defRPr sz="1091" kern="1200">
              <a:solidFill>
                <a:schemeClr val="lt1"/>
              </a:solidFill>
              <a:latin typeface="+mn-lt"/>
              <a:ea typeface="+mn-ea"/>
              <a:cs typeface="+mn-cs"/>
            </a:defRPr>
          </a:lvl3pPr>
          <a:lvl4pPr marL="831601" algn="l" defTabSz="554401" rtl="0" eaLnBrk="1" latinLnBrk="0" hangingPunct="1">
            <a:defRPr sz="1091" kern="1200">
              <a:solidFill>
                <a:schemeClr val="lt1"/>
              </a:solidFill>
              <a:latin typeface="+mn-lt"/>
              <a:ea typeface="+mn-ea"/>
              <a:cs typeface="+mn-cs"/>
            </a:defRPr>
          </a:lvl4pPr>
          <a:lvl5pPr marL="1108801" algn="l" defTabSz="554401" rtl="0" eaLnBrk="1" latinLnBrk="0" hangingPunct="1">
            <a:defRPr sz="1091" kern="1200">
              <a:solidFill>
                <a:schemeClr val="lt1"/>
              </a:solidFill>
              <a:latin typeface="+mn-lt"/>
              <a:ea typeface="+mn-ea"/>
              <a:cs typeface="+mn-cs"/>
            </a:defRPr>
          </a:lvl5pPr>
          <a:lvl6pPr marL="1386002" algn="l" defTabSz="554401" rtl="0" eaLnBrk="1" latinLnBrk="0" hangingPunct="1">
            <a:defRPr sz="1091" kern="1200">
              <a:solidFill>
                <a:schemeClr val="lt1"/>
              </a:solidFill>
              <a:latin typeface="+mn-lt"/>
              <a:ea typeface="+mn-ea"/>
              <a:cs typeface="+mn-cs"/>
            </a:defRPr>
          </a:lvl6pPr>
          <a:lvl7pPr marL="1663202" algn="l" defTabSz="554401" rtl="0" eaLnBrk="1" latinLnBrk="0" hangingPunct="1">
            <a:defRPr sz="1091" kern="1200">
              <a:solidFill>
                <a:schemeClr val="lt1"/>
              </a:solidFill>
              <a:latin typeface="+mn-lt"/>
              <a:ea typeface="+mn-ea"/>
              <a:cs typeface="+mn-cs"/>
            </a:defRPr>
          </a:lvl7pPr>
          <a:lvl8pPr marL="1940403" algn="l" defTabSz="554401" rtl="0" eaLnBrk="1" latinLnBrk="0" hangingPunct="1">
            <a:defRPr sz="1091" kern="1200">
              <a:solidFill>
                <a:schemeClr val="lt1"/>
              </a:solidFill>
              <a:latin typeface="+mn-lt"/>
              <a:ea typeface="+mn-ea"/>
              <a:cs typeface="+mn-cs"/>
            </a:defRPr>
          </a:lvl8pPr>
          <a:lvl9pPr marL="2217603" algn="l" defTabSz="554401" rtl="0" eaLnBrk="1" latinLnBrk="0" hangingPunct="1">
            <a:defRPr sz="1091" kern="1200">
              <a:solidFill>
                <a:schemeClr val="lt1"/>
              </a:solidFill>
              <a:latin typeface="+mn-lt"/>
              <a:ea typeface="+mn-ea"/>
              <a:cs typeface="+mn-cs"/>
            </a:defRPr>
          </a:lvl9pPr>
        </a:lstStyle>
        <a:p>
          <a:pPr algn="ctr"/>
          <a:endParaRPr lang="pt-BR"/>
        </a:p>
      </xdr:txBody>
    </xdr:sp>
    <xdr:clientData/>
  </xdr:twoCellAnchor>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0D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 |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Consolidated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285750</xdr:colOff>
      <xdr:row>3</xdr:row>
      <xdr:rowOff>171009</xdr:rowOff>
    </xdr:from>
    <xdr:ext cx="7877734" cy="279885"/>
    <xdr:sp macro="" textlink="">
      <xdr:nvSpPr>
        <xdr:cNvPr id="5" name="CaixaDeTexto 4">
          <a:extLst>
            <a:ext uri="{FF2B5EF4-FFF2-40B4-BE49-F238E27FC236}">
              <a16:creationId xmlns:a16="http://schemas.microsoft.com/office/drawing/2014/main" id="{00000000-0008-0000-0D00-000005000000}"/>
            </a:ext>
          </a:extLst>
        </xdr:cNvPr>
        <xdr:cNvSpPr txBox="1"/>
      </xdr:nvSpPr>
      <xdr:spPr>
        <a:xfrm>
          <a:off x="285750" y="742509"/>
          <a:ext cx="7877734" cy="279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200" b="1">
              <a:solidFill>
                <a:srgbClr val="EA7423"/>
              </a:solidFill>
              <a:effectLst/>
              <a:latin typeface="Montserrat" panose="00000500000000000000" pitchFamily="2" charset="0"/>
              <a:ea typeface="+mn-ea"/>
              <a:cs typeface="+mn-cs"/>
            </a:rPr>
            <a:t>Income Statement </a:t>
          </a:r>
          <a:r>
            <a:rPr lang="pt-BR" sz="1200" b="1" baseline="0">
              <a:solidFill>
                <a:srgbClr val="EA7423"/>
              </a:solidFill>
              <a:effectLst/>
              <a:latin typeface="Montserrat" panose="00000500000000000000" pitchFamily="2" charset="0"/>
              <a:ea typeface="+mn-ea"/>
              <a:cs typeface="+mn-cs"/>
            </a:rPr>
            <a:t>(R$ thousand)</a:t>
          </a:r>
          <a:r>
            <a:rPr lang="pt-BR" sz="1200" b="1">
              <a:solidFill>
                <a:srgbClr val="EA7423"/>
              </a:solidFill>
              <a:effectLst/>
              <a:latin typeface="Montserrat" panose="00000500000000000000" pitchFamily="2" charset="0"/>
              <a:ea typeface="+mn-ea"/>
              <a:cs typeface="+mn-cs"/>
            </a:rPr>
            <a:t> </a:t>
          </a:r>
        </a:p>
      </xdr:txBody>
    </xdr:sp>
    <xdr:clientData/>
  </xdr:oneCellAnchor>
  <xdr:twoCellAnchor editAs="oneCell">
    <xdr:from>
      <xdr:col>18</xdr:col>
      <xdr:colOff>155367</xdr:colOff>
      <xdr:row>0</xdr:row>
      <xdr:rowOff>186018</xdr:rowOff>
    </xdr:from>
    <xdr:to>
      <xdr:col>18</xdr:col>
      <xdr:colOff>558612</xdr:colOff>
      <xdr:row>3</xdr:row>
      <xdr:rowOff>71718</xdr:rowOff>
    </xdr:to>
    <xdr:pic>
      <xdr:nvPicPr>
        <xdr:cNvPr id="10" name="Imagem 9" descr="https://cdn-icons-png.flaticon.com/512/1946/1946488.png">
          <a:hlinkClick xmlns:r="http://schemas.openxmlformats.org/officeDocument/2006/relationships" r:id="rId3"/>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128167" y="186018"/>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44263</xdr:colOff>
      <xdr:row>3</xdr:row>
      <xdr:rowOff>81241</xdr:rowOff>
    </xdr:from>
    <xdr:to>
      <xdr:col>19</xdr:col>
      <xdr:colOff>234763</xdr:colOff>
      <xdr:row>4</xdr:row>
      <xdr:rowOff>166966</xdr:rowOff>
    </xdr:to>
    <xdr:sp macro="" textlink="">
      <xdr:nvSpPr>
        <xdr:cNvPr id="11" name="CaixaDeTexto 10">
          <a:extLst>
            <a:ext uri="{FF2B5EF4-FFF2-40B4-BE49-F238E27FC236}">
              <a16:creationId xmlns:a16="http://schemas.microsoft.com/office/drawing/2014/main" id="{00000000-0008-0000-0D00-00000B000000}"/>
            </a:ext>
          </a:extLst>
        </xdr:cNvPr>
        <xdr:cNvSpPr txBox="1"/>
      </xdr:nvSpPr>
      <xdr:spPr>
        <a:xfrm>
          <a:off x="11017063" y="652741"/>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Menu</a:t>
          </a:r>
        </a:p>
      </xdr:txBody>
    </xdr:sp>
    <xdr:clientData/>
  </xdr:twoCellAnchor>
  <xdr:twoCellAnchor editAs="oneCell">
    <xdr:from>
      <xdr:col>18</xdr:col>
      <xdr:colOff>122997</xdr:colOff>
      <xdr:row>20</xdr:row>
      <xdr:rowOff>38100</xdr:rowOff>
    </xdr:from>
    <xdr:to>
      <xdr:col>18</xdr:col>
      <xdr:colOff>428625</xdr:colOff>
      <xdr:row>22</xdr:row>
      <xdr:rowOff>57150</xdr:rowOff>
    </xdr:to>
    <xdr:pic>
      <xdr:nvPicPr>
        <xdr:cNvPr id="12" name="Imagem 11" descr="https://cdn-icons-png.flaticon.com/512/591/591855.png">
          <a:hlinkClick xmlns:r="http://schemas.openxmlformats.org/officeDocument/2006/relationships" r:id="rId5"/>
          <a:extLst>
            <a:ext uri="{FF2B5EF4-FFF2-40B4-BE49-F238E27FC236}">
              <a16:creationId xmlns:a16="http://schemas.microsoft.com/office/drawing/2014/main" id="{00000000-0008-0000-0D00-00000C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095797" y="38481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180147</xdr:colOff>
      <xdr:row>20</xdr:row>
      <xdr:rowOff>38100</xdr:rowOff>
    </xdr:from>
    <xdr:to>
      <xdr:col>17</xdr:col>
      <xdr:colOff>485775</xdr:colOff>
      <xdr:row>22</xdr:row>
      <xdr:rowOff>57150</xdr:rowOff>
    </xdr:to>
    <xdr:pic>
      <xdr:nvPicPr>
        <xdr:cNvPr id="13" name="Imagem 12" descr="https://cdn-icons-png.flaticon.com/512/591/591855.png">
          <a:hlinkClick xmlns:r="http://schemas.openxmlformats.org/officeDocument/2006/relationships" r:id="rId7"/>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10800000">
          <a:off x="10543347" y="38481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0</xdr:colOff>
      <xdr:row>22</xdr:row>
      <xdr:rowOff>28574</xdr:rowOff>
    </xdr:from>
    <xdr:to>
      <xdr:col>19</xdr:col>
      <xdr:colOff>190500</xdr:colOff>
      <xdr:row>23</xdr:row>
      <xdr:rowOff>114299</xdr:rowOff>
    </xdr:to>
    <xdr:sp macro="" textlink="">
      <xdr:nvSpPr>
        <xdr:cNvPr id="14" name="CaixaDeTexto 13">
          <a:extLst>
            <a:ext uri="{FF2B5EF4-FFF2-40B4-BE49-F238E27FC236}">
              <a16:creationId xmlns:a16="http://schemas.microsoft.com/office/drawing/2014/main" id="{00000000-0008-0000-0D00-00000E000000}"/>
            </a:ext>
          </a:extLst>
        </xdr:cNvPr>
        <xdr:cNvSpPr txBox="1"/>
      </xdr:nvSpPr>
      <xdr:spPr>
        <a:xfrm>
          <a:off x="10972800" y="4219574"/>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Next</a:t>
          </a:r>
        </a:p>
      </xdr:txBody>
    </xdr:sp>
    <xdr:clientData/>
  </xdr:twoCellAnchor>
  <xdr:twoCellAnchor>
    <xdr:from>
      <xdr:col>16</xdr:col>
      <xdr:colOff>476250</xdr:colOff>
      <xdr:row>22</xdr:row>
      <xdr:rowOff>28574</xdr:rowOff>
    </xdr:from>
    <xdr:to>
      <xdr:col>18</xdr:col>
      <xdr:colOff>76200</xdr:colOff>
      <xdr:row>23</xdr:row>
      <xdr:rowOff>114299</xdr:rowOff>
    </xdr:to>
    <xdr:sp macro="" textlink="">
      <xdr:nvSpPr>
        <xdr:cNvPr id="15" name="CaixaDeTexto 14">
          <a:extLst>
            <a:ext uri="{FF2B5EF4-FFF2-40B4-BE49-F238E27FC236}">
              <a16:creationId xmlns:a16="http://schemas.microsoft.com/office/drawing/2014/main" id="{00000000-0008-0000-0D00-00000F000000}"/>
            </a:ext>
          </a:extLst>
        </xdr:cNvPr>
        <xdr:cNvSpPr txBox="1"/>
      </xdr:nvSpPr>
      <xdr:spPr>
        <a:xfrm>
          <a:off x="10297583" y="4219574"/>
          <a:ext cx="82761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Previous</a:t>
          </a:r>
        </a:p>
      </xdr:txBody>
    </xdr:sp>
    <xdr:clientData/>
  </xdr:twoCellAnchor>
  <xdr:twoCellAnchor editAs="oneCell">
    <xdr:from>
      <xdr:col>15</xdr:col>
      <xdr:colOff>471998</xdr:colOff>
      <xdr:row>4</xdr:row>
      <xdr:rowOff>161925</xdr:rowOff>
    </xdr:from>
    <xdr:to>
      <xdr:col>19</xdr:col>
      <xdr:colOff>438150</xdr:colOff>
      <xdr:row>13</xdr:row>
      <xdr:rowOff>61295</xdr:rowOff>
    </xdr:to>
    <xdr:pic>
      <xdr:nvPicPr>
        <xdr:cNvPr id="19" name="Imagem 18" descr="Carro estacionado na rua&#10;&#10;Descrição gerada automaticamente">
          <a:extLst>
            <a:ext uri="{FF2B5EF4-FFF2-40B4-BE49-F238E27FC236}">
              <a16:creationId xmlns:a16="http://schemas.microsoft.com/office/drawing/2014/main" id="{00000000-0008-0000-0D00-000013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9615998" y="923925"/>
          <a:ext cx="2404552" cy="1613870"/>
        </a:xfrm>
        <a:prstGeom prst="rect">
          <a:avLst/>
        </a:prstGeom>
      </xdr:spPr>
    </xdr:pic>
    <xdr:clientData/>
  </xdr:twoCellAnchor>
  <xdr:twoCellAnchor editAs="oneCell">
    <xdr:from>
      <xdr:col>15</xdr:col>
      <xdr:colOff>481648</xdr:colOff>
      <xdr:row>13</xdr:row>
      <xdr:rowOff>117210</xdr:rowOff>
    </xdr:from>
    <xdr:to>
      <xdr:col>19</xdr:col>
      <xdr:colOff>439989</xdr:colOff>
      <xdr:row>17</xdr:row>
      <xdr:rowOff>104775</xdr:rowOff>
    </xdr:to>
    <xdr:pic>
      <xdr:nvPicPr>
        <xdr:cNvPr id="20" name="Imagem 19" descr="Uma imagem contendo edifício&#10;&#10;Descrição gerada automaticamente">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9625648" y="2593710"/>
          <a:ext cx="2396741" cy="749565"/>
        </a:xfrm>
        <a:prstGeom prst="rect">
          <a:avLst/>
        </a:prstGeom>
      </xdr:spPr>
    </xdr:pic>
    <xdr:clientData/>
  </xdr:twoCellAnchor>
  <xdr:twoCellAnchor editAs="oneCell">
    <xdr:from>
      <xdr:col>12</xdr:col>
      <xdr:colOff>571359</xdr:colOff>
      <xdr:row>4</xdr:row>
      <xdr:rowOff>171449</xdr:rowOff>
    </xdr:from>
    <xdr:to>
      <xdr:col>15</xdr:col>
      <xdr:colOff>421138</xdr:colOff>
      <xdr:row>17</xdr:row>
      <xdr:rowOff>106949</xdr:rowOff>
    </xdr:to>
    <xdr:pic>
      <xdr:nvPicPr>
        <xdr:cNvPr id="21" name="Imagem 20">
          <a:extLst>
            <a:ext uri="{FF2B5EF4-FFF2-40B4-BE49-F238E27FC236}">
              <a16:creationId xmlns:a16="http://schemas.microsoft.com/office/drawing/2014/main" id="{00000000-0008-0000-0D00-000015000000}"/>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7886559" y="933449"/>
          <a:ext cx="1678579" cy="2412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0E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 |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Consolidated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285750</xdr:colOff>
      <xdr:row>3</xdr:row>
      <xdr:rowOff>171009</xdr:rowOff>
    </xdr:from>
    <xdr:ext cx="7877734" cy="1151908"/>
    <xdr:sp macro="" textlink="">
      <xdr:nvSpPr>
        <xdr:cNvPr id="5" name="CaixaDeTexto 4">
          <a:extLst>
            <a:ext uri="{FF2B5EF4-FFF2-40B4-BE49-F238E27FC236}">
              <a16:creationId xmlns:a16="http://schemas.microsoft.com/office/drawing/2014/main" id="{00000000-0008-0000-0E00-000005000000}"/>
            </a:ext>
          </a:extLst>
        </xdr:cNvPr>
        <xdr:cNvSpPr txBox="1"/>
      </xdr:nvSpPr>
      <xdr:spPr>
        <a:xfrm>
          <a:off x="285750" y="742509"/>
          <a:ext cx="7877734" cy="11519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200" b="1">
              <a:solidFill>
                <a:srgbClr val="EA7423"/>
              </a:solidFill>
              <a:effectLst/>
              <a:latin typeface="Montserrat" panose="00000500000000000000" pitchFamily="2" charset="0"/>
              <a:ea typeface="+mn-ea"/>
              <a:cs typeface="+mn-cs"/>
            </a:rPr>
            <a:t>Financial Result</a:t>
          </a:r>
        </a:p>
        <a:p>
          <a:r>
            <a:rPr lang="pt-BR" sz="1200">
              <a:solidFill>
                <a:schemeClr val="tx1"/>
              </a:solidFill>
              <a:effectLst/>
              <a:latin typeface="Montserrat" panose="00000500000000000000" pitchFamily="2" charset="0"/>
              <a:ea typeface="+mn-ea"/>
              <a:cs typeface="+mn-cs"/>
            </a:rPr>
            <a:t>The consolidated </a:t>
          </a:r>
          <a:r>
            <a:rPr lang="pt-BR" sz="1200" b="1">
              <a:solidFill>
                <a:schemeClr val="tx1"/>
              </a:solidFill>
              <a:effectLst/>
              <a:latin typeface="Montserrat" panose="00000500000000000000" pitchFamily="2" charset="0"/>
              <a:ea typeface="+mn-ea"/>
              <a:cs typeface="+mn-cs"/>
            </a:rPr>
            <a:t>Financial Result</a:t>
          </a:r>
          <a:r>
            <a:rPr lang="pt-BR" sz="1200" b="0">
              <a:solidFill>
                <a:schemeClr val="tx1"/>
              </a:solidFill>
              <a:effectLst/>
              <a:latin typeface="Montserrat" panose="00000500000000000000" pitchFamily="2" charset="0"/>
              <a:ea typeface="+mn-ea"/>
              <a:cs typeface="+mn-cs"/>
            </a:rPr>
            <a:t> stems from debts and financial investments detailed in the cash/equivalents and financial debts section. The following represents</a:t>
          </a:r>
          <a:r>
            <a:rPr lang="pt-BR" sz="1200" b="0" baseline="0">
              <a:solidFill>
                <a:schemeClr val="tx1"/>
              </a:solidFill>
              <a:effectLst/>
              <a:latin typeface="Montserrat" panose="00000500000000000000" pitchFamily="2" charset="0"/>
              <a:ea typeface="+mn-ea"/>
              <a:cs typeface="+mn-cs"/>
            </a:rPr>
            <a:t> the changes in financial result.</a:t>
          </a:r>
          <a:endParaRPr lang="pt-BR" sz="1200">
            <a:solidFill>
              <a:schemeClr val="tx1"/>
            </a:solidFill>
            <a:effectLst/>
            <a:latin typeface="Montserrat" panose="00000500000000000000" pitchFamily="2" charset="0"/>
            <a:ea typeface="+mn-ea"/>
            <a:cs typeface="+mn-cs"/>
          </a:endParaRPr>
        </a:p>
        <a:p>
          <a:pPr>
            <a:spcBef>
              <a:spcPts val="600"/>
            </a:spcBef>
          </a:pPr>
          <a:r>
            <a:rPr lang="pt-BR" sz="1200">
              <a:solidFill>
                <a:schemeClr val="tx1"/>
              </a:solidFill>
              <a:effectLst/>
              <a:latin typeface="Montserrat" panose="00000500000000000000" pitchFamily="2" charset="0"/>
              <a:ea typeface="+mn-ea"/>
              <a:cs typeface="+mn-cs"/>
            </a:rPr>
            <a:t>The average cost of debt at the end of</a:t>
          </a:r>
          <a:r>
            <a:rPr lang="pt-BR" sz="1200" baseline="0">
              <a:solidFill>
                <a:schemeClr val="tx1"/>
              </a:solidFill>
              <a:effectLst/>
              <a:latin typeface="Montserrat" panose="00000500000000000000" pitchFamily="2" charset="0"/>
              <a:ea typeface="+mn-ea"/>
              <a:cs typeface="+mn-cs"/>
            </a:rPr>
            <a:t> 2024 was CDI + 1.34% p.y.</a:t>
          </a:r>
          <a:endParaRPr lang="pt-BR" sz="1200">
            <a:solidFill>
              <a:schemeClr val="tx1"/>
            </a:solidFill>
            <a:effectLst/>
            <a:latin typeface="Montserrat" panose="00000500000000000000" pitchFamily="2" charset="0"/>
            <a:ea typeface="+mn-ea"/>
            <a:cs typeface="+mn-cs"/>
          </a:endParaRPr>
        </a:p>
      </xdr:txBody>
    </xdr:sp>
    <xdr:clientData/>
  </xdr:oneCellAnchor>
  <xdr:twoCellAnchor editAs="oneCell">
    <xdr:from>
      <xdr:col>14</xdr:col>
      <xdr:colOff>251781</xdr:colOff>
      <xdr:row>0</xdr:row>
      <xdr:rowOff>3142</xdr:rowOff>
    </xdr:from>
    <xdr:to>
      <xdr:col>19</xdr:col>
      <xdr:colOff>601807</xdr:colOff>
      <xdr:row>24</xdr:row>
      <xdr:rowOff>171450</xdr:rowOff>
    </xdr:to>
    <xdr:pic>
      <xdr:nvPicPr>
        <xdr:cNvPr id="9" name="Imagem 8">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3"/>
        <a:stretch>
          <a:fillRect/>
        </a:stretch>
      </xdr:blipFill>
      <xdr:spPr>
        <a:xfrm>
          <a:off x="8786181" y="3142"/>
          <a:ext cx="3398026" cy="4740308"/>
        </a:xfrm>
        <a:prstGeom prst="rect">
          <a:avLst/>
        </a:prstGeom>
      </xdr:spPr>
    </xdr:pic>
    <xdr:clientData/>
  </xdr:twoCellAnchor>
  <xdr:twoCellAnchor editAs="oneCell">
    <xdr:from>
      <xdr:col>18</xdr:col>
      <xdr:colOff>206354</xdr:colOff>
      <xdr:row>0</xdr:row>
      <xdr:rowOff>104334</xdr:rowOff>
    </xdr:from>
    <xdr:to>
      <xdr:col>18</xdr:col>
      <xdr:colOff>609599</xdr:colOff>
      <xdr:row>2</xdr:row>
      <xdr:rowOff>180534</xdr:rowOff>
    </xdr:to>
    <xdr:pic>
      <xdr:nvPicPr>
        <xdr:cNvPr id="7" name="Imagem 6" descr="https://cdn-icons-png.flaticon.com/512/1946/1946488.png">
          <a:hlinkClick xmlns:r="http://schemas.openxmlformats.org/officeDocument/2006/relationships" r:id="rId4"/>
          <a:extLst>
            <a:ext uri="{FF2B5EF4-FFF2-40B4-BE49-F238E27FC236}">
              <a16:creationId xmlns:a16="http://schemas.microsoft.com/office/drawing/2014/main" id="{00000000-0008-0000-0E00-000007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179154" y="104334"/>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95250</xdr:colOff>
      <xdr:row>2</xdr:row>
      <xdr:rowOff>190057</xdr:rowOff>
    </xdr:from>
    <xdr:to>
      <xdr:col>19</xdr:col>
      <xdr:colOff>285750</xdr:colOff>
      <xdr:row>4</xdr:row>
      <xdr:rowOff>85282</xdr:rowOff>
    </xdr:to>
    <xdr:sp macro="" textlink="">
      <xdr:nvSpPr>
        <xdr:cNvPr id="8" name="CaixaDeTexto 7">
          <a:extLst>
            <a:ext uri="{FF2B5EF4-FFF2-40B4-BE49-F238E27FC236}">
              <a16:creationId xmlns:a16="http://schemas.microsoft.com/office/drawing/2014/main" id="{00000000-0008-0000-0E00-000008000000}"/>
            </a:ext>
          </a:extLst>
        </xdr:cNvPr>
        <xdr:cNvSpPr txBox="1"/>
      </xdr:nvSpPr>
      <xdr:spPr>
        <a:xfrm>
          <a:off x="11068050" y="571057"/>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Menu</a:t>
          </a:r>
        </a:p>
      </xdr:txBody>
    </xdr:sp>
    <xdr:clientData/>
  </xdr:twoCellAnchor>
  <xdr:twoCellAnchor editAs="oneCell">
    <xdr:from>
      <xdr:col>18</xdr:col>
      <xdr:colOff>408747</xdr:colOff>
      <xdr:row>19</xdr:row>
      <xdr:rowOff>171450</xdr:rowOff>
    </xdr:from>
    <xdr:to>
      <xdr:col>19</xdr:col>
      <xdr:colOff>104775</xdr:colOff>
      <xdr:row>22</xdr:row>
      <xdr:rowOff>0</xdr:rowOff>
    </xdr:to>
    <xdr:pic>
      <xdr:nvPicPr>
        <xdr:cNvPr id="10" name="Imagem 9" descr="https://cdn-icons-png.flaticon.com/512/591/591855.png">
          <a:hlinkClick xmlns:r="http://schemas.openxmlformats.org/officeDocument/2006/relationships" r:id="rId6"/>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381547" y="379095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465897</xdr:colOff>
      <xdr:row>19</xdr:row>
      <xdr:rowOff>171450</xdr:rowOff>
    </xdr:from>
    <xdr:to>
      <xdr:col>18</xdr:col>
      <xdr:colOff>161925</xdr:colOff>
      <xdr:row>22</xdr:row>
      <xdr:rowOff>0</xdr:rowOff>
    </xdr:to>
    <xdr:pic>
      <xdr:nvPicPr>
        <xdr:cNvPr id="11" name="Imagem 10" descr="https://cdn-icons-png.flaticon.com/512/591/591855.png">
          <a:hlinkClick xmlns:r="http://schemas.openxmlformats.org/officeDocument/2006/relationships" r:id="rId8"/>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10800000">
          <a:off x="10829097" y="379095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285750</xdr:colOff>
      <xdr:row>21</xdr:row>
      <xdr:rowOff>161924</xdr:rowOff>
    </xdr:from>
    <xdr:to>
      <xdr:col>19</xdr:col>
      <xdr:colOff>476250</xdr:colOff>
      <xdr:row>23</xdr:row>
      <xdr:rowOff>57149</xdr:rowOff>
    </xdr:to>
    <xdr:sp macro="" textlink="">
      <xdr:nvSpPr>
        <xdr:cNvPr id="12" name="CaixaDeTexto 11">
          <a:extLst>
            <a:ext uri="{FF2B5EF4-FFF2-40B4-BE49-F238E27FC236}">
              <a16:creationId xmlns:a16="http://schemas.microsoft.com/office/drawing/2014/main" id="{00000000-0008-0000-0E00-00000C000000}"/>
            </a:ext>
          </a:extLst>
        </xdr:cNvPr>
        <xdr:cNvSpPr txBox="1"/>
      </xdr:nvSpPr>
      <xdr:spPr>
        <a:xfrm>
          <a:off x="11258550" y="4162424"/>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17</xdr:col>
      <xdr:colOff>148166</xdr:colOff>
      <xdr:row>21</xdr:row>
      <xdr:rowOff>161924</xdr:rowOff>
    </xdr:from>
    <xdr:to>
      <xdr:col>18</xdr:col>
      <xdr:colOff>361950</xdr:colOff>
      <xdr:row>23</xdr:row>
      <xdr:rowOff>57149</xdr:rowOff>
    </xdr:to>
    <xdr:sp macro="" textlink="">
      <xdr:nvSpPr>
        <xdr:cNvPr id="13" name="CaixaDeTexto 12">
          <a:extLst>
            <a:ext uri="{FF2B5EF4-FFF2-40B4-BE49-F238E27FC236}">
              <a16:creationId xmlns:a16="http://schemas.microsoft.com/office/drawing/2014/main" id="{00000000-0008-0000-0E00-00000D000000}"/>
            </a:ext>
          </a:extLst>
        </xdr:cNvPr>
        <xdr:cNvSpPr txBox="1"/>
      </xdr:nvSpPr>
      <xdr:spPr>
        <a:xfrm>
          <a:off x="10583333" y="4162424"/>
          <a:ext cx="82761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oneCellAnchor>
    <xdr:from>
      <xdr:col>0</xdr:col>
      <xdr:colOff>603250</xdr:colOff>
      <xdr:row>16</xdr:row>
      <xdr:rowOff>179917</xdr:rowOff>
    </xdr:from>
    <xdr:ext cx="7027334" cy="906639"/>
    <xdr:sp macro="" textlink="">
      <xdr:nvSpPr>
        <xdr:cNvPr id="15" name="CaixaDeTexto 14">
          <a:extLst>
            <a:ext uri="{FF2B5EF4-FFF2-40B4-BE49-F238E27FC236}">
              <a16:creationId xmlns:a16="http://schemas.microsoft.com/office/drawing/2014/main" id="{00000000-0008-0000-0E00-00000F000000}"/>
            </a:ext>
          </a:extLst>
        </xdr:cNvPr>
        <xdr:cNvSpPr txBox="1"/>
      </xdr:nvSpPr>
      <xdr:spPr>
        <a:xfrm>
          <a:off x="603250" y="3227917"/>
          <a:ext cx="7027334" cy="906639"/>
        </a:xfrm>
        <a:prstGeom prst="rect">
          <a:avLst/>
        </a:prstGeom>
        <a:noFill/>
        <a:ln w="28575">
          <a:solidFill>
            <a:schemeClr val="accent2"/>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spcBef>
              <a:spcPts val="600"/>
            </a:spcBef>
          </a:pPr>
          <a:r>
            <a:rPr lang="pt-BR" sz="1100" b="1">
              <a:solidFill>
                <a:srgbClr val="EA7423"/>
              </a:solidFill>
              <a:effectLst/>
              <a:latin typeface="Montserrat" panose="00000500000000000000" pitchFamily="2" charset="0"/>
              <a:ea typeface="+mn-ea"/>
              <a:cs typeface="+mn-cs"/>
            </a:rPr>
            <a:t>For forecasting purposes:</a:t>
          </a:r>
          <a:r>
            <a:rPr lang="pt-BR" sz="1100" baseline="0">
              <a:solidFill>
                <a:schemeClr val="tx1"/>
              </a:solidFill>
              <a:effectLst/>
              <a:latin typeface="Montserrat" panose="00000500000000000000" pitchFamily="2" charset="0"/>
              <a:ea typeface="+mn-ea"/>
              <a:cs typeface="+mn-cs"/>
            </a:rPr>
            <a:t> It is important to take into consideration that almost 100% of Tegma's available cash is invested in first rate banks at return rates close to 100% of the CDI rate  and that  financial revenues are taxed by the PIS COFINS taxes  at 4.65% per year.</a:t>
          </a:r>
        </a:p>
        <a:p>
          <a:pPr algn="ctr">
            <a:spcBef>
              <a:spcPts val="600"/>
            </a:spcBef>
          </a:pPr>
          <a:r>
            <a:rPr lang="pt-BR" sz="1100" baseline="0">
              <a:solidFill>
                <a:schemeClr val="tx1"/>
              </a:solidFill>
              <a:effectLst/>
              <a:latin typeface="Montserrat" panose="00000500000000000000" pitchFamily="2" charset="0"/>
              <a:ea typeface="+mn-ea"/>
              <a:cs typeface="+mn-cs"/>
            </a:rPr>
            <a:t>year.</a:t>
          </a:r>
          <a:endParaRPr lang="pt-BR" sz="1200">
            <a:solidFill>
              <a:schemeClr val="tx1"/>
            </a:solidFill>
            <a:effectLst/>
            <a:latin typeface="Montserrat" panose="00000500000000000000" pitchFamily="2" charset="0"/>
            <a:ea typeface="+mn-ea"/>
            <a:cs typeface="+mn-cs"/>
          </a:endParaRPr>
        </a:p>
      </xdr:txBody>
    </xdr:sp>
    <xdr:clientData/>
  </xdr:oneCellAnchor>
</xdr:wsDr>
</file>

<file path=xl/drawings/drawing16.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0F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a:t>
          </a:r>
          <a:r>
            <a:rPr lang="pt-BR" sz="2800" b="1" baseline="0">
              <a:solidFill>
                <a:srgbClr val="EA7423"/>
              </a:solidFill>
              <a:latin typeface="Montserrat"/>
              <a:ea typeface="Verdana" panose="020B0604030504040204" pitchFamily="34" charset="0"/>
              <a:cs typeface="Arial" panose="020B0604020202020204" pitchFamily="34" charset="0"/>
            </a:rPr>
            <a:t> Assumptions </a:t>
          </a:r>
          <a:r>
            <a:rPr lang="pt-BR" sz="2800" b="1">
              <a:solidFill>
                <a:srgbClr val="EA7423"/>
              </a:solidFill>
              <a:latin typeface="Montserrat"/>
              <a:ea typeface="Verdana" panose="020B0604030504040204" pitchFamily="34" charset="0"/>
              <a:cs typeface="Arial" panose="020B0604020202020204" pitchFamily="34" charset="0"/>
            </a:rPr>
            <a:t>|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Consolidated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285749</xdr:colOff>
      <xdr:row>3</xdr:row>
      <xdr:rowOff>171008</xdr:rowOff>
    </xdr:from>
    <xdr:ext cx="9292168" cy="2629341"/>
    <xdr:sp macro="" textlink="">
      <xdr:nvSpPr>
        <xdr:cNvPr id="5" name="CaixaDeTexto 4">
          <a:extLst>
            <a:ext uri="{FF2B5EF4-FFF2-40B4-BE49-F238E27FC236}">
              <a16:creationId xmlns:a16="http://schemas.microsoft.com/office/drawing/2014/main" id="{00000000-0008-0000-0F00-000005000000}"/>
            </a:ext>
          </a:extLst>
        </xdr:cNvPr>
        <xdr:cNvSpPr txBox="1"/>
      </xdr:nvSpPr>
      <xdr:spPr>
        <a:xfrm>
          <a:off x="285749" y="742508"/>
          <a:ext cx="9292168" cy="2629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200" b="1">
              <a:solidFill>
                <a:srgbClr val="EA7423"/>
              </a:solidFill>
              <a:effectLst/>
              <a:latin typeface="Montserrat" panose="00000500000000000000" pitchFamily="2" charset="0"/>
              <a:ea typeface="+mn-ea"/>
              <a:cs typeface="+mn-cs"/>
            </a:rPr>
            <a:t>Equity Pickup</a:t>
          </a:r>
        </a:p>
        <a:p>
          <a:pPr>
            <a:spcBef>
              <a:spcPts val="600"/>
            </a:spcBef>
          </a:pPr>
          <a:r>
            <a:rPr lang="pt-BR" sz="1200" b="1">
              <a:solidFill>
                <a:schemeClr val="tx1"/>
              </a:solidFill>
              <a:effectLst/>
              <a:latin typeface="Montserrat" panose="00000500000000000000" pitchFamily="2" charset="0"/>
              <a:ea typeface="+mn-ea"/>
              <a:cs typeface="+mn-cs"/>
            </a:rPr>
            <a:t>Tegma's current</a:t>
          </a:r>
          <a:r>
            <a:rPr lang="pt-BR" sz="1200" b="1" baseline="0">
              <a:solidFill>
                <a:schemeClr val="tx1"/>
              </a:solidFill>
              <a:effectLst/>
              <a:latin typeface="Montserrat" panose="00000500000000000000" pitchFamily="2" charset="0"/>
              <a:ea typeface="+mn-ea"/>
              <a:cs typeface="+mn-cs"/>
            </a:rPr>
            <a:t> equity pickup </a:t>
          </a:r>
          <a:r>
            <a:rPr lang="pt-BR" sz="1200">
              <a:solidFill>
                <a:schemeClr val="tx1"/>
              </a:solidFill>
              <a:effectLst/>
              <a:latin typeface="Montserrat" panose="00000500000000000000" pitchFamily="2" charset="0"/>
              <a:ea typeface="+mn-ea"/>
              <a:cs typeface="+mn-cs"/>
            </a:rPr>
            <a:t>corresponds solely to 50% of the Joint Venture GDL (general and bonded warehousing operations in Espírito Santo) and 16% of Rabbot, an investee startup from the Corporate Venture Capital tegUP. Until 4Q21, it still considered 10% of the startup Frete Rápido (freight  marketplace for online retailers, an investment made by the startup accelerator tegUP), and until 2Q22, 49% of the non-operational company Catlog.</a:t>
          </a:r>
        </a:p>
        <a:p>
          <a:pPr>
            <a:spcBef>
              <a:spcPts val="600"/>
            </a:spcBef>
          </a:pPr>
          <a:r>
            <a:rPr lang="pt-BR" sz="1200">
              <a:solidFill>
                <a:schemeClr val="tx1"/>
              </a:solidFill>
              <a:effectLst/>
              <a:latin typeface="Montserrat" panose="00000500000000000000" pitchFamily="2" charset="0"/>
              <a:ea typeface="+mn-ea"/>
              <a:cs typeface="+mn-cs"/>
            </a:rPr>
            <a:t>GDL is a Joint Venture between Tegma and the Silotec Group active in Cariacica/Espírito </a:t>
          </a:r>
          <a:r>
            <a:rPr lang="pt-BR" sz="1200" baseline="0">
              <a:solidFill>
                <a:schemeClr val="tx1"/>
              </a:solidFill>
              <a:effectLst/>
              <a:latin typeface="Montserrat" panose="00000500000000000000" pitchFamily="2" charset="0"/>
              <a:ea typeface="+mn-ea"/>
              <a:cs typeface="+mn-cs"/>
            </a:rPr>
            <a:t> Santo</a:t>
          </a:r>
          <a:r>
            <a:rPr lang="pt-BR" sz="1200">
              <a:solidFill>
                <a:schemeClr val="tx1"/>
              </a:solidFill>
              <a:effectLst/>
              <a:latin typeface="Montserrat" panose="00000500000000000000" pitchFamily="2" charset="0"/>
              <a:ea typeface="+mn-ea"/>
              <a:cs typeface="+mn-cs"/>
            </a:rPr>
            <a:t>, serving the main bonded warehousing, distribution center, automotive and PDI services. It is responsible for serving the market's  main channels, including: inbound and outbound, B2B operations (trade, stores and boutiques, distributors), B2C and cross-docking.</a:t>
          </a:r>
        </a:p>
        <a:p>
          <a:pPr>
            <a:spcBef>
              <a:spcPts val="600"/>
            </a:spcBef>
          </a:pPr>
          <a:r>
            <a:rPr lang="pt-BR" sz="1200">
              <a:solidFill>
                <a:schemeClr val="tx1"/>
              </a:solidFill>
              <a:effectLst/>
              <a:latin typeface="Montserrat" panose="00000500000000000000" pitchFamily="2" charset="0"/>
              <a:ea typeface="+mn-ea"/>
              <a:cs typeface="+mn-cs"/>
            </a:rPr>
            <a:t>Main segments: consumer goods, pharmaceuticals and cosmetics, home'n care, fashion, chemicals, machinery and imported vehicles. Area of over 1 million m², spread across covered warehouses and yards for vehicles and containers in general.</a:t>
          </a:r>
        </a:p>
      </xdr:txBody>
    </xdr:sp>
    <xdr:clientData/>
  </xdr:oneCellAnchor>
  <xdr:twoCellAnchor editAs="oneCell">
    <xdr:from>
      <xdr:col>16</xdr:col>
      <xdr:colOff>103259</xdr:colOff>
      <xdr:row>0</xdr:row>
      <xdr:rowOff>28575</xdr:rowOff>
    </xdr:from>
    <xdr:to>
      <xdr:col>19</xdr:col>
      <xdr:colOff>571500</xdr:colOff>
      <xdr:row>24</xdr:row>
      <xdr:rowOff>170299</xdr:rowOff>
    </xdr:to>
    <xdr:pic>
      <xdr:nvPicPr>
        <xdr:cNvPr id="8" name="Imagem 7" descr="Uma imagem contendo no interior, teto, quarto, mesa&#10;&#10;Descrição gerada automaticamente">
          <a:extLst>
            <a:ext uri="{FF2B5EF4-FFF2-40B4-BE49-F238E27FC236}">
              <a16:creationId xmlns:a16="http://schemas.microsoft.com/office/drawing/2014/main" id="{00000000-0008-0000-0F00-000008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l="25479" r="27752"/>
        <a:stretch/>
      </xdr:blipFill>
      <xdr:spPr>
        <a:xfrm>
          <a:off x="9856859" y="28575"/>
          <a:ext cx="2297041" cy="4713724"/>
        </a:xfrm>
        <a:prstGeom prst="rect">
          <a:avLst/>
        </a:prstGeom>
      </xdr:spPr>
    </xdr:pic>
    <xdr:clientData/>
  </xdr:twoCellAnchor>
  <xdr:twoCellAnchor>
    <xdr:from>
      <xdr:col>14</xdr:col>
      <xdr:colOff>276225</xdr:colOff>
      <xdr:row>1</xdr:row>
      <xdr:rowOff>78858</xdr:rowOff>
    </xdr:from>
    <xdr:to>
      <xdr:col>19</xdr:col>
      <xdr:colOff>266050</xdr:colOff>
      <xdr:row>24</xdr:row>
      <xdr:rowOff>182538</xdr:rowOff>
    </xdr:to>
    <xdr:grpSp>
      <xdr:nvGrpSpPr>
        <xdr:cNvPr id="9" name="Agrupar 8">
          <a:extLst>
            <a:ext uri="{FF2B5EF4-FFF2-40B4-BE49-F238E27FC236}">
              <a16:creationId xmlns:a16="http://schemas.microsoft.com/office/drawing/2014/main" id="{00000000-0008-0000-0F00-000009000000}"/>
            </a:ext>
          </a:extLst>
        </xdr:cNvPr>
        <xdr:cNvGrpSpPr>
          <a:grpSpLocks noChangeAspect="1"/>
        </xdr:cNvGrpSpPr>
      </xdr:nvGrpSpPr>
      <xdr:grpSpPr>
        <a:xfrm>
          <a:off x="9265003" y="269358"/>
          <a:ext cx="3200103" cy="4485180"/>
          <a:chOff x="5307763" y="2613621"/>
          <a:chExt cx="1105698" cy="1632502"/>
        </a:xfrm>
      </xdr:grpSpPr>
      <xdr:sp macro="" textlink="">
        <xdr:nvSpPr>
          <xdr:cNvPr id="10" name="Forma Livre: Forma 34">
            <a:extLst>
              <a:ext uri="{FF2B5EF4-FFF2-40B4-BE49-F238E27FC236}">
                <a16:creationId xmlns:a16="http://schemas.microsoft.com/office/drawing/2014/main" id="{00000000-0008-0000-0F00-00000A000000}"/>
              </a:ext>
            </a:extLst>
          </xdr:cNvPr>
          <xdr:cNvSpPr/>
        </xdr:nvSpPr>
        <xdr:spPr>
          <a:xfrm>
            <a:off x="5307763" y="2613621"/>
            <a:ext cx="1105698" cy="1569167"/>
          </a:xfrm>
          <a:custGeom>
            <a:avLst/>
            <a:gdLst>
              <a:gd name="connsiteX0" fmla="*/ 13463 w 1105698"/>
              <a:gd name="connsiteY0" fmla="*/ 1356408 h 1569167"/>
              <a:gd name="connsiteX1" fmla="*/ 132135 w 1105698"/>
              <a:gd name="connsiteY1" fmla="*/ 1569168 h 1569167"/>
              <a:gd name="connsiteX2" fmla="*/ 160663 w 1105698"/>
              <a:gd name="connsiteY2" fmla="*/ 833361 h 1569167"/>
              <a:gd name="connsiteX3" fmla="*/ 716999 w 1105698"/>
              <a:gd name="connsiteY3" fmla="*/ 223399 h 1569167"/>
              <a:gd name="connsiteX4" fmla="*/ 850349 w 1105698"/>
              <a:gd name="connsiteY4" fmla="*/ 384715 h 1569167"/>
              <a:gd name="connsiteX5" fmla="*/ 1104495 w 1105698"/>
              <a:gd name="connsiteY5" fmla="*/ 384191 h 1569167"/>
              <a:gd name="connsiteX6" fmla="*/ 817202 w 1105698"/>
              <a:gd name="connsiteY6" fmla="*/ 0 h 1569167"/>
              <a:gd name="connsiteX7" fmla="*/ 173359 w 1105698"/>
              <a:gd name="connsiteY7" fmla="*/ 553088 h 1569167"/>
              <a:gd name="connsiteX8" fmla="*/ 13463 w 1105698"/>
              <a:gd name="connsiteY8" fmla="*/ 1356408 h 15691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05698" h="1569167">
                <a:moveTo>
                  <a:pt x="13463" y="1356408"/>
                </a:moveTo>
                <a:cubicBezTo>
                  <a:pt x="35075" y="1474546"/>
                  <a:pt x="84005" y="1550013"/>
                  <a:pt x="132135" y="1569168"/>
                </a:cubicBezTo>
                <a:cubicBezTo>
                  <a:pt x="-329" y="1367247"/>
                  <a:pt x="75947" y="1042168"/>
                  <a:pt x="160663" y="833361"/>
                </a:cubicBezTo>
                <a:cubicBezTo>
                  <a:pt x="242444" y="631822"/>
                  <a:pt x="478359" y="244583"/>
                  <a:pt x="716999" y="223399"/>
                </a:cubicBezTo>
                <a:cubicBezTo>
                  <a:pt x="832432" y="217999"/>
                  <a:pt x="846777" y="293037"/>
                  <a:pt x="850349" y="384715"/>
                </a:cubicBezTo>
                <a:lnTo>
                  <a:pt x="1104495" y="384191"/>
                </a:lnTo>
                <a:cubicBezTo>
                  <a:pt x="1119240" y="225752"/>
                  <a:pt x="997101" y="-19"/>
                  <a:pt x="817202" y="0"/>
                </a:cubicBezTo>
                <a:cubicBezTo>
                  <a:pt x="524461" y="29"/>
                  <a:pt x="309176" y="313392"/>
                  <a:pt x="173359" y="553088"/>
                </a:cubicBezTo>
                <a:cubicBezTo>
                  <a:pt x="-30057" y="968016"/>
                  <a:pt x="-8149" y="1238269"/>
                  <a:pt x="13463" y="1356408"/>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latin typeface="Montserrat Medium" pitchFamily="2" charset="77"/>
            </a:endParaRPr>
          </a:p>
        </xdr:txBody>
      </xdr:sp>
      <xdr:sp macro="" textlink="">
        <xdr:nvSpPr>
          <xdr:cNvPr id="11" name="Forma Livre: Forma 35">
            <a:extLst>
              <a:ext uri="{FF2B5EF4-FFF2-40B4-BE49-F238E27FC236}">
                <a16:creationId xmlns:a16="http://schemas.microsoft.com/office/drawing/2014/main" id="{00000000-0008-0000-0F00-00000B000000}"/>
              </a:ext>
            </a:extLst>
          </xdr:cNvPr>
          <xdr:cNvSpPr/>
        </xdr:nvSpPr>
        <xdr:spPr>
          <a:xfrm>
            <a:off x="5579735" y="3161194"/>
            <a:ext cx="826817" cy="1084929"/>
          </a:xfrm>
          <a:custGeom>
            <a:avLst/>
            <a:gdLst>
              <a:gd name="connsiteX0" fmla="*/ 524446 w 826817"/>
              <a:gd name="connsiteY0" fmla="*/ 758504 h 1084929"/>
              <a:gd name="connsiteX1" fmla="*/ 826541 w 826817"/>
              <a:gd name="connsiteY1" fmla="*/ 9011 h 1084929"/>
              <a:gd name="connsiteX2" fmla="*/ 826817 w 826817"/>
              <a:gd name="connsiteY2" fmla="*/ 933 h 1084929"/>
              <a:gd name="connsiteX3" fmla="*/ 359168 w 826817"/>
              <a:gd name="connsiteY3" fmla="*/ 0 h 1084929"/>
              <a:gd name="connsiteX4" fmla="*/ 332851 w 826817"/>
              <a:gd name="connsiteY4" fmla="*/ 176098 h 1084929"/>
              <a:gd name="connsiteX5" fmla="*/ 485803 w 826817"/>
              <a:gd name="connsiteY5" fmla="*/ 139427 h 1084929"/>
              <a:gd name="connsiteX6" fmla="*/ 547040 w 826817"/>
              <a:gd name="connsiteY6" fmla="*/ 268938 h 1084929"/>
              <a:gd name="connsiteX7" fmla="*/ 234324 w 826817"/>
              <a:gd name="connsiteY7" fmla="*/ 958691 h 1084929"/>
              <a:gd name="connsiteX8" fmla="*/ 247 w 826817"/>
              <a:gd name="connsiteY8" fmla="*/ 1082307 h 1084929"/>
              <a:gd name="connsiteX9" fmla="*/ 524446 w 826817"/>
              <a:gd name="connsiteY9" fmla="*/ 758504 h 10849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26817" h="1084929">
                <a:moveTo>
                  <a:pt x="524446" y="758504"/>
                </a:moveTo>
                <a:cubicBezTo>
                  <a:pt x="667207" y="561232"/>
                  <a:pt x="815340" y="257461"/>
                  <a:pt x="826541" y="9011"/>
                </a:cubicBezTo>
                <a:cubicBezTo>
                  <a:pt x="826694" y="5753"/>
                  <a:pt x="826694" y="3267"/>
                  <a:pt x="826817" y="933"/>
                </a:cubicBezTo>
                <a:cubicBezTo>
                  <a:pt x="671112" y="1867"/>
                  <a:pt x="510749" y="476"/>
                  <a:pt x="359168" y="0"/>
                </a:cubicBezTo>
                <a:cubicBezTo>
                  <a:pt x="350882" y="59865"/>
                  <a:pt x="340842" y="116148"/>
                  <a:pt x="332851" y="176098"/>
                </a:cubicBezTo>
                <a:cubicBezTo>
                  <a:pt x="344471" y="177451"/>
                  <a:pt x="413585" y="128664"/>
                  <a:pt x="485803" y="139427"/>
                </a:cubicBezTo>
                <a:cubicBezTo>
                  <a:pt x="548106" y="148723"/>
                  <a:pt x="546878" y="226171"/>
                  <a:pt x="547040" y="268938"/>
                </a:cubicBezTo>
                <a:cubicBezTo>
                  <a:pt x="528847" y="632050"/>
                  <a:pt x="351567" y="862289"/>
                  <a:pt x="234324" y="958691"/>
                </a:cubicBezTo>
                <a:cubicBezTo>
                  <a:pt x="117100" y="1055084"/>
                  <a:pt x="-6268" y="1081297"/>
                  <a:pt x="247" y="1082307"/>
                </a:cubicBezTo>
                <a:cubicBezTo>
                  <a:pt x="177327" y="1109539"/>
                  <a:pt x="408022" y="919372"/>
                  <a:pt x="524446" y="758504"/>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latin typeface="Montserrat Medium" pitchFamily="2" charset="77"/>
            </a:endParaRPr>
          </a:p>
        </xdr:txBody>
      </xdr:sp>
    </xdr:grpSp>
    <xdr:clientData/>
  </xdr:twoCellAnchor>
  <xdr:twoCellAnchor editAs="oneCell">
    <xdr:from>
      <xdr:col>18</xdr:col>
      <xdr:colOff>454003</xdr:colOff>
      <xdr:row>0</xdr:row>
      <xdr:rowOff>142433</xdr:rowOff>
    </xdr:from>
    <xdr:to>
      <xdr:col>19</xdr:col>
      <xdr:colOff>247648</xdr:colOff>
      <xdr:row>3</xdr:row>
      <xdr:rowOff>28133</xdr:rowOff>
    </xdr:to>
    <xdr:pic>
      <xdr:nvPicPr>
        <xdr:cNvPr id="12" name="Imagem 11" descr="https://cdn-icons-png.flaticon.com/512/1946/1946488.png">
          <a:hlinkClick xmlns:r="http://schemas.openxmlformats.org/officeDocument/2006/relationships" r:id="rId4"/>
          <a:extLst>
            <a:ext uri="{FF2B5EF4-FFF2-40B4-BE49-F238E27FC236}">
              <a16:creationId xmlns:a16="http://schemas.microsoft.com/office/drawing/2014/main" id="{00000000-0008-0000-0F00-00000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426803" y="142433"/>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342899</xdr:colOff>
      <xdr:row>3</xdr:row>
      <xdr:rowOff>37656</xdr:rowOff>
    </xdr:from>
    <xdr:to>
      <xdr:col>19</xdr:col>
      <xdr:colOff>533399</xdr:colOff>
      <xdr:row>4</xdr:row>
      <xdr:rowOff>123381</xdr:rowOff>
    </xdr:to>
    <xdr:sp macro="" textlink="">
      <xdr:nvSpPr>
        <xdr:cNvPr id="13" name="CaixaDeTexto 12">
          <a:extLst>
            <a:ext uri="{FF2B5EF4-FFF2-40B4-BE49-F238E27FC236}">
              <a16:creationId xmlns:a16="http://schemas.microsoft.com/office/drawing/2014/main" id="{00000000-0008-0000-0F00-00000D000000}"/>
            </a:ext>
          </a:extLst>
        </xdr:cNvPr>
        <xdr:cNvSpPr txBox="1"/>
      </xdr:nvSpPr>
      <xdr:spPr>
        <a:xfrm>
          <a:off x="11315699" y="609156"/>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Menu</a:t>
          </a:r>
        </a:p>
      </xdr:txBody>
    </xdr:sp>
    <xdr:clientData/>
  </xdr:twoCellAnchor>
  <xdr:twoCellAnchor editAs="oneCell">
    <xdr:from>
      <xdr:col>18</xdr:col>
      <xdr:colOff>427797</xdr:colOff>
      <xdr:row>20</xdr:row>
      <xdr:rowOff>126483</xdr:rowOff>
    </xdr:from>
    <xdr:to>
      <xdr:col>19</xdr:col>
      <xdr:colOff>123825</xdr:colOff>
      <xdr:row>22</xdr:row>
      <xdr:rowOff>145533</xdr:rowOff>
    </xdr:to>
    <xdr:pic>
      <xdr:nvPicPr>
        <xdr:cNvPr id="14" name="Imagem 13" descr="https://cdn-icons-png.flaticon.com/512/591/591855.png">
          <a:hlinkClick xmlns:r="http://schemas.openxmlformats.org/officeDocument/2006/relationships" r:id="rId6"/>
          <a:extLst>
            <a:ext uri="{FF2B5EF4-FFF2-40B4-BE49-F238E27FC236}">
              <a16:creationId xmlns:a16="http://schemas.microsoft.com/office/drawing/2014/main" id="{00000000-0008-0000-0F00-00000E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400597" y="3936483"/>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484947</xdr:colOff>
      <xdr:row>20</xdr:row>
      <xdr:rowOff>126483</xdr:rowOff>
    </xdr:from>
    <xdr:to>
      <xdr:col>18</xdr:col>
      <xdr:colOff>180975</xdr:colOff>
      <xdr:row>22</xdr:row>
      <xdr:rowOff>145533</xdr:rowOff>
    </xdr:to>
    <xdr:pic>
      <xdr:nvPicPr>
        <xdr:cNvPr id="15" name="Imagem 14" descr="https://cdn-icons-png.flaticon.com/512/591/591855.png">
          <a:hlinkClick xmlns:r="http://schemas.openxmlformats.org/officeDocument/2006/relationships" r:id="rId8"/>
          <a:extLst>
            <a:ext uri="{FF2B5EF4-FFF2-40B4-BE49-F238E27FC236}">
              <a16:creationId xmlns:a16="http://schemas.microsoft.com/office/drawing/2014/main" id="{00000000-0008-0000-0F00-00000F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rot="10800000">
          <a:off x="10848147" y="3936483"/>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304800</xdr:colOff>
      <xdr:row>22</xdr:row>
      <xdr:rowOff>116957</xdr:rowOff>
    </xdr:from>
    <xdr:to>
      <xdr:col>19</xdr:col>
      <xdr:colOff>495300</xdr:colOff>
      <xdr:row>24</xdr:row>
      <xdr:rowOff>12182</xdr:rowOff>
    </xdr:to>
    <xdr:sp macro="" textlink="">
      <xdr:nvSpPr>
        <xdr:cNvPr id="16" name="CaixaDeTexto 15">
          <a:extLst>
            <a:ext uri="{FF2B5EF4-FFF2-40B4-BE49-F238E27FC236}">
              <a16:creationId xmlns:a16="http://schemas.microsoft.com/office/drawing/2014/main" id="{00000000-0008-0000-0F00-000010000000}"/>
            </a:ext>
          </a:extLst>
        </xdr:cNvPr>
        <xdr:cNvSpPr txBox="1"/>
      </xdr:nvSpPr>
      <xdr:spPr>
        <a:xfrm>
          <a:off x="11277600" y="4307957"/>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17</xdr:col>
      <xdr:colOff>137584</xdr:colOff>
      <xdr:row>22</xdr:row>
      <xdr:rowOff>116957</xdr:rowOff>
    </xdr:from>
    <xdr:to>
      <xdr:col>18</xdr:col>
      <xdr:colOff>381001</xdr:colOff>
      <xdr:row>24</xdr:row>
      <xdr:rowOff>12182</xdr:rowOff>
    </xdr:to>
    <xdr:sp macro="" textlink="">
      <xdr:nvSpPr>
        <xdr:cNvPr id="17" name="CaixaDeTexto 16">
          <a:extLst>
            <a:ext uri="{FF2B5EF4-FFF2-40B4-BE49-F238E27FC236}">
              <a16:creationId xmlns:a16="http://schemas.microsoft.com/office/drawing/2014/main" id="{00000000-0008-0000-0F00-000011000000}"/>
            </a:ext>
          </a:extLst>
        </xdr:cNvPr>
        <xdr:cNvSpPr txBox="1"/>
      </xdr:nvSpPr>
      <xdr:spPr>
        <a:xfrm>
          <a:off x="10572751" y="4307957"/>
          <a:ext cx="857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oneCellAnchor>
    <xdr:from>
      <xdr:col>10</xdr:col>
      <xdr:colOff>127002</xdr:colOff>
      <xdr:row>18</xdr:row>
      <xdr:rowOff>173049</xdr:rowOff>
    </xdr:from>
    <xdr:ext cx="2709334" cy="623440"/>
    <xdr:sp macro="" textlink="">
      <xdr:nvSpPr>
        <xdr:cNvPr id="19" name="CaixaDeTexto 18">
          <a:extLst>
            <a:ext uri="{FF2B5EF4-FFF2-40B4-BE49-F238E27FC236}">
              <a16:creationId xmlns:a16="http://schemas.microsoft.com/office/drawing/2014/main" id="{00000000-0008-0000-0F00-000013000000}"/>
            </a:ext>
          </a:extLst>
        </xdr:cNvPr>
        <xdr:cNvSpPr txBox="1"/>
      </xdr:nvSpPr>
      <xdr:spPr>
        <a:xfrm>
          <a:off x="6547558" y="3602049"/>
          <a:ext cx="2709334" cy="623440"/>
        </a:xfrm>
        <a:prstGeom prst="rect">
          <a:avLst/>
        </a:prstGeom>
        <a:noFill/>
        <a:ln w="28575">
          <a:solidFill>
            <a:schemeClr val="accent2"/>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spcBef>
              <a:spcPts val="600"/>
            </a:spcBef>
          </a:pPr>
          <a:r>
            <a:rPr lang="pt-BR" sz="1200" b="1">
              <a:solidFill>
                <a:srgbClr val="EA7423"/>
              </a:solidFill>
              <a:effectLst/>
              <a:latin typeface="Montserrat" panose="00000500000000000000" pitchFamily="2" charset="0"/>
              <a:ea typeface="+mn-ea"/>
              <a:cs typeface="+mn-cs"/>
            </a:rPr>
            <a:t>For forecasting purposes </a:t>
          </a:r>
          <a:r>
            <a:rPr lang="pt-BR" sz="1200" baseline="0">
              <a:solidFill>
                <a:schemeClr val="tx1"/>
              </a:solidFill>
              <a:effectLst/>
              <a:latin typeface="Montserrat" panose="00000500000000000000" pitchFamily="2" charset="0"/>
              <a:ea typeface="+mn-ea"/>
              <a:cs typeface="+mn-cs"/>
            </a:rPr>
            <a:t>there are no benchmarks that could be used as assumptions for this forecast.</a:t>
          </a:r>
          <a:endParaRPr lang="pt-BR" sz="1200">
            <a:solidFill>
              <a:schemeClr val="tx1"/>
            </a:solidFill>
            <a:effectLst/>
            <a:latin typeface="Montserrat" panose="00000500000000000000" pitchFamily="2" charset="0"/>
            <a:ea typeface="+mn-ea"/>
            <a:cs typeface="+mn-cs"/>
          </a:endParaRP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12</xdr:col>
      <xdr:colOff>323850</xdr:colOff>
      <xdr:row>6</xdr:row>
      <xdr:rowOff>95250</xdr:rowOff>
    </xdr:from>
    <xdr:to>
      <xdr:col>18</xdr:col>
      <xdr:colOff>139900</xdr:colOff>
      <xdr:row>23</xdr:row>
      <xdr:rowOff>28575</xdr:rowOff>
    </xdr:to>
    <xdr:sp macro="" textlink="">
      <xdr:nvSpPr>
        <xdr:cNvPr id="2" name="Retângulo 1">
          <a:extLst>
            <a:ext uri="{FF2B5EF4-FFF2-40B4-BE49-F238E27FC236}">
              <a16:creationId xmlns:a16="http://schemas.microsoft.com/office/drawing/2014/main" id="{00000000-0008-0000-1000-000002000000}"/>
            </a:ext>
          </a:extLst>
        </xdr:cNvPr>
        <xdr:cNvSpPr/>
      </xdr:nvSpPr>
      <xdr:spPr>
        <a:xfrm>
          <a:off x="7639050" y="1238250"/>
          <a:ext cx="3473650" cy="3171825"/>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554401" rtl="0" eaLnBrk="1" latinLnBrk="0" hangingPunct="1">
            <a:defRPr sz="1091" kern="1200">
              <a:solidFill>
                <a:schemeClr val="lt1"/>
              </a:solidFill>
              <a:latin typeface="+mn-lt"/>
              <a:ea typeface="+mn-ea"/>
              <a:cs typeface="+mn-cs"/>
            </a:defRPr>
          </a:lvl1pPr>
          <a:lvl2pPr marL="277200" algn="l" defTabSz="554401" rtl="0" eaLnBrk="1" latinLnBrk="0" hangingPunct="1">
            <a:defRPr sz="1091" kern="1200">
              <a:solidFill>
                <a:schemeClr val="lt1"/>
              </a:solidFill>
              <a:latin typeface="+mn-lt"/>
              <a:ea typeface="+mn-ea"/>
              <a:cs typeface="+mn-cs"/>
            </a:defRPr>
          </a:lvl2pPr>
          <a:lvl3pPr marL="554401" algn="l" defTabSz="554401" rtl="0" eaLnBrk="1" latinLnBrk="0" hangingPunct="1">
            <a:defRPr sz="1091" kern="1200">
              <a:solidFill>
                <a:schemeClr val="lt1"/>
              </a:solidFill>
              <a:latin typeface="+mn-lt"/>
              <a:ea typeface="+mn-ea"/>
              <a:cs typeface="+mn-cs"/>
            </a:defRPr>
          </a:lvl3pPr>
          <a:lvl4pPr marL="831601" algn="l" defTabSz="554401" rtl="0" eaLnBrk="1" latinLnBrk="0" hangingPunct="1">
            <a:defRPr sz="1091" kern="1200">
              <a:solidFill>
                <a:schemeClr val="lt1"/>
              </a:solidFill>
              <a:latin typeface="+mn-lt"/>
              <a:ea typeface="+mn-ea"/>
              <a:cs typeface="+mn-cs"/>
            </a:defRPr>
          </a:lvl4pPr>
          <a:lvl5pPr marL="1108801" algn="l" defTabSz="554401" rtl="0" eaLnBrk="1" latinLnBrk="0" hangingPunct="1">
            <a:defRPr sz="1091" kern="1200">
              <a:solidFill>
                <a:schemeClr val="lt1"/>
              </a:solidFill>
              <a:latin typeface="+mn-lt"/>
              <a:ea typeface="+mn-ea"/>
              <a:cs typeface="+mn-cs"/>
            </a:defRPr>
          </a:lvl5pPr>
          <a:lvl6pPr marL="1386002" algn="l" defTabSz="554401" rtl="0" eaLnBrk="1" latinLnBrk="0" hangingPunct="1">
            <a:defRPr sz="1091" kern="1200">
              <a:solidFill>
                <a:schemeClr val="lt1"/>
              </a:solidFill>
              <a:latin typeface="+mn-lt"/>
              <a:ea typeface="+mn-ea"/>
              <a:cs typeface="+mn-cs"/>
            </a:defRPr>
          </a:lvl6pPr>
          <a:lvl7pPr marL="1663202" algn="l" defTabSz="554401" rtl="0" eaLnBrk="1" latinLnBrk="0" hangingPunct="1">
            <a:defRPr sz="1091" kern="1200">
              <a:solidFill>
                <a:schemeClr val="lt1"/>
              </a:solidFill>
              <a:latin typeface="+mn-lt"/>
              <a:ea typeface="+mn-ea"/>
              <a:cs typeface="+mn-cs"/>
            </a:defRPr>
          </a:lvl7pPr>
          <a:lvl8pPr marL="1940403" algn="l" defTabSz="554401" rtl="0" eaLnBrk="1" latinLnBrk="0" hangingPunct="1">
            <a:defRPr sz="1091" kern="1200">
              <a:solidFill>
                <a:schemeClr val="lt1"/>
              </a:solidFill>
              <a:latin typeface="+mn-lt"/>
              <a:ea typeface="+mn-ea"/>
              <a:cs typeface="+mn-cs"/>
            </a:defRPr>
          </a:lvl8pPr>
          <a:lvl9pPr marL="2217603" algn="l" defTabSz="554401" rtl="0" eaLnBrk="1" latinLnBrk="0" hangingPunct="1">
            <a:defRPr sz="1091" kern="1200">
              <a:solidFill>
                <a:schemeClr val="lt1"/>
              </a:solidFill>
              <a:latin typeface="+mn-lt"/>
              <a:ea typeface="+mn-ea"/>
              <a:cs typeface="+mn-cs"/>
            </a:defRPr>
          </a:lvl9pPr>
        </a:lstStyle>
        <a:p>
          <a:pPr algn="ctr"/>
          <a:endParaRPr lang="pt-BR"/>
        </a:p>
      </xdr:txBody>
    </xdr:sp>
    <xdr:clientData/>
  </xdr:twoCellAnchor>
  <xdr:twoCellAnchor editAs="oneCell">
    <xdr:from>
      <xdr:col>0</xdr:col>
      <xdr:colOff>76200</xdr:colOff>
      <xdr:row>1</xdr:row>
      <xdr:rowOff>28575</xdr:rowOff>
    </xdr:from>
    <xdr:to>
      <xdr:col>2</xdr:col>
      <xdr:colOff>184709</xdr:colOff>
      <xdr:row>2</xdr:row>
      <xdr:rowOff>180975</xdr:rowOff>
    </xdr:to>
    <xdr:pic>
      <xdr:nvPicPr>
        <xdr:cNvPr id="3" name="Imagem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4" name="Título 1">
          <a:extLst>
            <a:ext uri="{FF2B5EF4-FFF2-40B4-BE49-F238E27FC236}">
              <a16:creationId xmlns:a16="http://schemas.microsoft.com/office/drawing/2014/main" id="{00000000-0008-0000-1000-000004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 |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Consolidated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502579</xdr:colOff>
      <xdr:row>1</xdr:row>
      <xdr:rowOff>142438</xdr:rowOff>
    </xdr:to>
    <xdr:pic>
      <xdr:nvPicPr>
        <xdr:cNvPr id="5" name="Imagem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285750</xdr:colOff>
      <xdr:row>3</xdr:row>
      <xdr:rowOff>171009</xdr:rowOff>
    </xdr:from>
    <xdr:ext cx="7877734" cy="279885"/>
    <xdr:sp macro="" textlink="">
      <xdr:nvSpPr>
        <xdr:cNvPr id="6" name="CaixaDeTexto 5">
          <a:extLst>
            <a:ext uri="{FF2B5EF4-FFF2-40B4-BE49-F238E27FC236}">
              <a16:creationId xmlns:a16="http://schemas.microsoft.com/office/drawing/2014/main" id="{00000000-0008-0000-1000-000006000000}"/>
            </a:ext>
          </a:extLst>
        </xdr:cNvPr>
        <xdr:cNvSpPr txBox="1"/>
      </xdr:nvSpPr>
      <xdr:spPr>
        <a:xfrm>
          <a:off x="285750" y="742509"/>
          <a:ext cx="7877734" cy="279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200" b="1">
              <a:solidFill>
                <a:srgbClr val="EA7423"/>
              </a:solidFill>
              <a:effectLst/>
              <a:latin typeface="Montserrat" panose="00000500000000000000" pitchFamily="2" charset="0"/>
              <a:ea typeface="+mn-ea"/>
              <a:cs typeface="+mn-cs"/>
            </a:rPr>
            <a:t>Income Statement </a:t>
          </a:r>
          <a:r>
            <a:rPr lang="pt-BR" sz="1200" b="1" baseline="0">
              <a:solidFill>
                <a:srgbClr val="EA7423"/>
              </a:solidFill>
              <a:effectLst/>
              <a:latin typeface="Montserrat" panose="00000500000000000000" pitchFamily="2" charset="0"/>
              <a:ea typeface="+mn-ea"/>
              <a:cs typeface="+mn-cs"/>
            </a:rPr>
            <a:t>(R$ thousand)</a:t>
          </a:r>
          <a:r>
            <a:rPr lang="pt-BR" sz="1200" b="1">
              <a:solidFill>
                <a:srgbClr val="EA7423"/>
              </a:solidFill>
              <a:effectLst/>
              <a:latin typeface="Montserrat" panose="00000500000000000000" pitchFamily="2" charset="0"/>
              <a:ea typeface="+mn-ea"/>
              <a:cs typeface="+mn-cs"/>
            </a:rPr>
            <a:t> </a:t>
          </a:r>
        </a:p>
      </xdr:txBody>
    </xdr:sp>
    <xdr:clientData/>
  </xdr:oneCellAnchor>
  <xdr:oneCellAnchor>
    <xdr:from>
      <xdr:col>12</xdr:col>
      <xdr:colOff>523875</xdr:colOff>
      <xdr:row>5</xdr:row>
      <xdr:rowOff>9525</xdr:rowOff>
    </xdr:from>
    <xdr:ext cx="4267199" cy="3228975"/>
    <xdr:sp macro="" textlink="">
      <xdr:nvSpPr>
        <xdr:cNvPr id="7" name="CaixaDeTexto 6">
          <a:extLst>
            <a:ext uri="{FF2B5EF4-FFF2-40B4-BE49-F238E27FC236}">
              <a16:creationId xmlns:a16="http://schemas.microsoft.com/office/drawing/2014/main" id="{00000000-0008-0000-1000-000007000000}"/>
            </a:ext>
          </a:extLst>
        </xdr:cNvPr>
        <xdr:cNvSpPr txBox="1"/>
      </xdr:nvSpPr>
      <xdr:spPr>
        <a:xfrm>
          <a:off x="7839075" y="962025"/>
          <a:ext cx="4267199" cy="3228975"/>
        </a:xfrm>
        <a:prstGeom prst="rect">
          <a:avLst/>
        </a:prstGeom>
        <a:solidFill>
          <a:schemeClr val="bg1"/>
        </a:solidFill>
        <a:ln>
          <a:solidFill>
            <a:srgbClr val="ED77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Bef>
              <a:spcPts val="600"/>
            </a:spcBef>
          </a:pPr>
          <a:r>
            <a:rPr lang="pt-BR" sz="1400" b="1" kern="1200">
              <a:solidFill>
                <a:srgbClr val="EA7423"/>
              </a:solidFill>
              <a:latin typeface="Montserrat"/>
              <a:ea typeface="Verdana" panose="020B0604030504040204" pitchFamily="34" charset="0"/>
              <a:cs typeface="Arial" panose="020B0604020202020204" pitchFamily="34" charset="0"/>
            </a:rPr>
            <a:t>Income tax and social contribution on net</a:t>
          </a:r>
          <a:r>
            <a:rPr lang="pt-BR" sz="1400" b="1" kern="1200" baseline="0">
              <a:solidFill>
                <a:srgbClr val="EA7423"/>
              </a:solidFill>
              <a:latin typeface="Montserrat"/>
              <a:ea typeface="Verdana" panose="020B0604030504040204" pitchFamily="34" charset="0"/>
              <a:cs typeface="Arial" panose="020B0604020202020204" pitchFamily="34" charset="0"/>
            </a:rPr>
            <a:t> income</a:t>
          </a:r>
          <a:endParaRPr lang="pt-BR" sz="1400" b="1" kern="1200">
            <a:solidFill>
              <a:srgbClr val="EA7423"/>
            </a:solidFill>
            <a:latin typeface="Montserrat"/>
            <a:ea typeface="Verdana" panose="020B0604030504040204" pitchFamily="34" charset="0"/>
            <a:cs typeface="Arial" panose="020B0604020202020204" pitchFamily="34" charset="0"/>
          </a:endParaRPr>
        </a:p>
        <a:p>
          <a:pPr>
            <a:spcBef>
              <a:spcPts val="600"/>
            </a:spcBef>
          </a:pPr>
          <a:r>
            <a:rPr lang="pt-BR" sz="1400">
              <a:solidFill>
                <a:schemeClr val="tx1"/>
              </a:solidFill>
              <a:effectLst/>
              <a:latin typeface="Montserrat" panose="00000500000000000000" pitchFamily="2" charset="0"/>
              <a:ea typeface="+mn-ea"/>
              <a:cs typeface="+mn-cs"/>
            </a:rPr>
            <a:t>The Company's tax rates for income tax and social contribution are 25% and 9%, respectively. Up until 2025, the items excluded from the taxable base are: equity pickup, tax benefit from the payment of IOE and permanent differences. </a:t>
          </a:r>
        </a:p>
      </xdr:txBody>
    </xdr:sp>
    <xdr:clientData/>
  </xdr:oneCellAnchor>
  <xdr:twoCellAnchor editAs="oneCell">
    <xdr:from>
      <xdr:col>18</xdr:col>
      <xdr:colOff>155367</xdr:colOff>
      <xdr:row>0</xdr:row>
      <xdr:rowOff>186018</xdr:rowOff>
    </xdr:from>
    <xdr:to>
      <xdr:col>18</xdr:col>
      <xdr:colOff>558612</xdr:colOff>
      <xdr:row>3</xdr:row>
      <xdr:rowOff>71718</xdr:rowOff>
    </xdr:to>
    <xdr:pic>
      <xdr:nvPicPr>
        <xdr:cNvPr id="8" name="Imagem 7" descr="https://cdn-icons-png.flaticon.com/512/1946/1946488.png">
          <a:hlinkClick xmlns:r="http://schemas.openxmlformats.org/officeDocument/2006/relationships" r:id="rId3"/>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128167" y="186018"/>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44263</xdr:colOff>
      <xdr:row>3</xdr:row>
      <xdr:rowOff>81241</xdr:rowOff>
    </xdr:from>
    <xdr:to>
      <xdr:col>19</xdr:col>
      <xdr:colOff>234763</xdr:colOff>
      <xdr:row>4</xdr:row>
      <xdr:rowOff>166966</xdr:rowOff>
    </xdr:to>
    <xdr:sp macro="" textlink="">
      <xdr:nvSpPr>
        <xdr:cNvPr id="9" name="CaixaDeTexto 8">
          <a:extLst>
            <a:ext uri="{FF2B5EF4-FFF2-40B4-BE49-F238E27FC236}">
              <a16:creationId xmlns:a16="http://schemas.microsoft.com/office/drawing/2014/main" id="{00000000-0008-0000-1000-000009000000}"/>
            </a:ext>
          </a:extLst>
        </xdr:cNvPr>
        <xdr:cNvSpPr txBox="1"/>
      </xdr:nvSpPr>
      <xdr:spPr>
        <a:xfrm>
          <a:off x="11017063" y="652741"/>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Menu</a:t>
          </a:r>
        </a:p>
      </xdr:txBody>
    </xdr:sp>
    <xdr:clientData/>
  </xdr:twoCellAnchor>
  <xdr:twoCellAnchor editAs="oneCell">
    <xdr:from>
      <xdr:col>18</xdr:col>
      <xdr:colOff>103947</xdr:colOff>
      <xdr:row>18</xdr:row>
      <xdr:rowOff>47625</xdr:rowOff>
    </xdr:from>
    <xdr:to>
      <xdr:col>18</xdr:col>
      <xdr:colOff>409575</xdr:colOff>
      <xdr:row>20</xdr:row>
      <xdr:rowOff>66675</xdr:rowOff>
    </xdr:to>
    <xdr:pic>
      <xdr:nvPicPr>
        <xdr:cNvPr id="10" name="Imagem 9" descr="https://cdn-icons-png.flaticon.com/512/591/591855.png">
          <a:hlinkClick xmlns:r="http://schemas.openxmlformats.org/officeDocument/2006/relationships" r:id="rId5"/>
          <a:extLst>
            <a:ext uri="{FF2B5EF4-FFF2-40B4-BE49-F238E27FC236}">
              <a16:creationId xmlns:a16="http://schemas.microsoft.com/office/drawing/2014/main" id="{00000000-0008-0000-1000-00000A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076747" y="34766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161097</xdr:colOff>
      <xdr:row>18</xdr:row>
      <xdr:rowOff>47625</xdr:rowOff>
    </xdr:from>
    <xdr:to>
      <xdr:col>17</xdr:col>
      <xdr:colOff>466725</xdr:colOff>
      <xdr:row>20</xdr:row>
      <xdr:rowOff>66675</xdr:rowOff>
    </xdr:to>
    <xdr:pic>
      <xdr:nvPicPr>
        <xdr:cNvPr id="11" name="Imagem 10" descr="https://cdn-icons-png.flaticon.com/512/591/591855.png">
          <a:hlinkClick xmlns:r="http://schemas.openxmlformats.org/officeDocument/2006/relationships" r:id="rId7"/>
          <a:extLst>
            <a:ext uri="{FF2B5EF4-FFF2-40B4-BE49-F238E27FC236}">
              <a16:creationId xmlns:a16="http://schemas.microsoft.com/office/drawing/2014/main" id="{00000000-0008-0000-1000-00000B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10800000">
          <a:off x="10524297" y="34766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590550</xdr:colOff>
      <xdr:row>20</xdr:row>
      <xdr:rowOff>38099</xdr:rowOff>
    </xdr:from>
    <xdr:to>
      <xdr:col>19</xdr:col>
      <xdr:colOff>171450</xdr:colOff>
      <xdr:row>21</xdr:row>
      <xdr:rowOff>123824</xdr:rowOff>
    </xdr:to>
    <xdr:sp macro="" textlink="">
      <xdr:nvSpPr>
        <xdr:cNvPr id="12" name="CaixaDeTexto 11">
          <a:extLst>
            <a:ext uri="{FF2B5EF4-FFF2-40B4-BE49-F238E27FC236}">
              <a16:creationId xmlns:a16="http://schemas.microsoft.com/office/drawing/2014/main" id="{00000000-0008-0000-1000-00000C000000}"/>
            </a:ext>
          </a:extLst>
        </xdr:cNvPr>
        <xdr:cNvSpPr txBox="1"/>
      </xdr:nvSpPr>
      <xdr:spPr>
        <a:xfrm>
          <a:off x="10953750" y="3848099"/>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Next</a:t>
          </a:r>
        </a:p>
      </xdr:txBody>
    </xdr:sp>
    <xdr:clientData/>
  </xdr:twoCellAnchor>
  <xdr:twoCellAnchor>
    <xdr:from>
      <xdr:col>16</xdr:col>
      <xdr:colOff>444500</xdr:colOff>
      <xdr:row>20</xdr:row>
      <xdr:rowOff>38099</xdr:rowOff>
    </xdr:from>
    <xdr:to>
      <xdr:col>18</xdr:col>
      <xdr:colOff>57150</xdr:colOff>
      <xdr:row>21</xdr:row>
      <xdr:rowOff>123824</xdr:rowOff>
    </xdr:to>
    <xdr:sp macro="" textlink="">
      <xdr:nvSpPr>
        <xdr:cNvPr id="13" name="CaixaDeTexto 12">
          <a:extLst>
            <a:ext uri="{FF2B5EF4-FFF2-40B4-BE49-F238E27FC236}">
              <a16:creationId xmlns:a16="http://schemas.microsoft.com/office/drawing/2014/main" id="{00000000-0008-0000-1000-00000D000000}"/>
            </a:ext>
          </a:extLst>
        </xdr:cNvPr>
        <xdr:cNvSpPr txBox="1"/>
      </xdr:nvSpPr>
      <xdr:spPr>
        <a:xfrm>
          <a:off x="10265833" y="3848099"/>
          <a:ext cx="84031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Previous</a:t>
          </a:r>
        </a:p>
      </xdr:txBody>
    </xdr:sp>
    <xdr:clientData/>
  </xdr:twoCellAnchor>
  <xdr:twoCellAnchor editAs="oneCell">
    <xdr:from>
      <xdr:col>13</xdr:col>
      <xdr:colOff>65048</xdr:colOff>
      <xdr:row>18</xdr:row>
      <xdr:rowOff>97512</xdr:rowOff>
    </xdr:from>
    <xdr:to>
      <xdr:col>14</xdr:col>
      <xdr:colOff>31751</xdr:colOff>
      <xdr:row>21</xdr:row>
      <xdr:rowOff>95249</xdr:rowOff>
    </xdr:to>
    <xdr:pic>
      <xdr:nvPicPr>
        <xdr:cNvPr id="14" name="Imagem 13" descr="https://cdn-icons-png.flaticon.com/512/4334/4334610.png">
          <a:extLst>
            <a:ext uri="{FF2B5EF4-FFF2-40B4-BE49-F238E27FC236}">
              <a16:creationId xmlns:a16="http://schemas.microsoft.com/office/drawing/2014/main" id="{00000000-0008-0000-1000-00000E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044881" y="3526512"/>
          <a:ext cx="580536" cy="569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127001</xdr:colOff>
      <xdr:row>17</xdr:row>
      <xdr:rowOff>20031</xdr:rowOff>
    </xdr:from>
    <xdr:ext cx="6194778" cy="946580"/>
    <xdr:sp macro="" textlink="">
      <xdr:nvSpPr>
        <xdr:cNvPr id="15" name="CaixaDeTexto 14">
          <a:extLst>
            <a:ext uri="{FF2B5EF4-FFF2-40B4-BE49-F238E27FC236}">
              <a16:creationId xmlns:a16="http://schemas.microsoft.com/office/drawing/2014/main" id="{00000000-0008-0000-1000-00000F000000}"/>
            </a:ext>
          </a:extLst>
        </xdr:cNvPr>
        <xdr:cNvSpPr txBox="1"/>
      </xdr:nvSpPr>
      <xdr:spPr>
        <a:xfrm>
          <a:off x="127001" y="3258531"/>
          <a:ext cx="6194778" cy="946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Bef>
              <a:spcPts val="600"/>
            </a:spcBef>
          </a:pPr>
          <a:r>
            <a:rPr lang="pt-BR" sz="900">
              <a:solidFill>
                <a:schemeClr val="tx1"/>
              </a:solidFill>
              <a:effectLst/>
              <a:latin typeface="Montserrat" panose="00000500000000000000" pitchFamily="2" charset="0"/>
              <a:ea typeface="+mn-ea"/>
              <a:cs typeface="+mn-cs"/>
            </a:rPr>
            <a:t>* Pursuant</a:t>
          </a:r>
          <a:r>
            <a:rPr lang="pt-BR" sz="900" baseline="0">
              <a:solidFill>
                <a:schemeClr val="tx1"/>
              </a:solidFill>
              <a:effectLst/>
              <a:latin typeface="Montserrat" panose="00000500000000000000" pitchFamily="2" charset="0"/>
              <a:ea typeface="+mn-ea"/>
              <a:cs typeface="+mn-cs"/>
            </a:rPr>
            <a:t> to </a:t>
          </a:r>
          <a:r>
            <a:rPr lang="pt-BR" sz="900">
              <a:solidFill>
                <a:schemeClr val="tx1"/>
              </a:solidFill>
              <a:effectLst/>
              <a:latin typeface="Montserrat" panose="00000500000000000000" pitchFamily="2" charset="0"/>
              <a:ea typeface="+mn-ea"/>
              <a:cs typeface="+mn-cs"/>
            </a:rPr>
            <a:t>the CONFAZ ICMS Agreement 106/96, Tegma was granted a credit of 20% on the amount of ICMS due relating to the provision of transport services. This benefit was in effect until 2023 (inclusive). Law 14,789 of December 29, 2023, which came into force on January 1, 2024, established the taxation of any tax incentives, including the presumed ICMS credit, which </a:t>
          </a:r>
          <a:r>
            <a:rPr lang="pt-BR" sz="900" u="sng">
              <a:solidFill>
                <a:schemeClr val="tx1"/>
              </a:solidFill>
              <a:effectLst/>
              <a:latin typeface="Montserrat" panose="00000500000000000000" pitchFamily="2" charset="0"/>
              <a:ea typeface="+mn-ea"/>
              <a:cs typeface="+mn-cs"/>
            </a:rPr>
            <a:t>will be included in the IRPJ/CSLL calculation basis from 2024 on.</a:t>
          </a:r>
        </a:p>
      </xdr:txBody>
    </xdr:sp>
    <xdr:clientData/>
  </xdr:oneCellAnchor>
  <xdr:oneCellAnchor>
    <xdr:from>
      <xdr:col>8</xdr:col>
      <xdr:colOff>423332</xdr:colOff>
      <xdr:row>18</xdr:row>
      <xdr:rowOff>84667</xdr:rowOff>
    </xdr:from>
    <xdr:ext cx="2169583" cy="1041035"/>
    <xdr:sp macro="" textlink="">
      <xdr:nvSpPr>
        <xdr:cNvPr id="20" name="CaixaDeTexto 19">
          <a:extLst>
            <a:ext uri="{FF2B5EF4-FFF2-40B4-BE49-F238E27FC236}">
              <a16:creationId xmlns:a16="http://schemas.microsoft.com/office/drawing/2014/main" id="{00000000-0008-0000-1000-000014000000}"/>
            </a:ext>
          </a:extLst>
        </xdr:cNvPr>
        <xdr:cNvSpPr txBox="1"/>
      </xdr:nvSpPr>
      <xdr:spPr>
        <a:xfrm>
          <a:off x="6201832" y="3513667"/>
          <a:ext cx="2169583" cy="1041035"/>
        </a:xfrm>
        <a:prstGeom prst="rect">
          <a:avLst/>
        </a:prstGeom>
        <a:noFill/>
        <a:ln w="28575">
          <a:solidFill>
            <a:schemeClr val="accent2"/>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spcBef>
              <a:spcPts val="600"/>
            </a:spcBef>
          </a:pPr>
          <a:r>
            <a:rPr lang="pt-BR" sz="1100" b="1">
              <a:solidFill>
                <a:srgbClr val="EA7423"/>
              </a:solidFill>
              <a:effectLst/>
              <a:latin typeface="Montserrat" panose="00000500000000000000" pitchFamily="2" charset="0"/>
              <a:ea typeface="+mn-ea"/>
              <a:cs typeface="+mn-cs"/>
            </a:rPr>
            <a:t>For forecasting purposes </a:t>
          </a:r>
          <a:r>
            <a:rPr lang="pt-BR" sz="1100" baseline="0">
              <a:solidFill>
                <a:schemeClr val="tx1"/>
              </a:solidFill>
              <a:effectLst/>
              <a:latin typeface="Montserrat" panose="00000500000000000000" pitchFamily="2" charset="0"/>
              <a:ea typeface="+mn-ea"/>
              <a:cs typeface="+mn-cs"/>
            </a:rPr>
            <a:t>in the last 3 years, equity pickup and tha payment of IOE reduced the effective rate in 6 p.p., on average.</a:t>
          </a:r>
          <a:endParaRPr lang="pt-BR" sz="1200">
            <a:solidFill>
              <a:schemeClr val="tx1"/>
            </a:solidFill>
            <a:effectLst/>
            <a:latin typeface="Montserrat" panose="00000500000000000000" pitchFamily="2" charset="0"/>
            <a:ea typeface="+mn-ea"/>
            <a:cs typeface="+mn-cs"/>
          </a:endParaRPr>
        </a:p>
      </xdr:txBody>
    </xdr:sp>
    <xdr:clientData/>
  </xdr:oneCellAnchor>
</xdr:wsDr>
</file>

<file path=xl/drawings/drawing18.xml><?xml version="1.0" encoding="utf-8"?>
<xdr:wsDr xmlns:xdr="http://schemas.openxmlformats.org/drawingml/2006/spreadsheetDrawing" xmlns:a="http://schemas.openxmlformats.org/drawingml/2006/main">
  <xdr:twoCellAnchor editAs="oneCell">
    <xdr:from>
      <xdr:col>13</xdr:col>
      <xdr:colOff>21169</xdr:colOff>
      <xdr:row>4</xdr:row>
      <xdr:rowOff>10583</xdr:rowOff>
    </xdr:from>
    <xdr:to>
      <xdr:col>19</xdr:col>
      <xdr:colOff>453089</xdr:colOff>
      <xdr:row>24</xdr:row>
      <xdr:rowOff>10583</xdr:rowOff>
    </xdr:to>
    <xdr:pic>
      <xdr:nvPicPr>
        <xdr:cNvPr id="12" name="Imagem 11">
          <a:extLst>
            <a:ext uri="{FF2B5EF4-FFF2-40B4-BE49-F238E27FC236}">
              <a16:creationId xmlns:a16="http://schemas.microsoft.com/office/drawing/2014/main" id="{00000000-0008-0000-1100-00000C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r="40391"/>
        <a:stretch/>
      </xdr:blipFill>
      <xdr:spPr>
        <a:xfrm>
          <a:off x="8001002" y="772583"/>
          <a:ext cx="4298365" cy="3810000"/>
        </a:xfrm>
        <a:prstGeom prst="rect">
          <a:avLst/>
        </a:prstGeom>
      </xdr:spPr>
    </xdr:pic>
    <xdr:clientData/>
  </xdr:twoCellAnchor>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2"/>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11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Balance Sheet Assumptions</a:t>
          </a:r>
        </a:p>
      </xdr:txBody>
    </xdr:sp>
    <xdr:clientData/>
  </xdr:twoCellAnchor>
  <xdr:twoCellAnchor editAs="oneCell">
    <xdr:from>
      <xdr:col>18</xdr:col>
      <xdr:colOff>515469</xdr:colOff>
      <xdr:row>0</xdr:row>
      <xdr:rowOff>82923</xdr:rowOff>
    </xdr:from>
    <xdr:to>
      <xdr:col>19</xdr:col>
      <xdr:colOff>502581</xdr:colOff>
      <xdr:row>1</xdr:row>
      <xdr:rowOff>142438</xdr:rowOff>
    </xdr:to>
    <xdr:pic>
      <xdr:nvPicPr>
        <xdr:cNvPr id="4" name="Imagem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228600</xdr:colOff>
      <xdr:row>3</xdr:row>
      <xdr:rowOff>75759</xdr:rowOff>
    </xdr:from>
    <xdr:ext cx="6333067" cy="1024908"/>
    <xdr:sp macro="" textlink="">
      <xdr:nvSpPr>
        <xdr:cNvPr id="5" name="CaixaDeTexto 4">
          <a:extLst>
            <a:ext uri="{FF2B5EF4-FFF2-40B4-BE49-F238E27FC236}">
              <a16:creationId xmlns:a16="http://schemas.microsoft.com/office/drawing/2014/main" id="{00000000-0008-0000-1100-000005000000}"/>
            </a:ext>
          </a:extLst>
        </xdr:cNvPr>
        <xdr:cNvSpPr txBox="1"/>
      </xdr:nvSpPr>
      <xdr:spPr>
        <a:xfrm>
          <a:off x="228600" y="647259"/>
          <a:ext cx="6333067" cy="10249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200" b="1">
              <a:solidFill>
                <a:srgbClr val="EA7423"/>
              </a:solidFill>
              <a:effectLst/>
              <a:latin typeface="Montserrat" panose="00000500000000000000" pitchFamily="2" charset="0"/>
              <a:ea typeface="+mn-ea"/>
              <a:cs typeface="+mn-cs"/>
            </a:rPr>
            <a:t>Working</a:t>
          </a:r>
          <a:r>
            <a:rPr lang="pt-BR" sz="1200" b="1" baseline="0">
              <a:solidFill>
                <a:srgbClr val="EA7423"/>
              </a:solidFill>
              <a:effectLst/>
              <a:latin typeface="Montserrat" panose="00000500000000000000" pitchFamily="2" charset="0"/>
              <a:ea typeface="+mn-ea"/>
              <a:cs typeface="+mn-cs"/>
            </a:rPr>
            <a:t> Capital </a:t>
          </a:r>
          <a:r>
            <a:rPr lang="pt-BR" sz="1200">
              <a:solidFill>
                <a:schemeClr val="tx1"/>
              </a:solidFill>
              <a:effectLst/>
              <a:latin typeface="Montserrat" panose="00000500000000000000" pitchFamily="2" charset="0"/>
              <a:ea typeface="+mn-ea"/>
              <a:cs typeface="+mn-cs"/>
            </a:rPr>
            <a:t>Tegma's </a:t>
          </a:r>
          <a:r>
            <a:rPr lang="pt-BR" sz="1200" b="1">
              <a:solidFill>
                <a:schemeClr val="tx1"/>
              </a:solidFill>
              <a:effectLst/>
              <a:latin typeface="Montserrat" panose="00000500000000000000" pitchFamily="2" charset="0"/>
              <a:ea typeface="+mn-ea"/>
              <a:cs typeface="+mn-cs"/>
            </a:rPr>
            <a:t>working</a:t>
          </a:r>
          <a:r>
            <a:rPr lang="pt-BR" sz="1200" b="1" baseline="0">
              <a:solidFill>
                <a:schemeClr val="tx1"/>
              </a:solidFill>
              <a:effectLst/>
              <a:latin typeface="Montserrat" panose="00000500000000000000" pitchFamily="2" charset="0"/>
              <a:ea typeface="+mn-ea"/>
              <a:cs typeface="+mn-cs"/>
            </a:rPr>
            <a:t> capital</a:t>
          </a:r>
          <a:r>
            <a:rPr lang="pt-BR" sz="1200" b="0" baseline="0">
              <a:solidFill>
                <a:schemeClr val="tx1"/>
              </a:solidFill>
              <a:effectLst/>
              <a:latin typeface="Montserrat" panose="00000500000000000000" pitchFamily="2" charset="0"/>
              <a:ea typeface="+mn-ea"/>
              <a:cs typeface="+mn-cs"/>
            </a:rPr>
            <a:t> is concentrated on accounts receivable from customers, deducting accounts payable to suppliers/freights, since due to the characteristics of the company's operation the inventory account is irrelevant</a:t>
          </a:r>
          <a:r>
            <a:rPr lang="pt-BR" sz="1200">
              <a:solidFill>
                <a:schemeClr val="tx1"/>
              </a:solidFill>
              <a:effectLst/>
              <a:latin typeface="Montserrat" panose="00000500000000000000" pitchFamily="2" charset="0"/>
              <a:ea typeface="+mn-ea"/>
              <a:cs typeface="+mn-cs"/>
            </a:rPr>
            <a:t>. </a:t>
          </a:r>
          <a:r>
            <a:rPr lang="pt-BR" sz="1200">
              <a:solidFill>
                <a:sysClr val="windowText" lastClr="000000"/>
              </a:solidFill>
              <a:effectLst/>
              <a:latin typeface="Montserrat" panose="00000500000000000000" pitchFamily="2" charset="0"/>
              <a:ea typeface="+mn-ea"/>
              <a:cs typeface="+mn-cs"/>
            </a:rPr>
            <a:t>The working capital in 2025 corresponded to </a:t>
          </a:r>
          <a:r>
            <a:rPr lang="pt-BR" sz="1200">
              <a:solidFill>
                <a:srgbClr val="EA7423"/>
              </a:solidFill>
              <a:effectLst/>
              <a:latin typeface="Montserrat" panose="00000500000000000000" pitchFamily="2" charset="0"/>
              <a:ea typeface="+mn-ea"/>
              <a:cs typeface="+mn-cs"/>
            </a:rPr>
            <a:t>41 days</a:t>
          </a:r>
          <a:r>
            <a:rPr lang="pt-BR" sz="1200">
              <a:solidFill>
                <a:schemeClr val="tx1"/>
              </a:solidFill>
              <a:effectLst/>
              <a:latin typeface="Montserrat" panose="00000500000000000000" pitchFamily="2" charset="0"/>
              <a:ea typeface="+mn-ea"/>
              <a:cs typeface="+mn-cs"/>
            </a:rPr>
            <a:t>.</a:t>
          </a:r>
        </a:p>
      </xdr:txBody>
    </xdr:sp>
    <xdr:clientData/>
  </xdr:oneCellAnchor>
  <xdr:oneCellAnchor>
    <xdr:from>
      <xdr:col>0</xdr:col>
      <xdr:colOff>228600</xdr:colOff>
      <xdr:row>12</xdr:row>
      <xdr:rowOff>104774</xdr:rowOff>
    </xdr:from>
    <xdr:ext cx="6163733" cy="1038225"/>
    <xdr:sp macro="" textlink="">
      <xdr:nvSpPr>
        <xdr:cNvPr id="7" name="CaixaDeTexto 6">
          <a:extLst>
            <a:ext uri="{FF2B5EF4-FFF2-40B4-BE49-F238E27FC236}">
              <a16:creationId xmlns:a16="http://schemas.microsoft.com/office/drawing/2014/main" id="{00000000-0008-0000-1100-000007000000}"/>
            </a:ext>
          </a:extLst>
        </xdr:cNvPr>
        <xdr:cNvSpPr txBox="1"/>
      </xdr:nvSpPr>
      <xdr:spPr>
        <a:xfrm>
          <a:off x="228600" y="2390774"/>
          <a:ext cx="6163733" cy="1038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200" b="1">
              <a:solidFill>
                <a:srgbClr val="EA7423"/>
              </a:solidFill>
              <a:effectLst/>
              <a:latin typeface="Montserrat" panose="00000500000000000000" pitchFamily="2" charset="0"/>
              <a:ea typeface="+mn-ea"/>
              <a:cs typeface="+mn-cs"/>
            </a:rPr>
            <a:t>Indebtedness </a:t>
          </a:r>
        </a:p>
        <a:p>
          <a:pPr>
            <a:spcBef>
              <a:spcPts val="600"/>
            </a:spcBef>
          </a:pPr>
          <a:r>
            <a:rPr lang="pt-BR" sz="1200">
              <a:solidFill>
                <a:schemeClr val="tx1"/>
              </a:solidFill>
              <a:effectLst/>
              <a:latin typeface="Montserrat" panose="00000500000000000000" pitchFamily="2" charset="0"/>
              <a:ea typeface="+mn-ea"/>
              <a:cs typeface="+mn-cs"/>
            </a:rPr>
            <a:t>The company's financial leverage</a:t>
          </a:r>
          <a:r>
            <a:rPr lang="pt-BR" sz="1200" baseline="0">
              <a:solidFill>
                <a:schemeClr val="tx1"/>
              </a:solidFill>
              <a:effectLst/>
              <a:latin typeface="Montserrat" panose="00000500000000000000" pitchFamily="2" charset="0"/>
              <a:ea typeface="+mn-ea"/>
              <a:cs typeface="+mn-cs"/>
            </a:rPr>
            <a:t> over the last 4 years has decreased due to the positive free cash flow in the period. The financial debts had an average cost on December 31, 2025, of</a:t>
          </a:r>
          <a:r>
            <a:rPr lang="pt-BR" sz="1200">
              <a:solidFill>
                <a:schemeClr val="tx1"/>
              </a:solidFill>
              <a:effectLst/>
              <a:latin typeface="Montserrat" panose="00000500000000000000" pitchFamily="2" charset="0"/>
              <a:ea typeface="+mn-ea"/>
              <a:cs typeface="+mn-cs"/>
            </a:rPr>
            <a:t> </a:t>
          </a:r>
          <a:r>
            <a:rPr lang="pt-BR" sz="1200">
              <a:solidFill>
                <a:srgbClr val="EA7423"/>
              </a:solidFill>
              <a:effectLst/>
              <a:latin typeface="Montserrat" panose="00000500000000000000" pitchFamily="2" charset="0"/>
              <a:ea typeface="+mn-ea"/>
              <a:cs typeface="+mn-cs"/>
            </a:rPr>
            <a:t>CDI + 1.34%</a:t>
          </a:r>
          <a:r>
            <a:rPr lang="pt-BR" sz="1200">
              <a:solidFill>
                <a:schemeClr val="tx1"/>
              </a:solidFill>
              <a:effectLst/>
              <a:latin typeface="Montserrat" panose="00000500000000000000" pitchFamily="2" charset="0"/>
              <a:ea typeface="+mn-ea"/>
              <a:cs typeface="+mn-cs"/>
            </a:rPr>
            <a:t>.</a:t>
          </a:r>
        </a:p>
      </xdr:txBody>
    </xdr:sp>
    <xdr:clientData/>
  </xdr:oneCellAnchor>
  <xdr:twoCellAnchor editAs="oneCell">
    <xdr:from>
      <xdr:col>18</xdr:col>
      <xdr:colOff>215879</xdr:colOff>
      <xdr:row>1</xdr:row>
      <xdr:rowOff>9525</xdr:rowOff>
    </xdr:from>
    <xdr:to>
      <xdr:col>19</xdr:col>
      <xdr:colOff>9525</xdr:colOff>
      <xdr:row>3</xdr:row>
      <xdr:rowOff>85725</xdr:rowOff>
    </xdr:to>
    <xdr:pic>
      <xdr:nvPicPr>
        <xdr:cNvPr id="9" name="Imagem 8" descr="https://cdn-icons-png.flaticon.com/512/1946/1946488.png">
          <a:hlinkClick xmlns:r="http://schemas.openxmlformats.org/officeDocument/2006/relationships" r:id="rId4"/>
          <a:extLst>
            <a:ext uri="{FF2B5EF4-FFF2-40B4-BE49-F238E27FC236}">
              <a16:creationId xmlns:a16="http://schemas.microsoft.com/office/drawing/2014/main" id="{00000000-0008-0000-1100-000009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188679" y="200025"/>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104775</xdr:colOff>
      <xdr:row>3</xdr:row>
      <xdr:rowOff>95248</xdr:rowOff>
    </xdr:from>
    <xdr:to>
      <xdr:col>19</xdr:col>
      <xdr:colOff>295275</xdr:colOff>
      <xdr:row>4</xdr:row>
      <xdr:rowOff>180973</xdr:rowOff>
    </xdr:to>
    <xdr:sp macro="" textlink="">
      <xdr:nvSpPr>
        <xdr:cNvPr id="10" name="CaixaDeTexto 9">
          <a:extLst>
            <a:ext uri="{FF2B5EF4-FFF2-40B4-BE49-F238E27FC236}">
              <a16:creationId xmlns:a16="http://schemas.microsoft.com/office/drawing/2014/main" id="{00000000-0008-0000-1100-00000A000000}"/>
            </a:ext>
          </a:extLst>
        </xdr:cNvPr>
        <xdr:cNvSpPr txBox="1"/>
      </xdr:nvSpPr>
      <xdr:spPr>
        <a:xfrm>
          <a:off x="11077575" y="666748"/>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ysClr val="windowText" lastClr="000000"/>
              </a:solidFill>
              <a:latin typeface="Montserrat" panose="00000500000000000000" pitchFamily="2" charset="0"/>
            </a:rPr>
            <a:t>Menu</a:t>
          </a:r>
        </a:p>
      </xdr:txBody>
    </xdr:sp>
    <xdr:clientData/>
  </xdr:twoCellAnchor>
  <xdr:twoCellAnchor editAs="oneCell">
    <xdr:from>
      <xdr:col>18</xdr:col>
      <xdr:colOff>427797</xdr:colOff>
      <xdr:row>19</xdr:row>
      <xdr:rowOff>140277</xdr:rowOff>
    </xdr:from>
    <xdr:to>
      <xdr:col>19</xdr:col>
      <xdr:colOff>123826</xdr:colOff>
      <xdr:row>21</xdr:row>
      <xdr:rowOff>159327</xdr:rowOff>
    </xdr:to>
    <xdr:pic>
      <xdr:nvPicPr>
        <xdr:cNvPr id="13" name="Imagem 12" descr="https://cdn-icons-png.flaticon.com/512/591/591855.png">
          <a:hlinkClick xmlns:r="http://schemas.openxmlformats.org/officeDocument/2006/relationships" r:id="rId6"/>
          <a:extLst>
            <a:ext uri="{FF2B5EF4-FFF2-40B4-BE49-F238E27FC236}">
              <a16:creationId xmlns:a16="http://schemas.microsoft.com/office/drawing/2014/main" id="{00000000-0008-0000-1100-00000D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400597" y="3759777"/>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484947</xdr:colOff>
      <xdr:row>19</xdr:row>
      <xdr:rowOff>140277</xdr:rowOff>
    </xdr:from>
    <xdr:to>
      <xdr:col>17</xdr:col>
      <xdr:colOff>823031</xdr:colOff>
      <xdr:row>21</xdr:row>
      <xdr:rowOff>159327</xdr:rowOff>
    </xdr:to>
    <xdr:pic>
      <xdr:nvPicPr>
        <xdr:cNvPr id="14" name="Imagem 13" descr="https://cdn-icons-png.flaticon.com/512/591/591855.png">
          <a:hlinkClick xmlns:r="http://schemas.openxmlformats.org/officeDocument/2006/relationships" r:id="rId8"/>
          <a:extLst>
            <a:ext uri="{FF2B5EF4-FFF2-40B4-BE49-F238E27FC236}">
              <a16:creationId xmlns:a16="http://schemas.microsoft.com/office/drawing/2014/main" id="{00000000-0008-0000-1100-00000E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10800000">
          <a:off x="10848147" y="3759777"/>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304800</xdr:colOff>
      <xdr:row>21</xdr:row>
      <xdr:rowOff>130751</xdr:rowOff>
    </xdr:from>
    <xdr:to>
      <xdr:col>19</xdr:col>
      <xdr:colOff>495300</xdr:colOff>
      <xdr:row>23</xdr:row>
      <xdr:rowOff>25976</xdr:rowOff>
    </xdr:to>
    <xdr:sp macro="" textlink="">
      <xdr:nvSpPr>
        <xdr:cNvPr id="15" name="CaixaDeTexto 14">
          <a:extLst>
            <a:ext uri="{FF2B5EF4-FFF2-40B4-BE49-F238E27FC236}">
              <a16:creationId xmlns:a16="http://schemas.microsoft.com/office/drawing/2014/main" id="{00000000-0008-0000-1100-00000F000000}"/>
            </a:ext>
          </a:extLst>
        </xdr:cNvPr>
        <xdr:cNvSpPr txBox="1"/>
      </xdr:nvSpPr>
      <xdr:spPr>
        <a:xfrm>
          <a:off x="11277600" y="4131251"/>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17</xdr:col>
      <xdr:colOff>84666</xdr:colOff>
      <xdr:row>21</xdr:row>
      <xdr:rowOff>130751</xdr:rowOff>
    </xdr:from>
    <xdr:to>
      <xdr:col>18</xdr:col>
      <xdr:colOff>381000</xdr:colOff>
      <xdr:row>23</xdr:row>
      <xdr:rowOff>25976</xdr:rowOff>
    </xdr:to>
    <xdr:sp macro="" textlink="">
      <xdr:nvSpPr>
        <xdr:cNvPr id="16" name="CaixaDeTexto 15">
          <a:extLst>
            <a:ext uri="{FF2B5EF4-FFF2-40B4-BE49-F238E27FC236}">
              <a16:creationId xmlns:a16="http://schemas.microsoft.com/office/drawing/2014/main" id="{00000000-0008-0000-1100-000010000000}"/>
            </a:ext>
          </a:extLst>
        </xdr:cNvPr>
        <xdr:cNvSpPr txBox="1"/>
      </xdr:nvSpPr>
      <xdr:spPr>
        <a:xfrm>
          <a:off x="10519833" y="4131251"/>
          <a:ext cx="91016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oneCellAnchor>
    <xdr:from>
      <xdr:col>10</xdr:col>
      <xdr:colOff>349251</xdr:colOff>
      <xdr:row>3</xdr:row>
      <xdr:rowOff>63499</xdr:rowOff>
    </xdr:from>
    <xdr:ext cx="1905001" cy="878417"/>
    <xdr:sp macro="" textlink="">
      <xdr:nvSpPr>
        <xdr:cNvPr id="17" name="CaixaDeTexto 16">
          <a:extLst>
            <a:ext uri="{FF2B5EF4-FFF2-40B4-BE49-F238E27FC236}">
              <a16:creationId xmlns:a16="http://schemas.microsoft.com/office/drawing/2014/main" id="{00000000-0008-0000-1100-000011000000}"/>
            </a:ext>
          </a:extLst>
        </xdr:cNvPr>
        <xdr:cNvSpPr txBox="1"/>
      </xdr:nvSpPr>
      <xdr:spPr>
        <a:xfrm>
          <a:off x="6487584" y="634999"/>
          <a:ext cx="1905001" cy="878417"/>
        </a:xfrm>
        <a:prstGeom prst="rect">
          <a:avLst/>
        </a:prstGeom>
        <a:noFill/>
        <a:ln w="28575">
          <a:solidFill>
            <a:schemeClr val="accent2"/>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spcBef>
              <a:spcPts val="600"/>
            </a:spcBef>
          </a:pPr>
          <a:r>
            <a:rPr lang="pt-BR" sz="900" b="1">
              <a:solidFill>
                <a:srgbClr val="EA7423"/>
              </a:solidFill>
              <a:effectLst/>
              <a:latin typeface="Montserrat" panose="00000500000000000000" pitchFamily="2" charset="0"/>
              <a:ea typeface="+mn-ea"/>
              <a:cs typeface="+mn-cs"/>
            </a:rPr>
            <a:t>For forecasting purposes </a:t>
          </a:r>
          <a:r>
            <a:rPr lang="pt-BR" sz="900" b="0" baseline="0">
              <a:solidFill>
                <a:schemeClr val="tx1"/>
              </a:solidFill>
              <a:effectLst/>
              <a:latin typeface="Montserrat" panose="00000500000000000000" pitchFamily="2" charset="0"/>
              <a:ea typeface="+mn-ea"/>
              <a:cs typeface="+mn-cs"/>
            </a:rPr>
            <a:t>The number of days at the end of 2025 may vary according to commercial negotiations</a:t>
          </a:r>
          <a:r>
            <a:rPr lang="pt-BR" sz="900" baseline="0">
              <a:solidFill>
                <a:schemeClr val="tx1"/>
              </a:solidFill>
              <a:effectLst/>
              <a:latin typeface="Montserrat" panose="00000500000000000000" pitchFamily="2" charset="0"/>
              <a:ea typeface="+mn-ea"/>
              <a:cs typeface="+mn-cs"/>
            </a:rPr>
            <a:t>.</a:t>
          </a:r>
          <a:endParaRPr lang="pt-BR" sz="900">
            <a:solidFill>
              <a:schemeClr val="tx1"/>
            </a:solidFill>
            <a:effectLst/>
            <a:latin typeface="Montserrat" panose="00000500000000000000" pitchFamily="2" charset="0"/>
            <a:ea typeface="+mn-ea"/>
            <a:cs typeface="+mn-cs"/>
          </a:endParaRPr>
        </a:p>
      </xdr:txBody>
    </xdr:sp>
    <xdr:clientData/>
  </xdr:oneCellAnchor>
  <xdr:oneCellAnchor>
    <xdr:from>
      <xdr:col>10</xdr:col>
      <xdr:colOff>349250</xdr:colOff>
      <xdr:row>13</xdr:row>
      <xdr:rowOff>74083</xdr:rowOff>
    </xdr:from>
    <xdr:ext cx="1905001" cy="654988"/>
    <xdr:sp macro="" textlink="">
      <xdr:nvSpPr>
        <xdr:cNvPr id="18" name="CaixaDeTexto 17">
          <a:extLst>
            <a:ext uri="{FF2B5EF4-FFF2-40B4-BE49-F238E27FC236}">
              <a16:creationId xmlns:a16="http://schemas.microsoft.com/office/drawing/2014/main" id="{00000000-0008-0000-1100-000012000000}"/>
            </a:ext>
          </a:extLst>
        </xdr:cNvPr>
        <xdr:cNvSpPr txBox="1"/>
      </xdr:nvSpPr>
      <xdr:spPr>
        <a:xfrm>
          <a:off x="6487583" y="2550583"/>
          <a:ext cx="1905001" cy="654988"/>
        </a:xfrm>
        <a:prstGeom prst="rect">
          <a:avLst/>
        </a:prstGeom>
        <a:noFill/>
        <a:ln w="28575">
          <a:solidFill>
            <a:schemeClr val="accent2"/>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spcBef>
              <a:spcPts val="600"/>
            </a:spcBef>
          </a:pPr>
          <a:r>
            <a:rPr lang="pt-BR" sz="1200" b="1">
              <a:solidFill>
                <a:srgbClr val="EA7423"/>
              </a:solidFill>
              <a:effectLst/>
              <a:latin typeface="Montserrat" panose="00000500000000000000" pitchFamily="2" charset="0"/>
              <a:ea typeface="+mn-ea"/>
              <a:cs typeface="+mn-cs"/>
            </a:rPr>
            <a:t>For forecasting purposes </a:t>
          </a:r>
          <a:r>
            <a:rPr lang="pt-BR" sz="1200" baseline="0">
              <a:solidFill>
                <a:schemeClr val="tx1"/>
              </a:solidFill>
              <a:effectLst/>
              <a:latin typeface="Montserrat" panose="00000500000000000000" pitchFamily="2" charset="0"/>
              <a:ea typeface="+mn-ea"/>
              <a:cs typeface="+mn-cs"/>
            </a:rPr>
            <a:t>Depending on a possible M&amp;A.</a:t>
          </a:r>
          <a:endParaRPr lang="pt-BR" sz="1200">
            <a:solidFill>
              <a:schemeClr val="tx1"/>
            </a:solidFill>
            <a:effectLst/>
            <a:latin typeface="Montserrat" panose="00000500000000000000" pitchFamily="2" charset="0"/>
            <a:ea typeface="+mn-ea"/>
            <a:cs typeface="+mn-cs"/>
          </a:endParaRP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12</xdr:col>
      <xdr:colOff>114300</xdr:colOff>
      <xdr:row>6</xdr:row>
      <xdr:rowOff>180975</xdr:rowOff>
    </xdr:from>
    <xdr:to>
      <xdr:col>17</xdr:col>
      <xdr:colOff>539950</xdr:colOff>
      <xdr:row>21</xdr:row>
      <xdr:rowOff>133350</xdr:rowOff>
    </xdr:to>
    <xdr:sp macro="" textlink="">
      <xdr:nvSpPr>
        <xdr:cNvPr id="17" name="Retângulo 16">
          <a:extLst>
            <a:ext uri="{FF2B5EF4-FFF2-40B4-BE49-F238E27FC236}">
              <a16:creationId xmlns:a16="http://schemas.microsoft.com/office/drawing/2014/main" id="{00000000-0008-0000-1200-000011000000}"/>
            </a:ext>
          </a:extLst>
        </xdr:cNvPr>
        <xdr:cNvSpPr/>
      </xdr:nvSpPr>
      <xdr:spPr>
        <a:xfrm>
          <a:off x="7429500" y="1323975"/>
          <a:ext cx="3473650" cy="28575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554401" rtl="0" eaLnBrk="1" latinLnBrk="0" hangingPunct="1">
            <a:defRPr sz="1091" kern="1200">
              <a:solidFill>
                <a:schemeClr val="lt1"/>
              </a:solidFill>
              <a:latin typeface="+mn-lt"/>
              <a:ea typeface="+mn-ea"/>
              <a:cs typeface="+mn-cs"/>
            </a:defRPr>
          </a:lvl1pPr>
          <a:lvl2pPr marL="277200" algn="l" defTabSz="554401" rtl="0" eaLnBrk="1" latinLnBrk="0" hangingPunct="1">
            <a:defRPr sz="1091" kern="1200">
              <a:solidFill>
                <a:schemeClr val="lt1"/>
              </a:solidFill>
              <a:latin typeface="+mn-lt"/>
              <a:ea typeface="+mn-ea"/>
              <a:cs typeface="+mn-cs"/>
            </a:defRPr>
          </a:lvl2pPr>
          <a:lvl3pPr marL="554401" algn="l" defTabSz="554401" rtl="0" eaLnBrk="1" latinLnBrk="0" hangingPunct="1">
            <a:defRPr sz="1091" kern="1200">
              <a:solidFill>
                <a:schemeClr val="lt1"/>
              </a:solidFill>
              <a:latin typeface="+mn-lt"/>
              <a:ea typeface="+mn-ea"/>
              <a:cs typeface="+mn-cs"/>
            </a:defRPr>
          </a:lvl3pPr>
          <a:lvl4pPr marL="831601" algn="l" defTabSz="554401" rtl="0" eaLnBrk="1" latinLnBrk="0" hangingPunct="1">
            <a:defRPr sz="1091" kern="1200">
              <a:solidFill>
                <a:schemeClr val="lt1"/>
              </a:solidFill>
              <a:latin typeface="+mn-lt"/>
              <a:ea typeface="+mn-ea"/>
              <a:cs typeface="+mn-cs"/>
            </a:defRPr>
          </a:lvl4pPr>
          <a:lvl5pPr marL="1108801" algn="l" defTabSz="554401" rtl="0" eaLnBrk="1" latinLnBrk="0" hangingPunct="1">
            <a:defRPr sz="1091" kern="1200">
              <a:solidFill>
                <a:schemeClr val="lt1"/>
              </a:solidFill>
              <a:latin typeface="+mn-lt"/>
              <a:ea typeface="+mn-ea"/>
              <a:cs typeface="+mn-cs"/>
            </a:defRPr>
          </a:lvl5pPr>
          <a:lvl6pPr marL="1386002" algn="l" defTabSz="554401" rtl="0" eaLnBrk="1" latinLnBrk="0" hangingPunct="1">
            <a:defRPr sz="1091" kern="1200">
              <a:solidFill>
                <a:schemeClr val="lt1"/>
              </a:solidFill>
              <a:latin typeface="+mn-lt"/>
              <a:ea typeface="+mn-ea"/>
              <a:cs typeface="+mn-cs"/>
            </a:defRPr>
          </a:lvl6pPr>
          <a:lvl7pPr marL="1663202" algn="l" defTabSz="554401" rtl="0" eaLnBrk="1" latinLnBrk="0" hangingPunct="1">
            <a:defRPr sz="1091" kern="1200">
              <a:solidFill>
                <a:schemeClr val="lt1"/>
              </a:solidFill>
              <a:latin typeface="+mn-lt"/>
              <a:ea typeface="+mn-ea"/>
              <a:cs typeface="+mn-cs"/>
            </a:defRPr>
          </a:lvl7pPr>
          <a:lvl8pPr marL="1940403" algn="l" defTabSz="554401" rtl="0" eaLnBrk="1" latinLnBrk="0" hangingPunct="1">
            <a:defRPr sz="1091" kern="1200">
              <a:solidFill>
                <a:schemeClr val="lt1"/>
              </a:solidFill>
              <a:latin typeface="+mn-lt"/>
              <a:ea typeface="+mn-ea"/>
              <a:cs typeface="+mn-cs"/>
            </a:defRPr>
          </a:lvl8pPr>
          <a:lvl9pPr marL="2217603" algn="l" defTabSz="554401" rtl="0" eaLnBrk="1" latinLnBrk="0" hangingPunct="1">
            <a:defRPr sz="1091" kern="1200">
              <a:solidFill>
                <a:schemeClr val="lt1"/>
              </a:solidFill>
              <a:latin typeface="+mn-lt"/>
              <a:ea typeface="+mn-ea"/>
              <a:cs typeface="+mn-cs"/>
            </a:defRPr>
          </a:lvl9pPr>
        </a:lstStyle>
        <a:p>
          <a:pPr algn="ctr"/>
          <a:endParaRPr lang="pt-BR"/>
        </a:p>
      </xdr:txBody>
    </xdr:sp>
    <xdr:clientData/>
  </xdr:twoCellAnchor>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12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Balance Sheet Assumptions</a:t>
          </a: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285750</xdr:colOff>
      <xdr:row>3</xdr:row>
      <xdr:rowOff>171009</xdr:rowOff>
    </xdr:from>
    <xdr:ext cx="7877734" cy="279885"/>
    <xdr:sp macro="" textlink="">
      <xdr:nvSpPr>
        <xdr:cNvPr id="5" name="CaixaDeTexto 4">
          <a:extLst>
            <a:ext uri="{FF2B5EF4-FFF2-40B4-BE49-F238E27FC236}">
              <a16:creationId xmlns:a16="http://schemas.microsoft.com/office/drawing/2014/main" id="{00000000-0008-0000-1200-000005000000}"/>
            </a:ext>
          </a:extLst>
        </xdr:cNvPr>
        <xdr:cNvSpPr txBox="1"/>
      </xdr:nvSpPr>
      <xdr:spPr>
        <a:xfrm>
          <a:off x="285750" y="742509"/>
          <a:ext cx="7877734" cy="279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200" b="1">
              <a:solidFill>
                <a:srgbClr val="EA7423"/>
              </a:solidFill>
              <a:effectLst/>
              <a:latin typeface="Montserrat" panose="00000500000000000000" pitchFamily="2" charset="0"/>
              <a:ea typeface="+mn-ea"/>
              <a:cs typeface="+mn-cs"/>
            </a:rPr>
            <a:t>CAPEX</a:t>
          </a:r>
        </a:p>
      </xdr:txBody>
    </xdr:sp>
    <xdr:clientData/>
  </xdr:oneCellAnchor>
  <xdr:oneCellAnchor>
    <xdr:from>
      <xdr:col>12</xdr:col>
      <xdr:colOff>295275</xdr:colOff>
      <xdr:row>4</xdr:row>
      <xdr:rowOff>19050</xdr:rowOff>
    </xdr:from>
    <xdr:ext cx="4505324" cy="3238500"/>
    <xdr:sp macro="" textlink="">
      <xdr:nvSpPr>
        <xdr:cNvPr id="6" name="CaixaDeTexto 5">
          <a:extLst>
            <a:ext uri="{FF2B5EF4-FFF2-40B4-BE49-F238E27FC236}">
              <a16:creationId xmlns:a16="http://schemas.microsoft.com/office/drawing/2014/main" id="{00000000-0008-0000-1200-000006000000}"/>
            </a:ext>
          </a:extLst>
        </xdr:cNvPr>
        <xdr:cNvSpPr txBox="1"/>
      </xdr:nvSpPr>
      <xdr:spPr>
        <a:xfrm>
          <a:off x="7610475" y="781050"/>
          <a:ext cx="4505324" cy="3238500"/>
        </a:xfrm>
        <a:prstGeom prst="rect">
          <a:avLst/>
        </a:prstGeom>
        <a:solidFill>
          <a:schemeClr val="bg1"/>
        </a:solidFill>
        <a:ln>
          <a:solidFill>
            <a:srgbClr val="EA7423"/>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Bef>
              <a:spcPts val="600"/>
            </a:spcBef>
          </a:pPr>
          <a:r>
            <a:rPr lang="pt-BR" sz="1400" b="1" kern="1200">
              <a:solidFill>
                <a:srgbClr val="EA7423"/>
              </a:solidFill>
              <a:latin typeface="Montserrat"/>
              <a:ea typeface="Verdana" panose="020B0604030504040204" pitchFamily="34" charset="0"/>
              <a:cs typeface="Arial" panose="020B0604020202020204" pitchFamily="34" charset="0"/>
            </a:rPr>
            <a:t>CAPEX</a:t>
          </a:r>
        </a:p>
        <a:p>
          <a:pPr>
            <a:spcBef>
              <a:spcPts val="600"/>
            </a:spcBef>
          </a:pPr>
          <a:r>
            <a:rPr lang="pt-BR" sz="1200">
              <a:solidFill>
                <a:schemeClr val="tx1"/>
              </a:solidFill>
              <a:effectLst/>
              <a:latin typeface="Montserrat" panose="00000500000000000000" pitchFamily="2" charset="0"/>
              <a:ea typeface="+mn-ea"/>
              <a:cs typeface="+mn-cs"/>
            </a:rPr>
            <a:t>The company is essentially asset light as a result of the outsourced transportation business model. However, some strategic investments are necessary, such as yards to be close to the automakers served, as well as improvements in third party yards for vehicle operations. In Integrated Logistics, packaging is acquired for the operation for household appliances segment and trucks are acquired for the transportation of chemical products. </a:t>
          </a:r>
          <a:br>
            <a:rPr lang="pt-BR" sz="1200">
              <a:solidFill>
                <a:schemeClr val="tx1"/>
              </a:solidFill>
              <a:effectLst/>
              <a:latin typeface="Montserrat" panose="00000500000000000000" pitchFamily="2" charset="0"/>
              <a:ea typeface="+mn-ea"/>
              <a:cs typeface="+mn-cs"/>
            </a:rPr>
          </a:br>
          <a:r>
            <a:rPr lang="pt-BR" sz="1200" baseline="0">
              <a:solidFill>
                <a:schemeClr val="tx1"/>
              </a:solidFill>
              <a:effectLst/>
              <a:latin typeface="Montserrat" panose="00000500000000000000" pitchFamily="2" charset="0"/>
              <a:ea typeface="+mn-ea"/>
              <a:cs typeface="+mn-cs"/>
            </a:rPr>
            <a:t>In recent years, CAPEX was mainly concentrated in the categories highlighted in the left table. Consolidated CAPEX represented in the last five years </a:t>
          </a:r>
          <a:r>
            <a:rPr lang="pt-BR" sz="1200" baseline="0">
              <a:solidFill>
                <a:sysClr val="windowText" lastClr="000000"/>
              </a:solidFill>
              <a:effectLst/>
              <a:latin typeface="Montserrat" panose="00000500000000000000" pitchFamily="2" charset="0"/>
              <a:ea typeface="+mn-ea"/>
              <a:cs typeface="+mn-cs"/>
            </a:rPr>
            <a:t>between </a:t>
          </a:r>
          <a:r>
            <a:rPr lang="pt-BR" sz="1200" baseline="0">
              <a:solidFill>
                <a:srgbClr val="EA7423"/>
              </a:solidFill>
              <a:effectLst/>
              <a:latin typeface="Montserrat" panose="00000500000000000000" pitchFamily="2" charset="0"/>
              <a:ea typeface="+mn-ea"/>
              <a:cs typeface="+mn-cs"/>
            </a:rPr>
            <a:t>1.7-4.1%</a:t>
          </a:r>
          <a:r>
            <a:rPr lang="pt-BR" sz="1200" baseline="0">
              <a:solidFill>
                <a:sysClr val="windowText" lastClr="000000"/>
              </a:solidFill>
              <a:effectLst/>
              <a:latin typeface="Montserrat" panose="00000500000000000000" pitchFamily="2" charset="0"/>
              <a:ea typeface="+mn-ea"/>
              <a:cs typeface="+mn-cs"/>
            </a:rPr>
            <a:t> of the consolidated gross revenue.</a:t>
          </a:r>
        </a:p>
      </xdr:txBody>
    </xdr:sp>
    <xdr:clientData/>
  </xdr:oneCellAnchor>
  <xdr:twoCellAnchor editAs="oneCell">
    <xdr:from>
      <xdr:col>18</xdr:col>
      <xdr:colOff>215879</xdr:colOff>
      <xdr:row>0</xdr:row>
      <xdr:rowOff>104334</xdr:rowOff>
    </xdr:from>
    <xdr:to>
      <xdr:col>19</xdr:col>
      <xdr:colOff>9524</xdr:colOff>
      <xdr:row>2</xdr:row>
      <xdr:rowOff>180534</xdr:rowOff>
    </xdr:to>
    <xdr:pic>
      <xdr:nvPicPr>
        <xdr:cNvPr id="7" name="Imagem 6" descr="https://cdn-icons-png.flaticon.com/512/1946/1946488.png">
          <a:hlinkClick xmlns:r="http://schemas.openxmlformats.org/officeDocument/2006/relationships" r:id="rId3"/>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188679" y="104334"/>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104775</xdr:colOff>
      <xdr:row>2</xdr:row>
      <xdr:rowOff>190057</xdr:rowOff>
    </xdr:from>
    <xdr:to>
      <xdr:col>19</xdr:col>
      <xdr:colOff>295275</xdr:colOff>
      <xdr:row>4</xdr:row>
      <xdr:rowOff>85282</xdr:rowOff>
    </xdr:to>
    <xdr:sp macro="" textlink="">
      <xdr:nvSpPr>
        <xdr:cNvPr id="8" name="CaixaDeTexto 7">
          <a:extLst>
            <a:ext uri="{FF2B5EF4-FFF2-40B4-BE49-F238E27FC236}">
              <a16:creationId xmlns:a16="http://schemas.microsoft.com/office/drawing/2014/main" id="{00000000-0008-0000-1200-000008000000}"/>
            </a:ext>
          </a:extLst>
        </xdr:cNvPr>
        <xdr:cNvSpPr txBox="1"/>
      </xdr:nvSpPr>
      <xdr:spPr>
        <a:xfrm>
          <a:off x="11077575" y="571057"/>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Menu</a:t>
          </a:r>
        </a:p>
      </xdr:txBody>
    </xdr:sp>
    <xdr:clientData/>
  </xdr:twoCellAnchor>
  <xdr:twoCellAnchor editAs="oneCell">
    <xdr:from>
      <xdr:col>18</xdr:col>
      <xdr:colOff>532572</xdr:colOff>
      <xdr:row>21</xdr:row>
      <xdr:rowOff>38100</xdr:rowOff>
    </xdr:from>
    <xdr:to>
      <xdr:col>19</xdr:col>
      <xdr:colOff>228600</xdr:colOff>
      <xdr:row>23</xdr:row>
      <xdr:rowOff>57150</xdr:rowOff>
    </xdr:to>
    <xdr:pic>
      <xdr:nvPicPr>
        <xdr:cNvPr id="13" name="Imagem 12" descr="https://cdn-icons-png.flaticon.com/512/591/591855.png">
          <a:hlinkClick xmlns:r="http://schemas.openxmlformats.org/officeDocument/2006/relationships" r:id="rId5"/>
          <a:extLst>
            <a:ext uri="{FF2B5EF4-FFF2-40B4-BE49-F238E27FC236}">
              <a16:creationId xmlns:a16="http://schemas.microsoft.com/office/drawing/2014/main" id="{00000000-0008-0000-1200-00000D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505372" y="40386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589722</xdr:colOff>
      <xdr:row>21</xdr:row>
      <xdr:rowOff>38100</xdr:rowOff>
    </xdr:from>
    <xdr:to>
      <xdr:col>18</xdr:col>
      <xdr:colOff>285750</xdr:colOff>
      <xdr:row>23</xdr:row>
      <xdr:rowOff>57150</xdr:rowOff>
    </xdr:to>
    <xdr:pic>
      <xdr:nvPicPr>
        <xdr:cNvPr id="14" name="Imagem 13" descr="https://cdn-icons-png.flaticon.com/512/591/591855.png">
          <a:hlinkClick xmlns:r="http://schemas.openxmlformats.org/officeDocument/2006/relationships" r:id="rId7"/>
          <a:extLst>
            <a:ext uri="{FF2B5EF4-FFF2-40B4-BE49-F238E27FC236}">
              <a16:creationId xmlns:a16="http://schemas.microsoft.com/office/drawing/2014/main" id="{00000000-0008-0000-1200-00000E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10800000">
          <a:off x="10952922" y="40386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409575</xdr:colOff>
      <xdr:row>23</xdr:row>
      <xdr:rowOff>28574</xdr:rowOff>
    </xdr:from>
    <xdr:to>
      <xdr:col>19</xdr:col>
      <xdr:colOff>600075</xdr:colOff>
      <xdr:row>25</xdr:row>
      <xdr:rowOff>38099</xdr:rowOff>
    </xdr:to>
    <xdr:sp macro="" textlink="">
      <xdr:nvSpPr>
        <xdr:cNvPr id="15" name="CaixaDeTexto 14">
          <a:extLst>
            <a:ext uri="{FF2B5EF4-FFF2-40B4-BE49-F238E27FC236}">
              <a16:creationId xmlns:a16="http://schemas.microsoft.com/office/drawing/2014/main" id="{00000000-0008-0000-1200-00000F000000}"/>
            </a:ext>
          </a:extLst>
        </xdr:cNvPr>
        <xdr:cNvSpPr txBox="1"/>
      </xdr:nvSpPr>
      <xdr:spPr>
        <a:xfrm>
          <a:off x="11382375" y="4410074"/>
          <a:ext cx="80010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Next</a:t>
          </a:r>
        </a:p>
      </xdr:txBody>
    </xdr:sp>
    <xdr:clientData/>
  </xdr:twoCellAnchor>
  <xdr:twoCellAnchor>
    <xdr:from>
      <xdr:col>17</xdr:col>
      <xdr:colOff>264583</xdr:colOff>
      <xdr:row>23</xdr:row>
      <xdr:rowOff>28574</xdr:rowOff>
    </xdr:from>
    <xdr:to>
      <xdr:col>18</xdr:col>
      <xdr:colOff>485775</xdr:colOff>
      <xdr:row>25</xdr:row>
      <xdr:rowOff>0</xdr:rowOff>
    </xdr:to>
    <xdr:sp macro="" textlink="">
      <xdr:nvSpPr>
        <xdr:cNvPr id="16" name="CaixaDeTexto 15">
          <a:extLst>
            <a:ext uri="{FF2B5EF4-FFF2-40B4-BE49-F238E27FC236}">
              <a16:creationId xmlns:a16="http://schemas.microsoft.com/office/drawing/2014/main" id="{00000000-0008-0000-1200-000010000000}"/>
            </a:ext>
          </a:extLst>
        </xdr:cNvPr>
        <xdr:cNvSpPr txBox="1"/>
      </xdr:nvSpPr>
      <xdr:spPr>
        <a:xfrm>
          <a:off x="10699750" y="4410074"/>
          <a:ext cx="835025" cy="352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Previous</a:t>
          </a:r>
        </a:p>
      </xdr:txBody>
    </xdr:sp>
    <xdr:clientData/>
  </xdr:twoCellAnchor>
  <xdr:oneCellAnchor>
    <xdr:from>
      <xdr:col>5</xdr:col>
      <xdr:colOff>84667</xdr:colOff>
      <xdr:row>14</xdr:row>
      <xdr:rowOff>21167</xdr:rowOff>
    </xdr:from>
    <xdr:ext cx="1905001" cy="1682750"/>
    <xdr:sp macro="" textlink="">
      <xdr:nvSpPr>
        <xdr:cNvPr id="18" name="CaixaDeTexto 17">
          <a:extLst>
            <a:ext uri="{FF2B5EF4-FFF2-40B4-BE49-F238E27FC236}">
              <a16:creationId xmlns:a16="http://schemas.microsoft.com/office/drawing/2014/main" id="{00000000-0008-0000-1200-000012000000}"/>
            </a:ext>
          </a:extLst>
        </xdr:cNvPr>
        <xdr:cNvSpPr txBox="1"/>
      </xdr:nvSpPr>
      <xdr:spPr>
        <a:xfrm>
          <a:off x="3153834" y="2688167"/>
          <a:ext cx="1905001" cy="1682750"/>
        </a:xfrm>
        <a:prstGeom prst="rect">
          <a:avLst/>
        </a:prstGeom>
        <a:noFill/>
        <a:ln w="28575">
          <a:solidFill>
            <a:schemeClr val="accent2"/>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spcBef>
              <a:spcPts val="600"/>
            </a:spcBef>
          </a:pPr>
          <a:r>
            <a:rPr lang="pt-BR" sz="1200" b="1">
              <a:solidFill>
                <a:srgbClr val="EA7423"/>
              </a:solidFill>
              <a:effectLst/>
              <a:latin typeface="Montserrat" panose="00000500000000000000" pitchFamily="2" charset="0"/>
              <a:ea typeface="+mn-ea"/>
              <a:cs typeface="+mn-cs"/>
            </a:rPr>
            <a:t>For forecasting purposes </a:t>
          </a:r>
          <a:r>
            <a:rPr lang="pt-BR" sz="1200" baseline="0">
              <a:solidFill>
                <a:schemeClr val="tx1"/>
              </a:solidFill>
              <a:effectLst/>
              <a:latin typeface="Montserrat" panose="00000500000000000000" pitchFamily="2" charset="0"/>
              <a:ea typeface="+mn-ea"/>
              <a:cs typeface="+mn-cs"/>
            </a:rPr>
            <a:t>The range of 1.7-4.1% of gross revenue is an indication of the past but cannot be taken as a guarantee that it will be met.</a:t>
          </a:r>
          <a:endParaRPr lang="pt-BR" sz="1200">
            <a:solidFill>
              <a:schemeClr val="tx1"/>
            </a:solidFill>
            <a:effectLst/>
            <a:latin typeface="Montserrat" panose="00000500000000000000" pitchFamily="2" charset="0"/>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184709</xdr:colOff>
      <xdr:row>2</xdr:row>
      <xdr:rowOff>180975</xdr:rowOff>
    </xdr:to>
    <xdr:pic>
      <xdr:nvPicPr>
        <xdr:cNvPr id="6" name="Imagem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76200" y="229658"/>
          <a:ext cx="1336176" cy="342900"/>
        </a:xfrm>
        <a:prstGeom prst="rect">
          <a:avLst/>
        </a:prstGeom>
      </xdr:spPr>
    </xdr:pic>
    <xdr:clientData/>
  </xdr:twoCellAnchor>
  <xdr:twoCellAnchor>
    <xdr:from>
      <xdr:col>2</xdr:col>
      <xdr:colOff>142875</xdr:colOff>
      <xdr:row>1</xdr:row>
      <xdr:rowOff>66675</xdr:rowOff>
    </xdr:from>
    <xdr:to>
      <xdr:col>16</xdr:col>
      <xdr:colOff>255742</xdr:colOff>
      <xdr:row>3</xdr:row>
      <xdr:rowOff>38100</xdr:rowOff>
    </xdr:to>
    <xdr:sp macro="" textlink="">
      <xdr:nvSpPr>
        <xdr:cNvPr id="7" name="Título 1">
          <a:extLst>
            <a:ext uri="{FF2B5EF4-FFF2-40B4-BE49-F238E27FC236}">
              <a16:creationId xmlns:a16="http://schemas.microsoft.com/office/drawing/2014/main" id="{00000000-0008-0000-0100-000007000000}"/>
            </a:ext>
          </a:extLst>
        </xdr:cNvPr>
        <xdr:cNvSpPr txBox="1">
          <a:spLocks/>
        </xdr:cNvSpPr>
      </xdr:nvSpPr>
      <xdr:spPr>
        <a:xfrm>
          <a:off x="1362075" y="266700"/>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Disclaimer</a:t>
          </a:r>
        </a:p>
      </xdr:txBody>
    </xdr:sp>
    <xdr:clientData/>
  </xdr:twoCellAnchor>
  <xdr:oneCellAnchor>
    <xdr:from>
      <xdr:col>0</xdr:col>
      <xdr:colOff>428624</xdr:colOff>
      <xdr:row>3</xdr:row>
      <xdr:rowOff>59951</xdr:rowOff>
    </xdr:from>
    <xdr:ext cx="8658226" cy="1920206"/>
    <xdr:sp macro="" textlink="">
      <xdr:nvSpPr>
        <xdr:cNvPr id="8" name="CaixaDeTexto 7">
          <a:hlinkClick xmlns:r="http://schemas.openxmlformats.org/officeDocument/2006/relationships" r:id="rId2"/>
          <a:extLst>
            <a:ext uri="{FF2B5EF4-FFF2-40B4-BE49-F238E27FC236}">
              <a16:creationId xmlns:a16="http://schemas.microsoft.com/office/drawing/2014/main" id="{00000000-0008-0000-0100-000008000000}"/>
            </a:ext>
          </a:extLst>
        </xdr:cNvPr>
        <xdr:cNvSpPr txBox="1"/>
      </xdr:nvSpPr>
      <xdr:spPr>
        <a:xfrm>
          <a:off x="428624" y="642034"/>
          <a:ext cx="8658226" cy="19202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a:solidFill>
                <a:schemeClr val="tx1"/>
              </a:solidFill>
              <a:effectLst/>
              <a:latin typeface="Montserrat" panose="00000500000000000000" pitchFamily="2" charset="0"/>
              <a:ea typeface="+mn-ea"/>
              <a:cs typeface="+mn-cs"/>
            </a:rPr>
            <a:t>"</a:t>
          </a:r>
          <a:r>
            <a:rPr lang="pt-BR" sz="1600" i="1">
              <a:solidFill>
                <a:schemeClr val="tx1"/>
              </a:solidFill>
              <a:effectLst/>
              <a:latin typeface="Montserrat" panose="00000500000000000000" pitchFamily="2" charset="0"/>
              <a:ea typeface="+mn-ea"/>
              <a:cs typeface="+mn-cs"/>
            </a:rPr>
            <a:t>This document should not be considered as a guidance on how the company will behave in the future, but only as a trend of how it has behaved in the past in order to help analysts and investors make their forecasts.</a:t>
          </a:r>
        </a:p>
        <a:p>
          <a:r>
            <a:rPr lang="pt-BR" sz="1600" i="1">
              <a:solidFill>
                <a:schemeClr val="tx1"/>
              </a:solidFill>
              <a:effectLst/>
              <a:latin typeface="Montserrat" panose="00000500000000000000" pitchFamily="2" charset="0"/>
              <a:ea typeface="+mn-ea"/>
              <a:cs typeface="+mn-cs"/>
            </a:rPr>
            <a:t>Past performance should not be taken as indicative or guarantee of future performance and no explicit or implied guarantee is made regarding future performance.</a:t>
          </a:r>
          <a:r>
            <a:rPr lang="pt-BR" sz="1600">
              <a:solidFill>
                <a:schemeClr val="tx1"/>
              </a:solidFill>
              <a:effectLst/>
              <a:latin typeface="Montserrat" panose="00000500000000000000" pitchFamily="2" charset="0"/>
              <a:ea typeface="+mn-ea"/>
              <a:cs typeface="+mn-cs"/>
            </a:rPr>
            <a:t>"</a:t>
          </a:r>
        </a:p>
        <a:p>
          <a:pPr>
            <a:spcBef>
              <a:spcPts val="600"/>
            </a:spcBef>
          </a:pPr>
          <a:r>
            <a:rPr lang="pt-BR" sz="1600">
              <a:solidFill>
                <a:schemeClr val="tx1"/>
              </a:solidFill>
              <a:effectLst/>
              <a:latin typeface="Montserrat" panose="00000500000000000000" pitchFamily="2" charset="0"/>
              <a:ea typeface="+mn-ea"/>
              <a:cs typeface="+mn-cs"/>
            </a:rPr>
            <a:t>The historical financials file, accessible </a:t>
          </a:r>
          <a:r>
            <a:rPr lang="pt-BR" sz="1600" u="heavy">
              <a:solidFill>
                <a:schemeClr val="tx1"/>
              </a:solidFill>
              <a:effectLst/>
              <a:latin typeface="Montserrat" panose="00000500000000000000" pitchFamily="2" charset="0"/>
              <a:ea typeface="+mn-ea"/>
              <a:cs typeface="+mn-cs"/>
              <a:hlinkClick xmlns:r="http://schemas.openxmlformats.org/officeDocument/2006/relationships" r:id=""/>
            </a:rPr>
            <a:t>here</a:t>
          </a:r>
          <a:r>
            <a:rPr lang="pt-BR" sz="1600">
              <a:solidFill>
                <a:schemeClr val="tx1"/>
              </a:solidFill>
              <a:effectLst/>
              <a:latin typeface="Montserrat" panose="00000500000000000000" pitchFamily="2" charset="0"/>
              <a:ea typeface="+mn-ea"/>
              <a:cs typeface="+mn-cs"/>
            </a:rPr>
            <a:t>, can be used as basis for valuation.</a:t>
          </a:r>
          <a:endParaRPr lang="pt-BR" sz="1600">
            <a:latin typeface="Montserrat" panose="00000500000000000000" pitchFamily="2" charset="0"/>
          </a:endParaRPr>
        </a:p>
      </xdr:txBody>
    </xdr:sp>
    <xdr:clientData/>
  </xdr:oneCellAnchor>
  <xdr:twoCellAnchor editAs="oneCell">
    <xdr:from>
      <xdr:col>0</xdr:col>
      <xdr:colOff>40821</xdr:colOff>
      <xdr:row>15</xdr:row>
      <xdr:rowOff>82933</xdr:rowOff>
    </xdr:from>
    <xdr:to>
      <xdr:col>19</xdr:col>
      <xdr:colOff>102388</xdr:colOff>
      <xdr:row>24</xdr:row>
      <xdr:rowOff>163287</xdr:rowOff>
    </xdr:to>
    <xdr:pic>
      <xdr:nvPicPr>
        <xdr:cNvPr id="13" name="Imagem 12">
          <a:extLst>
            <a:ext uri="{FF2B5EF4-FFF2-40B4-BE49-F238E27FC236}">
              <a16:creationId xmlns:a16="http://schemas.microsoft.com/office/drawing/2014/main" id="{00000000-0008-0000-0100-00000D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l="-182"/>
        <a:stretch/>
      </xdr:blipFill>
      <xdr:spPr>
        <a:xfrm>
          <a:off x="40821" y="2994862"/>
          <a:ext cx="12154285" cy="1794854"/>
        </a:xfrm>
        <a:prstGeom prst="rect">
          <a:avLst/>
        </a:prstGeom>
      </xdr:spPr>
    </xdr:pic>
    <xdr:clientData/>
  </xdr:twoCellAnchor>
  <xdr:twoCellAnchor>
    <xdr:from>
      <xdr:col>0</xdr:col>
      <xdr:colOff>63953</xdr:colOff>
      <xdr:row>15</xdr:row>
      <xdr:rowOff>87085</xdr:rowOff>
    </xdr:from>
    <xdr:to>
      <xdr:col>19</xdr:col>
      <xdr:colOff>581025</xdr:colOff>
      <xdr:row>24</xdr:row>
      <xdr:rowOff>168985</xdr:rowOff>
    </xdr:to>
    <xdr:sp macro="" textlink="">
      <xdr:nvSpPr>
        <xdr:cNvPr id="14" name="Retângulo 13">
          <a:extLst>
            <a:ext uri="{FF2B5EF4-FFF2-40B4-BE49-F238E27FC236}">
              <a16:creationId xmlns:a16="http://schemas.microsoft.com/office/drawing/2014/main" id="{00000000-0008-0000-0100-00000E000000}"/>
            </a:ext>
          </a:extLst>
        </xdr:cNvPr>
        <xdr:cNvSpPr/>
      </xdr:nvSpPr>
      <xdr:spPr>
        <a:xfrm>
          <a:off x="63953" y="2982685"/>
          <a:ext cx="12099472" cy="1796400"/>
        </a:xfrm>
        <a:prstGeom prst="rect">
          <a:avLst/>
        </a:prstGeom>
        <a:solidFill>
          <a:srgbClr val="00205B">
            <a:alpha val="27843"/>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554401" rtl="0" eaLnBrk="1" latinLnBrk="0" hangingPunct="1">
            <a:defRPr sz="1091" kern="1200">
              <a:solidFill>
                <a:schemeClr val="lt1"/>
              </a:solidFill>
              <a:latin typeface="+mn-lt"/>
              <a:ea typeface="+mn-ea"/>
              <a:cs typeface="+mn-cs"/>
            </a:defRPr>
          </a:lvl1pPr>
          <a:lvl2pPr marL="277200" algn="l" defTabSz="554401" rtl="0" eaLnBrk="1" latinLnBrk="0" hangingPunct="1">
            <a:defRPr sz="1091" kern="1200">
              <a:solidFill>
                <a:schemeClr val="lt1"/>
              </a:solidFill>
              <a:latin typeface="+mn-lt"/>
              <a:ea typeface="+mn-ea"/>
              <a:cs typeface="+mn-cs"/>
            </a:defRPr>
          </a:lvl2pPr>
          <a:lvl3pPr marL="554401" algn="l" defTabSz="554401" rtl="0" eaLnBrk="1" latinLnBrk="0" hangingPunct="1">
            <a:defRPr sz="1091" kern="1200">
              <a:solidFill>
                <a:schemeClr val="lt1"/>
              </a:solidFill>
              <a:latin typeface="+mn-lt"/>
              <a:ea typeface="+mn-ea"/>
              <a:cs typeface="+mn-cs"/>
            </a:defRPr>
          </a:lvl3pPr>
          <a:lvl4pPr marL="831601" algn="l" defTabSz="554401" rtl="0" eaLnBrk="1" latinLnBrk="0" hangingPunct="1">
            <a:defRPr sz="1091" kern="1200">
              <a:solidFill>
                <a:schemeClr val="lt1"/>
              </a:solidFill>
              <a:latin typeface="+mn-lt"/>
              <a:ea typeface="+mn-ea"/>
              <a:cs typeface="+mn-cs"/>
            </a:defRPr>
          </a:lvl4pPr>
          <a:lvl5pPr marL="1108801" algn="l" defTabSz="554401" rtl="0" eaLnBrk="1" latinLnBrk="0" hangingPunct="1">
            <a:defRPr sz="1091" kern="1200">
              <a:solidFill>
                <a:schemeClr val="lt1"/>
              </a:solidFill>
              <a:latin typeface="+mn-lt"/>
              <a:ea typeface="+mn-ea"/>
              <a:cs typeface="+mn-cs"/>
            </a:defRPr>
          </a:lvl5pPr>
          <a:lvl6pPr marL="1386002" algn="l" defTabSz="554401" rtl="0" eaLnBrk="1" latinLnBrk="0" hangingPunct="1">
            <a:defRPr sz="1091" kern="1200">
              <a:solidFill>
                <a:schemeClr val="lt1"/>
              </a:solidFill>
              <a:latin typeface="+mn-lt"/>
              <a:ea typeface="+mn-ea"/>
              <a:cs typeface="+mn-cs"/>
            </a:defRPr>
          </a:lvl6pPr>
          <a:lvl7pPr marL="1663202" algn="l" defTabSz="554401" rtl="0" eaLnBrk="1" latinLnBrk="0" hangingPunct="1">
            <a:defRPr sz="1091" kern="1200">
              <a:solidFill>
                <a:schemeClr val="lt1"/>
              </a:solidFill>
              <a:latin typeface="+mn-lt"/>
              <a:ea typeface="+mn-ea"/>
              <a:cs typeface="+mn-cs"/>
            </a:defRPr>
          </a:lvl7pPr>
          <a:lvl8pPr marL="1940403" algn="l" defTabSz="554401" rtl="0" eaLnBrk="1" latinLnBrk="0" hangingPunct="1">
            <a:defRPr sz="1091" kern="1200">
              <a:solidFill>
                <a:schemeClr val="lt1"/>
              </a:solidFill>
              <a:latin typeface="+mn-lt"/>
              <a:ea typeface="+mn-ea"/>
              <a:cs typeface="+mn-cs"/>
            </a:defRPr>
          </a:lvl8pPr>
          <a:lvl9pPr marL="2217603" algn="l" defTabSz="554401" rtl="0" eaLnBrk="1" latinLnBrk="0" hangingPunct="1">
            <a:defRPr sz="1091"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pt-BR" sz="1800" b="0" i="0" u="none" strike="noStrike" kern="1200" cap="none" spc="0" normalizeH="0" baseline="0">
            <a:ln>
              <a:noFill/>
            </a:ln>
            <a:solidFill>
              <a:prstClr val="white"/>
            </a:solidFill>
            <a:effectLst/>
            <a:uLnTx/>
            <a:uFillTx/>
            <a:latin typeface="Montserrat Medium" pitchFamily="2" charset="77"/>
          </a:endParaRPr>
        </a:p>
      </xdr:txBody>
    </xdr:sp>
    <xdr:clientData/>
  </xdr:twoCellAnchor>
  <xdr:twoCellAnchor editAs="oneCell">
    <xdr:from>
      <xdr:col>18</xdr:col>
      <xdr:colOff>484947</xdr:colOff>
      <xdr:row>21</xdr:row>
      <xdr:rowOff>9525</xdr:rowOff>
    </xdr:from>
    <xdr:to>
      <xdr:col>18</xdr:col>
      <xdr:colOff>823031</xdr:colOff>
      <xdr:row>23</xdr:row>
      <xdr:rowOff>28575</xdr:rowOff>
    </xdr:to>
    <xdr:pic>
      <xdr:nvPicPr>
        <xdr:cNvPr id="12" name="Imagem 11" descr="https://cdn-icons-png.flaticon.com/512/591/591855.png">
          <a:hlinkClick xmlns:r="http://schemas.openxmlformats.org/officeDocument/2006/relationships" r:id="rId4"/>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457747" y="40481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542097</xdr:colOff>
      <xdr:row>21</xdr:row>
      <xdr:rowOff>9525</xdr:rowOff>
    </xdr:from>
    <xdr:to>
      <xdr:col>18</xdr:col>
      <xdr:colOff>238125</xdr:colOff>
      <xdr:row>23</xdr:row>
      <xdr:rowOff>28575</xdr:rowOff>
    </xdr:to>
    <xdr:pic>
      <xdr:nvPicPr>
        <xdr:cNvPr id="15" name="Imagem 14" descr="https://cdn-icons-png.flaticon.com/512/591/591855.png">
          <a:hlinkClick xmlns:r="http://schemas.openxmlformats.org/officeDocument/2006/relationships" r:id="rId6"/>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10800000">
          <a:off x="10905297" y="40481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361950</xdr:colOff>
      <xdr:row>22</xdr:row>
      <xdr:rowOff>190499</xdr:rowOff>
    </xdr:from>
    <xdr:to>
      <xdr:col>19</xdr:col>
      <xdr:colOff>552450</xdr:colOff>
      <xdr:row>24</xdr:row>
      <xdr:rowOff>85724</xdr:rowOff>
    </xdr:to>
    <xdr:sp macro="" textlink="">
      <xdr:nvSpPr>
        <xdr:cNvPr id="16" name="CaixaDeTexto 15">
          <a:extLst>
            <a:ext uri="{FF2B5EF4-FFF2-40B4-BE49-F238E27FC236}">
              <a16:creationId xmlns:a16="http://schemas.microsoft.com/office/drawing/2014/main" id="{00000000-0008-0000-0100-000010000000}"/>
            </a:ext>
          </a:extLst>
        </xdr:cNvPr>
        <xdr:cNvSpPr txBox="1"/>
      </xdr:nvSpPr>
      <xdr:spPr>
        <a:xfrm>
          <a:off x="11334750" y="4419599"/>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17</xdr:col>
      <xdr:colOff>169334</xdr:colOff>
      <xdr:row>22</xdr:row>
      <xdr:rowOff>190499</xdr:rowOff>
    </xdr:from>
    <xdr:to>
      <xdr:col>18</xdr:col>
      <xdr:colOff>438151</xdr:colOff>
      <xdr:row>24</xdr:row>
      <xdr:rowOff>85724</xdr:rowOff>
    </xdr:to>
    <xdr:sp macro="" textlink="">
      <xdr:nvSpPr>
        <xdr:cNvPr id="17" name="CaixaDeTexto 16">
          <a:extLst>
            <a:ext uri="{FF2B5EF4-FFF2-40B4-BE49-F238E27FC236}">
              <a16:creationId xmlns:a16="http://schemas.microsoft.com/office/drawing/2014/main" id="{00000000-0008-0000-0100-000011000000}"/>
            </a:ext>
          </a:extLst>
        </xdr:cNvPr>
        <xdr:cNvSpPr txBox="1"/>
      </xdr:nvSpPr>
      <xdr:spPr>
        <a:xfrm>
          <a:off x="10604501" y="4423832"/>
          <a:ext cx="8826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twoCellAnchor editAs="oneCell">
    <xdr:from>
      <xdr:col>18</xdr:col>
      <xdr:colOff>253979</xdr:colOff>
      <xdr:row>1</xdr:row>
      <xdr:rowOff>57150</xdr:rowOff>
    </xdr:from>
    <xdr:to>
      <xdr:col>18</xdr:col>
      <xdr:colOff>689680</xdr:colOff>
      <xdr:row>3</xdr:row>
      <xdr:rowOff>133350</xdr:rowOff>
    </xdr:to>
    <xdr:pic>
      <xdr:nvPicPr>
        <xdr:cNvPr id="18" name="Imagem 17" descr="https://cdn-icons-png.flaticon.com/512/1946/1946488.png">
          <a:hlinkClick xmlns:r="http://schemas.openxmlformats.org/officeDocument/2006/relationships" r:id="rId4"/>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7"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226779" y="257175"/>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142875</xdr:colOff>
      <xdr:row>3</xdr:row>
      <xdr:rowOff>142873</xdr:rowOff>
    </xdr:from>
    <xdr:to>
      <xdr:col>19</xdr:col>
      <xdr:colOff>333375</xdr:colOff>
      <xdr:row>5</xdr:row>
      <xdr:rowOff>38098</xdr:rowOff>
    </xdr:to>
    <xdr:sp macro="" textlink="">
      <xdr:nvSpPr>
        <xdr:cNvPr id="19" name="CaixaDeTexto 18">
          <a:extLst>
            <a:ext uri="{FF2B5EF4-FFF2-40B4-BE49-F238E27FC236}">
              <a16:creationId xmlns:a16="http://schemas.microsoft.com/office/drawing/2014/main" id="{00000000-0008-0000-0100-000013000000}"/>
            </a:ext>
          </a:extLst>
        </xdr:cNvPr>
        <xdr:cNvSpPr txBox="1"/>
      </xdr:nvSpPr>
      <xdr:spPr>
        <a:xfrm>
          <a:off x="11115675" y="723898"/>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Menu</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13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Balance Sheet Assumptions</a:t>
          </a: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285750</xdr:colOff>
      <xdr:row>3</xdr:row>
      <xdr:rowOff>171009</xdr:rowOff>
    </xdr:from>
    <xdr:ext cx="7877734" cy="1107034"/>
    <xdr:sp macro="" textlink="">
      <xdr:nvSpPr>
        <xdr:cNvPr id="5" name="CaixaDeTexto 4">
          <a:extLst>
            <a:ext uri="{FF2B5EF4-FFF2-40B4-BE49-F238E27FC236}">
              <a16:creationId xmlns:a16="http://schemas.microsoft.com/office/drawing/2014/main" id="{00000000-0008-0000-1300-000005000000}"/>
            </a:ext>
          </a:extLst>
        </xdr:cNvPr>
        <xdr:cNvSpPr txBox="1"/>
      </xdr:nvSpPr>
      <xdr:spPr>
        <a:xfrm>
          <a:off x="285750" y="742509"/>
          <a:ext cx="7877734" cy="11070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200" b="1">
              <a:solidFill>
                <a:srgbClr val="EA7423"/>
              </a:solidFill>
              <a:effectLst/>
              <a:latin typeface="Montserrat" panose="00000500000000000000" pitchFamily="2" charset="0"/>
              <a:ea typeface="+mn-ea"/>
              <a:cs typeface="+mn-cs"/>
            </a:rPr>
            <a:t>Free cash flow to firm </a:t>
          </a:r>
        </a:p>
        <a:p>
          <a:pPr>
            <a:spcBef>
              <a:spcPts val="600"/>
            </a:spcBef>
          </a:pPr>
          <a:r>
            <a:rPr lang="pt-BR" sz="1200">
              <a:solidFill>
                <a:schemeClr val="tx1"/>
              </a:solidFill>
              <a:effectLst/>
              <a:latin typeface="Montserrat" panose="00000500000000000000" pitchFamily="2" charset="0"/>
              <a:ea typeface="+mn-ea"/>
              <a:cs typeface="+mn-cs"/>
            </a:rPr>
            <a:t>The company's </a:t>
          </a:r>
          <a:r>
            <a:rPr lang="pt-BR" sz="1200" b="1">
              <a:solidFill>
                <a:schemeClr val="tx1"/>
              </a:solidFill>
              <a:effectLst/>
              <a:latin typeface="Montserrat" panose="00000500000000000000" pitchFamily="2" charset="0"/>
              <a:ea typeface="+mn-ea"/>
              <a:cs typeface="+mn-cs"/>
            </a:rPr>
            <a:t>free cash flow </a:t>
          </a:r>
          <a:r>
            <a:rPr lang="pt-BR" sz="1200">
              <a:solidFill>
                <a:schemeClr val="tx1"/>
              </a:solidFill>
              <a:effectLst/>
              <a:latin typeface="Montserrat" panose="00000500000000000000" pitchFamily="2" charset="0"/>
              <a:ea typeface="+mn-ea"/>
              <a:cs typeface="+mn-cs"/>
            </a:rPr>
            <a:t>has been positive due to cost control during the years of crisis and, additionally, the release of working capital in the years with lower revenues. It reduced</a:t>
          </a:r>
          <a:r>
            <a:rPr lang="pt-BR" sz="1200" baseline="0">
              <a:solidFill>
                <a:schemeClr val="tx1"/>
              </a:solidFill>
              <a:effectLst/>
              <a:latin typeface="Montserrat" panose="00000500000000000000" pitchFamily="2" charset="0"/>
              <a:ea typeface="+mn-ea"/>
              <a:cs typeface="+mn-cs"/>
            </a:rPr>
            <a:t> in 2021 due to an commercial negociation that incurred in an abnormal increase in working capital, solved along 2022.</a:t>
          </a:r>
          <a:endParaRPr lang="pt-BR" sz="1200">
            <a:solidFill>
              <a:schemeClr val="tx1"/>
            </a:solidFill>
            <a:effectLst/>
            <a:latin typeface="Montserrat" panose="00000500000000000000" pitchFamily="2" charset="0"/>
            <a:ea typeface="+mn-ea"/>
            <a:cs typeface="+mn-cs"/>
          </a:endParaRPr>
        </a:p>
      </xdr:txBody>
    </xdr:sp>
    <xdr:clientData/>
  </xdr:oneCellAnchor>
  <xdr:twoCellAnchor editAs="oneCell">
    <xdr:from>
      <xdr:col>14</xdr:col>
      <xdr:colOff>371960</xdr:colOff>
      <xdr:row>6</xdr:row>
      <xdr:rowOff>107053</xdr:rowOff>
    </xdr:from>
    <xdr:to>
      <xdr:col>19</xdr:col>
      <xdr:colOff>600075</xdr:colOff>
      <xdr:row>18</xdr:row>
      <xdr:rowOff>144974</xdr:rowOff>
    </xdr:to>
    <xdr:pic>
      <xdr:nvPicPr>
        <xdr:cNvPr id="7" name="Imagem 6" descr="Uma imagem contendo caminhão, transporte, mesa, grande&#10;&#10;Descrição gerada automaticamente">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flipH="1">
          <a:off x="8906360" y="1250053"/>
          <a:ext cx="3276115" cy="2323921"/>
        </a:xfrm>
        <a:prstGeom prst="rect">
          <a:avLst/>
        </a:prstGeom>
      </xdr:spPr>
    </xdr:pic>
    <xdr:clientData/>
  </xdr:twoCellAnchor>
  <xdr:twoCellAnchor>
    <xdr:from>
      <xdr:col>12</xdr:col>
      <xdr:colOff>282516</xdr:colOff>
      <xdr:row>16</xdr:row>
      <xdr:rowOff>104775</xdr:rowOff>
    </xdr:from>
    <xdr:to>
      <xdr:col>17</xdr:col>
      <xdr:colOff>343921</xdr:colOff>
      <xdr:row>24</xdr:row>
      <xdr:rowOff>104775</xdr:rowOff>
    </xdr:to>
    <xdr:grpSp>
      <xdr:nvGrpSpPr>
        <xdr:cNvPr id="8" name="Agrupar 7">
          <a:extLst>
            <a:ext uri="{FF2B5EF4-FFF2-40B4-BE49-F238E27FC236}">
              <a16:creationId xmlns:a16="http://schemas.microsoft.com/office/drawing/2014/main" id="{00000000-0008-0000-1300-000008000000}"/>
            </a:ext>
          </a:extLst>
        </xdr:cNvPr>
        <xdr:cNvGrpSpPr/>
      </xdr:nvGrpSpPr>
      <xdr:grpSpPr>
        <a:xfrm>
          <a:off x="7987183" y="3152775"/>
          <a:ext cx="3271682" cy="1524000"/>
          <a:chOff x="3049304" y="9578501"/>
          <a:chExt cx="3254795" cy="1595259"/>
        </a:xfrm>
      </xdr:grpSpPr>
      <xdr:pic>
        <xdr:nvPicPr>
          <xdr:cNvPr id="9" name="Picture 5">
            <a:extLst>
              <a:ext uri="{FF2B5EF4-FFF2-40B4-BE49-F238E27FC236}">
                <a16:creationId xmlns:a16="http://schemas.microsoft.com/office/drawing/2014/main" id="{00000000-0008-0000-1300-000009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xdr:blipFill>
        <xdr:spPr bwMode="auto">
          <a:xfrm>
            <a:off x="3049304" y="9578501"/>
            <a:ext cx="1620449" cy="1152894"/>
          </a:xfrm>
          <a:prstGeom prst="rect">
            <a:avLst/>
          </a:prstGeom>
          <a:noFill/>
        </xdr:spPr>
      </xdr:pic>
      <xdr:pic>
        <xdr:nvPicPr>
          <xdr:cNvPr id="10" name="Picture 1">
            <a:extLst>
              <a:ext uri="{FF2B5EF4-FFF2-40B4-BE49-F238E27FC236}">
                <a16:creationId xmlns:a16="http://schemas.microsoft.com/office/drawing/2014/main" id="{00000000-0008-0000-1300-00000A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xdr:blipFill>
        <xdr:spPr bwMode="auto">
          <a:xfrm>
            <a:off x="3993952" y="9724041"/>
            <a:ext cx="1347322" cy="1220469"/>
          </a:xfrm>
          <a:prstGeom prst="rect">
            <a:avLst/>
          </a:prstGeom>
          <a:noFill/>
          <a:ln w="1">
            <a:noFill/>
            <a:miter lim="800000"/>
            <a:headEnd/>
            <a:tailEnd type="none" w="med" len="med"/>
          </a:ln>
          <a:effectLst/>
        </xdr:spPr>
      </xdr:pic>
      <xdr:pic>
        <xdr:nvPicPr>
          <xdr:cNvPr id="11" name="Picture 14" descr="Modelo 410 com Deslizador Plástico">
            <a:extLst>
              <a:ext uri="{FF2B5EF4-FFF2-40B4-BE49-F238E27FC236}">
                <a16:creationId xmlns:a16="http://schemas.microsoft.com/office/drawing/2014/main" id="{00000000-0008-0000-1300-00000B000000}"/>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blip>
          <a:srcRect/>
          <a:stretch>
            <a:fillRect/>
          </a:stretch>
        </xdr:blipFill>
        <xdr:spPr bwMode="auto">
          <a:xfrm>
            <a:off x="5061534" y="10145148"/>
            <a:ext cx="1242565" cy="1028612"/>
          </a:xfrm>
          <a:prstGeom prst="rect">
            <a:avLst/>
          </a:prstGeom>
          <a:noFill/>
        </xdr:spPr>
      </xdr:pic>
    </xdr:grpSp>
    <xdr:clientData/>
  </xdr:twoCellAnchor>
  <xdr:twoCellAnchor editAs="oneCell">
    <xdr:from>
      <xdr:col>18</xdr:col>
      <xdr:colOff>330179</xdr:colOff>
      <xdr:row>0</xdr:row>
      <xdr:rowOff>152400</xdr:rowOff>
    </xdr:from>
    <xdr:to>
      <xdr:col>19</xdr:col>
      <xdr:colOff>123824</xdr:colOff>
      <xdr:row>3</xdr:row>
      <xdr:rowOff>38100</xdr:rowOff>
    </xdr:to>
    <xdr:pic>
      <xdr:nvPicPr>
        <xdr:cNvPr id="12" name="Imagem 11" descr="https://cdn-icons-png.flaticon.com/512/1946/1946488.png">
          <a:hlinkClick xmlns:r="http://schemas.openxmlformats.org/officeDocument/2006/relationships" r:id="rId7"/>
          <a:extLst>
            <a:ext uri="{FF2B5EF4-FFF2-40B4-BE49-F238E27FC236}">
              <a16:creationId xmlns:a16="http://schemas.microsoft.com/office/drawing/2014/main" id="{00000000-0008-0000-1300-00000C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302979" y="152400"/>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219075</xdr:colOff>
      <xdr:row>3</xdr:row>
      <xdr:rowOff>47623</xdr:rowOff>
    </xdr:from>
    <xdr:to>
      <xdr:col>19</xdr:col>
      <xdr:colOff>409575</xdr:colOff>
      <xdr:row>4</xdr:row>
      <xdr:rowOff>133348</xdr:rowOff>
    </xdr:to>
    <xdr:sp macro="" textlink="">
      <xdr:nvSpPr>
        <xdr:cNvPr id="13" name="CaixaDeTexto 12">
          <a:extLst>
            <a:ext uri="{FF2B5EF4-FFF2-40B4-BE49-F238E27FC236}">
              <a16:creationId xmlns:a16="http://schemas.microsoft.com/office/drawing/2014/main" id="{00000000-0008-0000-1300-00000D000000}"/>
            </a:ext>
          </a:extLst>
        </xdr:cNvPr>
        <xdr:cNvSpPr txBox="1"/>
      </xdr:nvSpPr>
      <xdr:spPr>
        <a:xfrm>
          <a:off x="11191875" y="619123"/>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Menu</a:t>
          </a:r>
        </a:p>
      </xdr:txBody>
    </xdr:sp>
    <xdr:clientData/>
  </xdr:twoCellAnchor>
  <xdr:twoCellAnchor editAs="oneCell">
    <xdr:from>
      <xdr:col>18</xdr:col>
      <xdr:colOff>389697</xdr:colOff>
      <xdr:row>20</xdr:row>
      <xdr:rowOff>85725</xdr:rowOff>
    </xdr:from>
    <xdr:to>
      <xdr:col>19</xdr:col>
      <xdr:colOff>85725</xdr:colOff>
      <xdr:row>22</xdr:row>
      <xdr:rowOff>104775</xdr:rowOff>
    </xdr:to>
    <xdr:pic>
      <xdr:nvPicPr>
        <xdr:cNvPr id="14" name="Imagem 13" descr="https://cdn-icons-png.flaticon.com/512/591/591855.png">
          <a:hlinkClick xmlns:r="http://schemas.openxmlformats.org/officeDocument/2006/relationships" r:id="rId9"/>
          <a:extLst>
            <a:ext uri="{FF2B5EF4-FFF2-40B4-BE49-F238E27FC236}">
              <a16:creationId xmlns:a16="http://schemas.microsoft.com/office/drawing/2014/main" id="{00000000-0008-0000-1300-00000E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1362497" y="38957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446847</xdr:colOff>
      <xdr:row>20</xdr:row>
      <xdr:rowOff>85725</xdr:rowOff>
    </xdr:from>
    <xdr:to>
      <xdr:col>18</xdr:col>
      <xdr:colOff>142875</xdr:colOff>
      <xdr:row>22</xdr:row>
      <xdr:rowOff>104775</xdr:rowOff>
    </xdr:to>
    <xdr:pic>
      <xdr:nvPicPr>
        <xdr:cNvPr id="15" name="Imagem 14" descr="https://cdn-icons-png.flaticon.com/512/591/591855.png">
          <a:hlinkClick xmlns:r="http://schemas.openxmlformats.org/officeDocument/2006/relationships" r:id="rId11"/>
          <a:extLst>
            <a:ext uri="{FF2B5EF4-FFF2-40B4-BE49-F238E27FC236}">
              <a16:creationId xmlns:a16="http://schemas.microsoft.com/office/drawing/2014/main" id="{00000000-0008-0000-1300-00000F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rot="10800000">
          <a:off x="10810047" y="38957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266700</xdr:colOff>
      <xdr:row>22</xdr:row>
      <xdr:rowOff>76199</xdr:rowOff>
    </xdr:from>
    <xdr:to>
      <xdr:col>19</xdr:col>
      <xdr:colOff>457200</xdr:colOff>
      <xdr:row>23</xdr:row>
      <xdr:rowOff>161924</xdr:rowOff>
    </xdr:to>
    <xdr:sp macro="" textlink="">
      <xdr:nvSpPr>
        <xdr:cNvPr id="16" name="CaixaDeTexto 15">
          <a:extLst>
            <a:ext uri="{FF2B5EF4-FFF2-40B4-BE49-F238E27FC236}">
              <a16:creationId xmlns:a16="http://schemas.microsoft.com/office/drawing/2014/main" id="{00000000-0008-0000-1300-000010000000}"/>
            </a:ext>
          </a:extLst>
        </xdr:cNvPr>
        <xdr:cNvSpPr txBox="1"/>
      </xdr:nvSpPr>
      <xdr:spPr>
        <a:xfrm>
          <a:off x="11239500" y="4267199"/>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Next</a:t>
          </a:r>
        </a:p>
      </xdr:txBody>
    </xdr:sp>
    <xdr:clientData/>
  </xdr:twoCellAnchor>
  <xdr:twoCellAnchor>
    <xdr:from>
      <xdr:col>17</xdr:col>
      <xdr:colOff>63500</xdr:colOff>
      <xdr:row>22</xdr:row>
      <xdr:rowOff>76199</xdr:rowOff>
    </xdr:from>
    <xdr:to>
      <xdr:col>18</xdr:col>
      <xdr:colOff>342900</xdr:colOff>
      <xdr:row>23</xdr:row>
      <xdr:rowOff>161924</xdr:rowOff>
    </xdr:to>
    <xdr:sp macro="" textlink="">
      <xdr:nvSpPr>
        <xdr:cNvPr id="17" name="CaixaDeTexto 16">
          <a:extLst>
            <a:ext uri="{FF2B5EF4-FFF2-40B4-BE49-F238E27FC236}">
              <a16:creationId xmlns:a16="http://schemas.microsoft.com/office/drawing/2014/main" id="{00000000-0008-0000-1300-000011000000}"/>
            </a:ext>
          </a:extLst>
        </xdr:cNvPr>
        <xdr:cNvSpPr txBox="1"/>
      </xdr:nvSpPr>
      <xdr:spPr>
        <a:xfrm>
          <a:off x="10498667" y="4267199"/>
          <a:ext cx="893233"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Previous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542925</xdr:colOff>
      <xdr:row>6</xdr:row>
      <xdr:rowOff>57150</xdr:rowOff>
    </xdr:from>
    <xdr:to>
      <xdr:col>18</xdr:col>
      <xdr:colOff>358975</xdr:colOff>
      <xdr:row>18</xdr:row>
      <xdr:rowOff>180975</xdr:rowOff>
    </xdr:to>
    <xdr:sp macro="" textlink="">
      <xdr:nvSpPr>
        <xdr:cNvPr id="13" name="Retângulo 12">
          <a:extLst>
            <a:ext uri="{FF2B5EF4-FFF2-40B4-BE49-F238E27FC236}">
              <a16:creationId xmlns:a16="http://schemas.microsoft.com/office/drawing/2014/main" id="{00000000-0008-0000-1400-00000D000000}"/>
            </a:ext>
          </a:extLst>
        </xdr:cNvPr>
        <xdr:cNvSpPr/>
      </xdr:nvSpPr>
      <xdr:spPr>
        <a:xfrm>
          <a:off x="8420100" y="1200150"/>
          <a:ext cx="3473650" cy="2409825"/>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554401" rtl="0" eaLnBrk="1" latinLnBrk="0" hangingPunct="1">
            <a:defRPr sz="1091" kern="1200">
              <a:solidFill>
                <a:schemeClr val="lt1"/>
              </a:solidFill>
              <a:latin typeface="+mn-lt"/>
              <a:ea typeface="+mn-ea"/>
              <a:cs typeface="+mn-cs"/>
            </a:defRPr>
          </a:lvl1pPr>
          <a:lvl2pPr marL="277200" algn="l" defTabSz="554401" rtl="0" eaLnBrk="1" latinLnBrk="0" hangingPunct="1">
            <a:defRPr sz="1091" kern="1200">
              <a:solidFill>
                <a:schemeClr val="lt1"/>
              </a:solidFill>
              <a:latin typeface="+mn-lt"/>
              <a:ea typeface="+mn-ea"/>
              <a:cs typeface="+mn-cs"/>
            </a:defRPr>
          </a:lvl2pPr>
          <a:lvl3pPr marL="554401" algn="l" defTabSz="554401" rtl="0" eaLnBrk="1" latinLnBrk="0" hangingPunct="1">
            <a:defRPr sz="1091" kern="1200">
              <a:solidFill>
                <a:schemeClr val="lt1"/>
              </a:solidFill>
              <a:latin typeface="+mn-lt"/>
              <a:ea typeface="+mn-ea"/>
              <a:cs typeface="+mn-cs"/>
            </a:defRPr>
          </a:lvl3pPr>
          <a:lvl4pPr marL="831601" algn="l" defTabSz="554401" rtl="0" eaLnBrk="1" latinLnBrk="0" hangingPunct="1">
            <a:defRPr sz="1091" kern="1200">
              <a:solidFill>
                <a:schemeClr val="lt1"/>
              </a:solidFill>
              <a:latin typeface="+mn-lt"/>
              <a:ea typeface="+mn-ea"/>
              <a:cs typeface="+mn-cs"/>
            </a:defRPr>
          </a:lvl4pPr>
          <a:lvl5pPr marL="1108801" algn="l" defTabSz="554401" rtl="0" eaLnBrk="1" latinLnBrk="0" hangingPunct="1">
            <a:defRPr sz="1091" kern="1200">
              <a:solidFill>
                <a:schemeClr val="lt1"/>
              </a:solidFill>
              <a:latin typeface="+mn-lt"/>
              <a:ea typeface="+mn-ea"/>
              <a:cs typeface="+mn-cs"/>
            </a:defRPr>
          </a:lvl5pPr>
          <a:lvl6pPr marL="1386002" algn="l" defTabSz="554401" rtl="0" eaLnBrk="1" latinLnBrk="0" hangingPunct="1">
            <a:defRPr sz="1091" kern="1200">
              <a:solidFill>
                <a:schemeClr val="lt1"/>
              </a:solidFill>
              <a:latin typeface="+mn-lt"/>
              <a:ea typeface="+mn-ea"/>
              <a:cs typeface="+mn-cs"/>
            </a:defRPr>
          </a:lvl6pPr>
          <a:lvl7pPr marL="1663202" algn="l" defTabSz="554401" rtl="0" eaLnBrk="1" latinLnBrk="0" hangingPunct="1">
            <a:defRPr sz="1091" kern="1200">
              <a:solidFill>
                <a:schemeClr val="lt1"/>
              </a:solidFill>
              <a:latin typeface="+mn-lt"/>
              <a:ea typeface="+mn-ea"/>
              <a:cs typeface="+mn-cs"/>
            </a:defRPr>
          </a:lvl7pPr>
          <a:lvl8pPr marL="1940403" algn="l" defTabSz="554401" rtl="0" eaLnBrk="1" latinLnBrk="0" hangingPunct="1">
            <a:defRPr sz="1091" kern="1200">
              <a:solidFill>
                <a:schemeClr val="lt1"/>
              </a:solidFill>
              <a:latin typeface="+mn-lt"/>
              <a:ea typeface="+mn-ea"/>
              <a:cs typeface="+mn-cs"/>
            </a:defRPr>
          </a:lvl8pPr>
          <a:lvl9pPr marL="2217603" algn="l" defTabSz="554401" rtl="0" eaLnBrk="1" latinLnBrk="0" hangingPunct="1">
            <a:defRPr sz="1091" kern="1200">
              <a:solidFill>
                <a:schemeClr val="lt1"/>
              </a:solidFill>
              <a:latin typeface="+mn-lt"/>
              <a:ea typeface="+mn-ea"/>
              <a:cs typeface="+mn-cs"/>
            </a:defRPr>
          </a:lvl9pPr>
        </a:lstStyle>
        <a:p>
          <a:pPr algn="ctr"/>
          <a:endParaRPr lang="pt-BR"/>
        </a:p>
      </xdr:txBody>
    </xdr:sp>
    <xdr:clientData/>
  </xdr:twoCellAnchor>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14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Dividends/IOE</a:t>
          </a:r>
        </a:p>
      </xdr:txBody>
    </xdr:sp>
    <xdr:clientData/>
  </xdr:twoCellAnchor>
  <xdr:twoCellAnchor editAs="oneCell">
    <xdr:from>
      <xdr:col>18</xdr:col>
      <xdr:colOff>515469</xdr:colOff>
      <xdr:row>0</xdr:row>
      <xdr:rowOff>82923</xdr:rowOff>
    </xdr:from>
    <xdr:to>
      <xdr:col>19</xdr:col>
      <xdr:colOff>502579</xdr:colOff>
      <xdr:row>1</xdr:row>
      <xdr:rowOff>142438</xdr:rowOff>
    </xdr:to>
    <xdr:pic>
      <xdr:nvPicPr>
        <xdr:cNvPr id="4" name="Imagem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328083</xdr:colOff>
      <xdr:row>3</xdr:row>
      <xdr:rowOff>65175</xdr:rowOff>
    </xdr:from>
    <xdr:ext cx="7877734" cy="279885"/>
    <xdr:sp macro="" textlink="">
      <xdr:nvSpPr>
        <xdr:cNvPr id="5" name="CaixaDeTexto 4">
          <a:extLst>
            <a:ext uri="{FF2B5EF4-FFF2-40B4-BE49-F238E27FC236}">
              <a16:creationId xmlns:a16="http://schemas.microsoft.com/office/drawing/2014/main" id="{00000000-0008-0000-1400-000005000000}"/>
            </a:ext>
          </a:extLst>
        </xdr:cNvPr>
        <xdr:cNvSpPr txBox="1"/>
      </xdr:nvSpPr>
      <xdr:spPr>
        <a:xfrm>
          <a:off x="328083" y="636675"/>
          <a:ext cx="7877734" cy="279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200" b="1" baseline="0">
              <a:solidFill>
                <a:srgbClr val="EA7423"/>
              </a:solidFill>
              <a:effectLst/>
              <a:latin typeface="Montserrat" panose="00000500000000000000" pitchFamily="2" charset="0"/>
              <a:ea typeface="+mn-ea"/>
              <a:cs typeface="+mn-cs"/>
            </a:rPr>
            <a:t>History of dividends (R$ thousand)</a:t>
          </a:r>
          <a:r>
            <a:rPr lang="pt-BR" sz="1200" b="1">
              <a:solidFill>
                <a:srgbClr val="EA7423"/>
              </a:solidFill>
              <a:effectLst/>
              <a:latin typeface="Montserrat" panose="00000500000000000000" pitchFamily="2" charset="0"/>
              <a:ea typeface="+mn-ea"/>
              <a:cs typeface="+mn-cs"/>
            </a:rPr>
            <a:t> </a:t>
          </a:r>
        </a:p>
      </xdr:txBody>
    </xdr:sp>
    <xdr:clientData/>
  </xdr:oneCellAnchor>
  <xdr:oneCellAnchor>
    <xdr:from>
      <xdr:col>13</xdr:col>
      <xdr:colOff>133350</xdr:colOff>
      <xdr:row>4</xdr:row>
      <xdr:rowOff>171450</xdr:rowOff>
    </xdr:from>
    <xdr:ext cx="3676649" cy="2457449"/>
    <xdr:sp macro="" textlink="">
      <xdr:nvSpPr>
        <xdr:cNvPr id="6" name="CaixaDeTexto 5">
          <a:extLst>
            <a:ext uri="{FF2B5EF4-FFF2-40B4-BE49-F238E27FC236}">
              <a16:creationId xmlns:a16="http://schemas.microsoft.com/office/drawing/2014/main" id="{00000000-0008-0000-1400-000006000000}"/>
            </a:ext>
          </a:extLst>
        </xdr:cNvPr>
        <xdr:cNvSpPr txBox="1"/>
      </xdr:nvSpPr>
      <xdr:spPr>
        <a:xfrm>
          <a:off x="8620125" y="933450"/>
          <a:ext cx="3676649" cy="2457449"/>
        </a:xfrm>
        <a:prstGeom prst="rect">
          <a:avLst/>
        </a:prstGeom>
        <a:solidFill>
          <a:schemeClr val="bg1"/>
        </a:solidFill>
        <a:ln>
          <a:solidFill>
            <a:srgbClr val="ED77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Bef>
              <a:spcPts val="600"/>
            </a:spcBef>
          </a:pPr>
          <a:r>
            <a:rPr lang="pt-BR" sz="1200">
              <a:solidFill>
                <a:schemeClr val="tx1"/>
              </a:solidFill>
              <a:effectLst/>
              <a:latin typeface="Montserrat" panose="00000500000000000000" pitchFamily="2" charset="0"/>
              <a:ea typeface="+mn-ea"/>
              <a:cs typeface="+mn-cs"/>
            </a:rPr>
            <a:t>The company has an indicative policy of distributing at least </a:t>
          </a:r>
          <a:r>
            <a:rPr lang="pt-BR" sz="1200" b="1">
              <a:solidFill>
                <a:srgbClr val="EA7423"/>
              </a:solidFill>
              <a:effectLst/>
              <a:latin typeface="Montserrat" panose="00000500000000000000" pitchFamily="2" charset="0"/>
              <a:ea typeface="+mn-ea"/>
              <a:cs typeface="+mn-cs"/>
            </a:rPr>
            <a:t>50% </a:t>
          </a:r>
          <a:r>
            <a:rPr lang="pt-BR" sz="1200">
              <a:solidFill>
                <a:schemeClr val="tx1"/>
              </a:solidFill>
              <a:effectLst/>
              <a:latin typeface="Montserrat" panose="00000500000000000000" pitchFamily="2" charset="0"/>
              <a:ea typeface="+mn-ea"/>
              <a:cs typeface="+mn-cs"/>
            </a:rPr>
            <a:t>of net income for the year with two interim</a:t>
          </a:r>
          <a:r>
            <a:rPr lang="pt-BR" sz="1200" baseline="0">
              <a:solidFill>
                <a:schemeClr val="tx1"/>
              </a:solidFill>
              <a:effectLst/>
              <a:latin typeface="Montserrat" panose="00000500000000000000" pitchFamily="2" charset="0"/>
              <a:ea typeface="+mn-ea"/>
              <a:cs typeface="+mn-cs"/>
            </a:rPr>
            <a:t> payments</a:t>
          </a:r>
          <a:r>
            <a:rPr lang="pt-BR" sz="1200">
              <a:solidFill>
                <a:schemeClr val="tx1"/>
              </a:solidFill>
              <a:effectLst/>
              <a:latin typeface="Montserrat" panose="00000500000000000000" pitchFamily="2" charset="0"/>
              <a:ea typeface="+mn-ea"/>
              <a:cs typeface="+mn-cs"/>
            </a:rPr>
            <a:t> in August and November. The table on the left shows the history of dividend distributions (2025 figures consider complementary dividends to be approved at the 2025 Annual General Meeting).</a:t>
          </a:r>
        </a:p>
      </xdr:txBody>
    </xdr:sp>
    <xdr:clientData/>
  </xdr:oneCellAnchor>
  <xdr:twoCellAnchor editAs="oneCell">
    <xdr:from>
      <xdr:col>18</xdr:col>
      <xdr:colOff>320654</xdr:colOff>
      <xdr:row>0</xdr:row>
      <xdr:rowOff>142434</xdr:rowOff>
    </xdr:from>
    <xdr:to>
      <xdr:col>19</xdr:col>
      <xdr:colOff>114298</xdr:colOff>
      <xdr:row>3</xdr:row>
      <xdr:rowOff>28134</xdr:rowOff>
    </xdr:to>
    <xdr:pic>
      <xdr:nvPicPr>
        <xdr:cNvPr id="7" name="Imagem 6" descr="https://cdn-icons-png.flaticon.com/512/1946/1946488.png">
          <a:hlinkClick xmlns:r="http://schemas.openxmlformats.org/officeDocument/2006/relationships" r:id="rId3"/>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855429" y="142434"/>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209550</xdr:colOff>
      <xdr:row>3</xdr:row>
      <xdr:rowOff>37657</xdr:rowOff>
    </xdr:from>
    <xdr:to>
      <xdr:col>19</xdr:col>
      <xdr:colOff>400050</xdr:colOff>
      <xdr:row>4</xdr:row>
      <xdr:rowOff>123382</xdr:rowOff>
    </xdr:to>
    <xdr:sp macro="" textlink="">
      <xdr:nvSpPr>
        <xdr:cNvPr id="8" name="CaixaDeTexto 7">
          <a:extLst>
            <a:ext uri="{FF2B5EF4-FFF2-40B4-BE49-F238E27FC236}">
              <a16:creationId xmlns:a16="http://schemas.microsoft.com/office/drawing/2014/main" id="{00000000-0008-0000-1400-000008000000}"/>
            </a:ext>
          </a:extLst>
        </xdr:cNvPr>
        <xdr:cNvSpPr txBox="1"/>
      </xdr:nvSpPr>
      <xdr:spPr>
        <a:xfrm>
          <a:off x="11744325" y="609157"/>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Menu</a:t>
          </a:r>
        </a:p>
      </xdr:txBody>
    </xdr:sp>
    <xdr:clientData/>
  </xdr:twoCellAnchor>
  <xdr:twoCellAnchor editAs="oneCell">
    <xdr:from>
      <xdr:col>18</xdr:col>
      <xdr:colOff>218247</xdr:colOff>
      <xdr:row>20</xdr:row>
      <xdr:rowOff>57150</xdr:rowOff>
    </xdr:from>
    <xdr:to>
      <xdr:col>18</xdr:col>
      <xdr:colOff>523875</xdr:colOff>
      <xdr:row>22</xdr:row>
      <xdr:rowOff>76200</xdr:rowOff>
    </xdr:to>
    <xdr:pic>
      <xdr:nvPicPr>
        <xdr:cNvPr id="9" name="Imagem 8" descr="https://cdn-icons-png.flaticon.com/512/591/591855.png">
          <a:hlinkClick xmlns:r="http://schemas.openxmlformats.org/officeDocument/2006/relationships" r:id="rId5"/>
          <a:extLst>
            <a:ext uri="{FF2B5EF4-FFF2-40B4-BE49-F238E27FC236}">
              <a16:creationId xmlns:a16="http://schemas.microsoft.com/office/drawing/2014/main" id="{00000000-0008-0000-1400-00000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753022" y="410527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275397</xdr:colOff>
      <xdr:row>20</xdr:row>
      <xdr:rowOff>57150</xdr:rowOff>
    </xdr:from>
    <xdr:to>
      <xdr:col>17</xdr:col>
      <xdr:colOff>581025</xdr:colOff>
      <xdr:row>22</xdr:row>
      <xdr:rowOff>76200</xdr:rowOff>
    </xdr:to>
    <xdr:pic>
      <xdr:nvPicPr>
        <xdr:cNvPr id="10" name="Imagem 9" descr="https://cdn-icons-png.flaticon.com/512/591/591855.png">
          <a:hlinkClick xmlns:r="http://schemas.openxmlformats.org/officeDocument/2006/relationships" r:id="rId7"/>
          <a:extLst>
            <a:ext uri="{FF2B5EF4-FFF2-40B4-BE49-F238E27FC236}">
              <a16:creationId xmlns:a16="http://schemas.microsoft.com/office/drawing/2014/main" id="{00000000-0008-0000-1400-00000A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10800000">
          <a:off x="11200572" y="410527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95250</xdr:colOff>
      <xdr:row>22</xdr:row>
      <xdr:rowOff>47624</xdr:rowOff>
    </xdr:from>
    <xdr:to>
      <xdr:col>19</xdr:col>
      <xdr:colOff>285750</xdr:colOff>
      <xdr:row>23</xdr:row>
      <xdr:rowOff>133349</xdr:rowOff>
    </xdr:to>
    <xdr:sp macro="" textlink="">
      <xdr:nvSpPr>
        <xdr:cNvPr id="11" name="CaixaDeTexto 10">
          <a:extLst>
            <a:ext uri="{FF2B5EF4-FFF2-40B4-BE49-F238E27FC236}">
              <a16:creationId xmlns:a16="http://schemas.microsoft.com/office/drawing/2014/main" id="{00000000-0008-0000-1400-00000B000000}"/>
            </a:ext>
          </a:extLst>
        </xdr:cNvPr>
        <xdr:cNvSpPr txBox="1"/>
      </xdr:nvSpPr>
      <xdr:spPr>
        <a:xfrm>
          <a:off x="11630025" y="4476749"/>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Next</a:t>
          </a:r>
        </a:p>
      </xdr:txBody>
    </xdr:sp>
    <xdr:clientData/>
  </xdr:twoCellAnchor>
  <xdr:twoCellAnchor>
    <xdr:from>
      <xdr:col>16</xdr:col>
      <xdr:colOff>550333</xdr:colOff>
      <xdr:row>22</xdr:row>
      <xdr:rowOff>47624</xdr:rowOff>
    </xdr:from>
    <xdr:to>
      <xdr:col>18</xdr:col>
      <xdr:colOff>171450</xdr:colOff>
      <xdr:row>23</xdr:row>
      <xdr:rowOff>133349</xdr:rowOff>
    </xdr:to>
    <xdr:sp macro="" textlink="">
      <xdr:nvSpPr>
        <xdr:cNvPr id="12" name="CaixaDeTexto 11">
          <a:extLst>
            <a:ext uri="{FF2B5EF4-FFF2-40B4-BE49-F238E27FC236}">
              <a16:creationId xmlns:a16="http://schemas.microsoft.com/office/drawing/2014/main" id="{00000000-0008-0000-1400-00000C000000}"/>
            </a:ext>
          </a:extLst>
        </xdr:cNvPr>
        <xdr:cNvSpPr txBox="1"/>
      </xdr:nvSpPr>
      <xdr:spPr>
        <a:xfrm>
          <a:off x="10922000" y="4238624"/>
          <a:ext cx="848783"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Previous</a:t>
          </a:r>
        </a:p>
      </xdr:txBody>
    </xdr:sp>
    <xdr:clientData/>
  </xdr:twoCellAnchor>
  <xdr:twoCellAnchor editAs="oneCell">
    <xdr:from>
      <xdr:col>13</xdr:col>
      <xdr:colOff>238124</xdr:colOff>
      <xdr:row>13</xdr:row>
      <xdr:rowOff>9523</xdr:rowOff>
    </xdr:from>
    <xdr:to>
      <xdr:col>14</xdr:col>
      <xdr:colOff>515998</xdr:colOff>
      <xdr:row>17</xdr:row>
      <xdr:rowOff>134998</xdr:rowOff>
    </xdr:to>
    <xdr:pic>
      <xdr:nvPicPr>
        <xdr:cNvPr id="14" name="Imagem 13" descr="https://cdn-icons-png.flaticon.com/512/4256/4256832.png">
          <a:extLst>
            <a:ext uri="{FF2B5EF4-FFF2-40B4-BE49-F238E27FC236}">
              <a16:creationId xmlns:a16="http://schemas.microsoft.com/office/drawing/2014/main" id="{00000000-0008-0000-1400-00000E000000}"/>
            </a:ext>
          </a:extLst>
        </xdr:cNvPr>
        <xdr:cNvPicPr>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724899" y="2486023"/>
          <a:ext cx="887475" cy="887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529166</xdr:colOff>
      <xdr:row>13</xdr:row>
      <xdr:rowOff>10583</xdr:rowOff>
    </xdr:from>
    <xdr:ext cx="1905001" cy="1592744"/>
    <xdr:sp macro="" textlink="">
      <xdr:nvSpPr>
        <xdr:cNvPr id="15" name="CaixaDeTexto 14">
          <a:extLst>
            <a:ext uri="{FF2B5EF4-FFF2-40B4-BE49-F238E27FC236}">
              <a16:creationId xmlns:a16="http://schemas.microsoft.com/office/drawing/2014/main" id="{00000000-0008-0000-1400-00000F000000}"/>
            </a:ext>
          </a:extLst>
        </xdr:cNvPr>
        <xdr:cNvSpPr txBox="1"/>
      </xdr:nvSpPr>
      <xdr:spPr>
        <a:xfrm>
          <a:off x="5884333" y="2487083"/>
          <a:ext cx="1905001" cy="1592744"/>
        </a:xfrm>
        <a:prstGeom prst="rect">
          <a:avLst/>
        </a:prstGeom>
        <a:noFill/>
        <a:ln w="28575">
          <a:solidFill>
            <a:schemeClr val="accent2"/>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spcBef>
              <a:spcPts val="600"/>
            </a:spcBef>
          </a:pPr>
          <a:r>
            <a:rPr lang="pt-BR" sz="1200" b="1">
              <a:solidFill>
                <a:srgbClr val="EA7423"/>
              </a:solidFill>
              <a:effectLst/>
              <a:latin typeface="Montserrat" panose="00000500000000000000" pitchFamily="2" charset="0"/>
              <a:ea typeface="+mn-ea"/>
              <a:cs typeface="+mn-cs"/>
            </a:rPr>
            <a:t>For</a:t>
          </a:r>
          <a:r>
            <a:rPr lang="pt-BR" sz="1200" b="1" baseline="0">
              <a:solidFill>
                <a:srgbClr val="EA7423"/>
              </a:solidFill>
              <a:effectLst/>
              <a:latin typeface="Montserrat" panose="00000500000000000000" pitchFamily="2" charset="0"/>
              <a:ea typeface="+mn-ea"/>
              <a:cs typeface="+mn-cs"/>
            </a:rPr>
            <a:t> forecasting purposes </a:t>
          </a:r>
        </a:p>
        <a:p>
          <a:pPr algn="ctr">
            <a:spcBef>
              <a:spcPts val="600"/>
            </a:spcBef>
          </a:pPr>
          <a:r>
            <a:rPr lang="pt-BR" sz="1200" b="0" baseline="0">
              <a:solidFill>
                <a:schemeClr val="tx1"/>
              </a:solidFill>
              <a:effectLst/>
              <a:latin typeface="Montserrat" panose="00000500000000000000" pitchFamily="2" charset="0"/>
              <a:ea typeface="+mn-ea"/>
              <a:cs typeface="+mn-cs"/>
            </a:rPr>
            <a:t>There is no way to suggest any future payout pattern for the company, except by the indicative policy, at minimum.</a:t>
          </a:r>
          <a:endParaRPr lang="pt-BR" sz="1200">
            <a:solidFill>
              <a:schemeClr val="tx1"/>
            </a:solidFill>
            <a:effectLst/>
            <a:latin typeface="Montserrat" panose="00000500000000000000" pitchFamily="2" charset="0"/>
            <a:ea typeface="+mn-ea"/>
            <a:cs typeface="+mn-cs"/>
          </a:endParaRPr>
        </a:p>
      </xdr:txBody>
    </xdr:sp>
    <xdr:clientData/>
  </xdr:oneCellAnchor>
</xdr:wsDr>
</file>

<file path=xl/drawings/drawing22.xml><?xml version="1.0" encoding="utf-8"?>
<xdr:wsDr xmlns:xdr="http://schemas.openxmlformats.org/drawingml/2006/spreadsheetDrawing" xmlns:a="http://schemas.openxmlformats.org/drawingml/2006/main">
  <xdr:twoCellAnchor editAs="oneCell">
    <xdr:from>
      <xdr:col>18</xdr:col>
      <xdr:colOff>301604</xdr:colOff>
      <xdr:row>1</xdr:row>
      <xdr:rowOff>19050</xdr:rowOff>
    </xdr:from>
    <xdr:to>
      <xdr:col>19</xdr:col>
      <xdr:colOff>95249</xdr:colOff>
      <xdr:row>3</xdr:row>
      <xdr:rowOff>95250</xdr:rowOff>
    </xdr:to>
    <xdr:pic>
      <xdr:nvPicPr>
        <xdr:cNvPr id="3" name="Imagem 2" descr="https://cdn-icons-png.flaticon.com/512/1946/1946488.png">
          <a:hlinkClick xmlns:r="http://schemas.openxmlformats.org/officeDocument/2006/relationships" r:id="rId1"/>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36379" y="209550"/>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190500</xdr:colOff>
      <xdr:row>3</xdr:row>
      <xdr:rowOff>104773</xdr:rowOff>
    </xdr:from>
    <xdr:to>
      <xdr:col>19</xdr:col>
      <xdr:colOff>381000</xdr:colOff>
      <xdr:row>4</xdr:row>
      <xdr:rowOff>190498</xdr:rowOff>
    </xdr:to>
    <xdr:sp macro="" textlink="">
      <xdr:nvSpPr>
        <xdr:cNvPr id="4" name="CaixaDeTexto 3">
          <a:extLst>
            <a:ext uri="{FF2B5EF4-FFF2-40B4-BE49-F238E27FC236}">
              <a16:creationId xmlns:a16="http://schemas.microsoft.com/office/drawing/2014/main" id="{00000000-0008-0000-1500-000004000000}"/>
            </a:ext>
          </a:extLst>
        </xdr:cNvPr>
        <xdr:cNvSpPr txBox="1"/>
      </xdr:nvSpPr>
      <xdr:spPr>
        <a:xfrm>
          <a:off x="11725275" y="676273"/>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Menu</a:t>
          </a:r>
        </a:p>
      </xdr:txBody>
    </xdr:sp>
    <xdr:clientData/>
  </xdr:twoCellAnchor>
  <xdr:twoCellAnchor editAs="oneCell">
    <xdr:from>
      <xdr:col>18</xdr:col>
      <xdr:colOff>237297</xdr:colOff>
      <xdr:row>19</xdr:row>
      <xdr:rowOff>47625</xdr:rowOff>
    </xdr:from>
    <xdr:to>
      <xdr:col>18</xdr:col>
      <xdr:colOff>542925</xdr:colOff>
      <xdr:row>21</xdr:row>
      <xdr:rowOff>66675</xdr:rowOff>
    </xdr:to>
    <xdr:pic>
      <xdr:nvPicPr>
        <xdr:cNvPr id="6" name="Imagem 5" descr="https://cdn-icons-png.flaticon.com/512/591/591855.png">
          <a:hlinkClick xmlns:r="http://schemas.openxmlformats.org/officeDocument/2006/relationships" r:id="rId3"/>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10800000">
          <a:off x="11772072" y="390525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497416</xdr:colOff>
      <xdr:row>21</xdr:row>
      <xdr:rowOff>38099</xdr:rowOff>
    </xdr:from>
    <xdr:to>
      <xdr:col>19</xdr:col>
      <xdr:colOff>133350</xdr:colOff>
      <xdr:row>22</xdr:row>
      <xdr:rowOff>123824</xdr:rowOff>
    </xdr:to>
    <xdr:sp macro="" textlink="">
      <xdr:nvSpPr>
        <xdr:cNvPr id="8" name="CaixaDeTexto 7">
          <a:extLst>
            <a:ext uri="{FF2B5EF4-FFF2-40B4-BE49-F238E27FC236}">
              <a16:creationId xmlns:a16="http://schemas.microsoft.com/office/drawing/2014/main" id="{00000000-0008-0000-1500-000008000000}"/>
            </a:ext>
          </a:extLst>
        </xdr:cNvPr>
        <xdr:cNvSpPr txBox="1"/>
      </xdr:nvSpPr>
      <xdr:spPr>
        <a:xfrm>
          <a:off x="11482916" y="4038599"/>
          <a:ext cx="86360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Previous</a:t>
          </a:r>
        </a:p>
      </xdr:txBody>
    </xdr:sp>
    <xdr:clientData/>
  </xdr:twoCellAnchor>
  <xdr:twoCellAnchor editAs="oneCell">
    <xdr:from>
      <xdr:col>0</xdr:col>
      <xdr:colOff>0</xdr:colOff>
      <xdr:row>0</xdr:row>
      <xdr:rowOff>0</xdr:rowOff>
    </xdr:from>
    <xdr:to>
      <xdr:col>12</xdr:col>
      <xdr:colOff>349250</xdr:colOff>
      <xdr:row>25</xdr:row>
      <xdr:rowOff>0</xdr:rowOff>
    </xdr:to>
    <xdr:pic>
      <xdr:nvPicPr>
        <xdr:cNvPr id="5" name="Imagem 4">
          <a:extLst>
            <a:ext uri="{FF2B5EF4-FFF2-40B4-BE49-F238E27FC236}">
              <a16:creationId xmlns:a16="http://schemas.microsoft.com/office/drawing/2014/main" id="{7136584C-505D-2BA8-E5D5-12E1B94A5B49}"/>
            </a:ext>
          </a:extLst>
        </xdr:cNvPr>
        <xdr:cNvPicPr>
          <a:picLocks noChangeAspect="1"/>
        </xdr:cNvPicPr>
      </xdr:nvPicPr>
      <xdr:blipFill>
        <a:blip xmlns:r="http://schemas.openxmlformats.org/officeDocument/2006/relationships" r:embed="rId5"/>
        <a:stretch>
          <a:fillRect/>
        </a:stretch>
      </xdr:blipFill>
      <xdr:spPr>
        <a:xfrm>
          <a:off x="0" y="0"/>
          <a:ext cx="8265583" cy="476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323851</xdr:colOff>
      <xdr:row>0</xdr:row>
      <xdr:rowOff>38100</xdr:rowOff>
    </xdr:from>
    <xdr:to>
      <xdr:col>19</xdr:col>
      <xdr:colOff>581025</xdr:colOff>
      <xdr:row>24</xdr:row>
      <xdr:rowOff>180660</xdr:rowOff>
    </xdr:to>
    <xdr:sp macro="" textlink="">
      <xdr:nvSpPr>
        <xdr:cNvPr id="17" name="Retângulo 16">
          <a:extLst>
            <a:ext uri="{FF2B5EF4-FFF2-40B4-BE49-F238E27FC236}">
              <a16:creationId xmlns:a16="http://schemas.microsoft.com/office/drawing/2014/main" id="{00000000-0008-0000-0200-000011000000}"/>
            </a:ext>
          </a:extLst>
        </xdr:cNvPr>
        <xdr:cNvSpPr/>
      </xdr:nvSpPr>
      <xdr:spPr>
        <a:xfrm>
          <a:off x="8248651" y="38100"/>
          <a:ext cx="3914774" cy="4724085"/>
        </a:xfrm>
        <a:prstGeom prst="rect">
          <a:avLst/>
        </a:prstGeom>
        <a:solidFill>
          <a:srgbClr val="EA74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554401" rtl="0" eaLnBrk="1" latinLnBrk="0" hangingPunct="1">
            <a:defRPr sz="1091" kern="1200">
              <a:solidFill>
                <a:schemeClr val="lt1"/>
              </a:solidFill>
              <a:latin typeface="+mn-lt"/>
              <a:ea typeface="+mn-ea"/>
              <a:cs typeface="+mn-cs"/>
            </a:defRPr>
          </a:lvl1pPr>
          <a:lvl2pPr marL="277200" algn="l" defTabSz="554401" rtl="0" eaLnBrk="1" latinLnBrk="0" hangingPunct="1">
            <a:defRPr sz="1091" kern="1200">
              <a:solidFill>
                <a:schemeClr val="lt1"/>
              </a:solidFill>
              <a:latin typeface="+mn-lt"/>
              <a:ea typeface="+mn-ea"/>
              <a:cs typeface="+mn-cs"/>
            </a:defRPr>
          </a:lvl2pPr>
          <a:lvl3pPr marL="554401" algn="l" defTabSz="554401" rtl="0" eaLnBrk="1" latinLnBrk="0" hangingPunct="1">
            <a:defRPr sz="1091" kern="1200">
              <a:solidFill>
                <a:schemeClr val="lt1"/>
              </a:solidFill>
              <a:latin typeface="+mn-lt"/>
              <a:ea typeface="+mn-ea"/>
              <a:cs typeface="+mn-cs"/>
            </a:defRPr>
          </a:lvl3pPr>
          <a:lvl4pPr marL="831601" algn="l" defTabSz="554401" rtl="0" eaLnBrk="1" latinLnBrk="0" hangingPunct="1">
            <a:defRPr sz="1091" kern="1200">
              <a:solidFill>
                <a:schemeClr val="lt1"/>
              </a:solidFill>
              <a:latin typeface="+mn-lt"/>
              <a:ea typeface="+mn-ea"/>
              <a:cs typeface="+mn-cs"/>
            </a:defRPr>
          </a:lvl4pPr>
          <a:lvl5pPr marL="1108801" algn="l" defTabSz="554401" rtl="0" eaLnBrk="1" latinLnBrk="0" hangingPunct="1">
            <a:defRPr sz="1091" kern="1200">
              <a:solidFill>
                <a:schemeClr val="lt1"/>
              </a:solidFill>
              <a:latin typeface="+mn-lt"/>
              <a:ea typeface="+mn-ea"/>
              <a:cs typeface="+mn-cs"/>
            </a:defRPr>
          </a:lvl5pPr>
          <a:lvl6pPr marL="1386002" algn="l" defTabSz="554401" rtl="0" eaLnBrk="1" latinLnBrk="0" hangingPunct="1">
            <a:defRPr sz="1091" kern="1200">
              <a:solidFill>
                <a:schemeClr val="lt1"/>
              </a:solidFill>
              <a:latin typeface="+mn-lt"/>
              <a:ea typeface="+mn-ea"/>
              <a:cs typeface="+mn-cs"/>
            </a:defRPr>
          </a:lvl6pPr>
          <a:lvl7pPr marL="1663202" algn="l" defTabSz="554401" rtl="0" eaLnBrk="1" latinLnBrk="0" hangingPunct="1">
            <a:defRPr sz="1091" kern="1200">
              <a:solidFill>
                <a:schemeClr val="lt1"/>
              </a:solidFill>
              <a:latin typeface="+mn-lt"/>
              <a:ea typeface="+mn-ea"/>
              <a:cs typeface="+mn-cs"/>
            </a:defRPr>
          </a:lvl7pPr>
          <a:lvl8pPr marL="1940403" algn="l" defTabSz="554401" rtl="0" eaLnBrk="1" latinLnBrk="0" hangingPunct="1">
            <a:defRPr sz="1091" kern="1200">
              <a:solidFill>
                <a:schemeClr val="lt1"/>
              </a:solidFill>
              <a:latin typeface="+mn-lt"/>
              <a:ea typeface="+mn-ea"/>
              <a:cs typeface="+mn-cs"/>
            </a:defRPr>
          </a:lvl8pPr>
          <a:lvl9pPr marL="2217603" algn="l" defTabSz="554401" rtl="0" eaLnBrk="1" latinLnBrk="0" hangingPunct="1">
            <a:defRPr sz="1091"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pt-BR" sz="1800" b="0" i="0" u="none" strike="noStrike" kern="1200" cap="none" spc="0" normalizeH="0" baseline="0">
            <a:ln>
              <a:noFill/>
            </a:ln>
            <a:solidFill>
              <a:prstClr val="white"/>
            </a:solidFill>
            <a:effectLst/>
            <a:uLnTx/>
            <a:uFillTx/>
            <a:latin typeface="Montserrat Medium" pitchFamily="2" charset="77"/>
            <a:ea typeface="+mn-ea"/>
            <a:cs typeface="+mn-cs"/>
          </a:endParaRPr>
        </a:p>
      </xdr:txBody>
    </xdr:sp>
    <xdr:clientData/>
  </xdr:twoCellAnchor>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6200" y="228600"/>
          <a:ext cx="1327709" cy="342900"/>
        </a:xfrm>
        <a:prstGeom prst="rect">
          <a:avLst/>
        </a:prstGeom>
      </xdr:spPr>
    </xdr:pic>
    <xdr:clientData/>
  </xdr:twoCellAnchor>
  <xdr:twoCellAnchor>
    <xdr:from>
      <xdr:col>2</xdr:col>
      <xdr:colOff>142875</xdr:colOff>
      <xdr:row>1</xdr:row>
      <xdr:rowOff>66675</xdr:rowOff>
    </xdr:from>
    <xdr:to>
      <xdr:col>16</xdr:col>
      <xdr:colOff>255742</xdr:colOff>
      <xdr:row>3</xdr:row>
      <xdr:rowOff>38100</xdr:rowOff>
    </xdr:to>
    <xdr:sp macro="" textlink="">
      <xdr:nvSpPr>
        <xdr:cNvPr id="3" name="Título 1">
          <a:extLst>
            <a:ext uri="{FF2B5EF4-FFF2-40B4-BE49-F238E27FC236}">
              <a16:creationId xmlns:a16="http://schemas.microsoft.com/office/drawing/2014/main" id="{00000000-0008-0000-0200-000003000000}"/>
            </a:ext>
          </a:extLst>
        </xdr:cNvPr>
        <xdr:cNvSpPr txBox="1">
          <a:spLocks/>
        </xdr:cNvSpPr>
      </xdr:nvSpPr>
      <xdr:spPr>
        <a:xfrm>
          <a:off x="1362075" y="266700"/>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Summary</a:t>
          </a:r>
        </a:p>
      </xdr:txBody>
    </xdr:sp>
    <xdr:clientData/>
  </xdr:twoCellAnchor>
  <xdr:twoCellAnchor editAs="oneCell">
    <xdr:from>
      <xdr:col>8</xdr:col>
      <xdr:colOff>533400</xdr:colOff>
      <xdr:row>5</xdr:row>
      <xdr:rowOff>28575</xdr:rowOff>
    </xdr:from>
    <xdr:to>
      <xdr:col>19</xdr:col>
      <xdr:colOff>569730</xdr:colOff>
      <xdr:row>24</xdr:row>
      <xdr:rowOff>180975</xdr:rowOff>
    </xdr:to>
    <xdr:pic>
      <xdr:nvPicPr>
        <xdr:cNvPr id="16" name="Imagem 15" descr="Caminhão de lixo&#10;&#10;Descrição gerada automaticamente com confiança média">
          <a:extLst>
            <a:ext uri="{FF2B5EF4-FFF2-40B4-BE49-F238E27FC236}">
              <a16:creationId xmlns:a16="http://schemas.microsoft.com/office/drawing/2014/main" id="{00000000-0008-0000-0200-000010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410200" y="990600"/>
          <a:ext cx="6741930" cy="3771900"/>
        </a:xfrm>
        <a:prstGeom prst="rect">
          <a:avLst/>
        </a:prstGeom>
      </xdr:spPr>
    </xdr:pic>
    <xdr:clientData/>
  </xdr:twoCellAnchor>
  <xdr:twoCellAnchor editAs="oneCell">
    <xdr:from>
      <xdr:col>18</xdr:col>
      <xdr:colOff>581025</xdr:colOff>
      <xdr:row>0</xdr:row>
      <xdr:rowOff>95250</xdr:rowOff>
    </xdr:from>
    <xdr:to>
      <xdr:col>19</xdr:col>
      <xdr:colOff>559603</xdr:colOff>
      <xdr:row>1</xdr:row>
      <xdr:rowOff>145950</xdr:rowOff>
    </xdr:to>
    <xdr:pic>
      <xdr:nvPicPr>
        <xdr:cNvPr id="18" name="Imagem 17">
          <a:extLst>
            <a:ext uri="{FF2B5EF4-FFF2-40B4-BE49-F238E27FC236}">
              <a16:creationId xmlns:a16="http://schemas.microsoft.com/office/drawing/2014/main" id="{00000000-0008-0000-0200-000012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1553825" y="95250"/>
          <a:ext cx="588178" cy="241200"/>
        </a:xfrm>
        <a:prstGeom prst="rect">
          <a:avLst/>
        </a:prstGeom>
      </xdr:spPr>
    </xdr:pic>
    <xdr:clientData/>
  </xdr:twoCellAnchor>
  <xdr:twoCellAnchor editAs="oneCell">
    <xdr:from>
      <xdr:col>18</xdr:col>
      <xdr:colOff>484947</xdr:colOff>
      <xdr:row>21</xdr:row>
      <xdr:rowOff>104775</xdr:rowOff>
    </xdr:from>
    <xdr:to>
      <xdr:col>19</xdr:col>
      <xdr:colOff>180975</xdr:colOff>
      <xdr:row>23</xdr:row>
      <xdr:rowOff>123825</xdr:rowOff>
    </xdr:to>
    <xdr:pic>
      <xdr:nvPicPr>
        <xdr:cNvPr id="10" name="Imagem 9" descr="https://cdn-icons-png.flaticon.com/512/591/591855.png">
          <a:hlinkClick xmlns:r="http://schemas.openxmlformats.org/officeDocument/2006/relationships" r:id="rId4"/>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457747" y="41148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542097</xdr:colOff>
      <xdr:row>21</xdr:row>
      <xdr:rowOff>104775</xdr:rowOff>
    </xdr:from>
    <xdr:to>
      <xdr:col>18</xdr:col>
      <xdr:colOff>238125</xdr:colOff>
      <xdr:row>23</xdr:row>
      <xdr:rowOff>123825</xdr:rowOff>
    </xdr:to>
    <xdr:pic>
      <xdr:nvPicPr>
        <xdr:cNvPr id="11" name="Imagem 10" descr="https://cdn-icons-png.flaticon.com/512/591/591855.png">
          <a:hlinkClick xmlns:r="http://schemas.openxmlformats.org/officeDocument/2006/relationships" r:id="rId6"/>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10800000">
          <a:off x="10905297" y="41148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361950</xdr:colOff>
      <xdr:row>23</xdr:row>
      <xdr:rowOff>95249</xdr:rowOff>
    </xdr:from>
    <xdr:to>
      <xdr:col>19</xdr:col>
      <xdr:colOff>552450</xdr:colOff>
      <xdr:row>24</xdr:row>
      <xdr:rowOff>180974</xdr:rowOff>
    </xdr:to>
    <xdr:sp macro="" textlink="">
      <xdr:nvSpPr>
        <xdr:cNvPr id="12" name="CaixaDeTexto 11">
          <a:extLst>
            <a:ext uri="{FF2B5EF4-FFF2-40B4-BE49-F238E27FC236}">
              <a16:creationId xmlns:a16="http://schemas.microsoft.com/office/drawing/2014/main" id="{00000000-0008-0000-0200-00000C000000}"/>
            </a:ext>
          </a:extLst>
        </xdr:cNvPr>
        <xdr:cNvSpPr txBox="1"/>
      </xdr:nvSpPr>
      <xdr:spPr>
        <a:xfrm>
          <a:off x="11334750" y="4486274"/>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17</xdr:col>
      <xdr:colOff>180975</xdr:colOff>
      <xdr:row>23</xdr:row>
      <xdr:rowOff>95249</xdr:rowOff>
    </xdr:from>
    <xdr:to>
      <xdr:col>18</xdr:col>
      <xdr:colOff>438150</xdr:colOff>
      <xdr:row>24</xdr:row>
      <xdr:rowOff>180974</xdr:rowOff>
    </xdr:to>
    <xdr:sp macro="" textlink="">
      <xdr:nvSpPr>
        <xdr:cNvPr id="13" name="CaixaDeTexto 12">
          <a:extLst>
            <a:ext uri="{FF2B5EF4-FFF2-40B4-BE49-F238E27FC236}">
              <a16:creationId xmlns:a16="http://schemas.microsoft.com/office/drawing/2014/main" id="{00000000-0008-0000-0200-00000D000000}"/>
            </a:ext>
          </a:extLst>
        </xdr:cNvPr>
        <xdr:cNvSpPr txBox="1"/>
      </xdr:nvSpPr>
      <xdr:spPr>
        <a:xfrm>
          <a:off x="10544175" y="4476749"/>
          <a:ext cx="8667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twoCellAnchor editAs="oneCell">
    <xdr:from>
      <xdr:col>18</xdr:col>
      <xdr:colOff>120629</xdr:colOff>
      <xdr:row>0</xdr:row>
      <xdr:rowOff>152400</xdr:rowOff>
    </xdr:from>
    <xdr:to>
      <xdr:col>18</xdr:col>
      <xdr:colOff>523874</xdr:colOff>
      <xdr:row>3</xdr:row>
      <xdr:rowOff>38100</xdr:rowOff>
    </xdr:to>
    <xdr:pic>
      <xdr:nvPicPr>
        <xdr:cNvPr id="14" name="Imagem 13" descr="https://cdn-icons-png.flaticon.com/512/1946/1946488.png">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093429" y="152400"/>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22412</xdr:colOff>
      <xdr:row>0</xdr:row>
      <xdr:rowOff>49306</xdr:rowOff>
    </xdr:from>
    <xdr:to>
      <xdr:col>19</xdr:col>
      <xdr:colOff>587187</xdr:colOff>
      <xdr:row>24</xdr:row>
      <xdr:rowOff>168088</xdr:rowOff>
    </xdr:to>
    <xdr:sp macro="" textlink="">
      <xdr:nvSpPr>
        <xdr:cNvPr id="8" name="Retângulo 7">
          <a:extLst>
            <a:ext uri="{FF2B5EF4-FFF2-40B4-BE49-F238E27FC236}">
              <a16:creationId xmlns:a16="http://schemas.microsoft.com/office/drawing/2014/main" id="{00000000-0008-0000-0300-000008000000}"/>
            </a:ext>
          </a:extLst>
        </xdr:cNvPr>
        <xdr:cNvSpPr/>
      </xdr:nvSpPr>
      <xdr:spPr>
        <a:xfrm>
          <a:off x="9776012" y="49306"/>
          <a:ext cx="2393575" cy="4700307"/>
        </a:xfrm>
        <a:prstGeom prst="rect">
          <a:avLst/>
        </a:prstGeom>
        <a:solidFill>
          <a:srgbClr val="76717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554401" rtl="0" eaLnBrk="1" latinLnBrk="0" hangingPunct="1">
            <a:defRPr sz="1091" kern="1200">
              <a:solidFill>
                <a:schemeClr val="lt1"/>
              </a:solidFill>
              <a:latin typeface="+mn-lt"/>
              <a:ea typeface="+mn-ea"/>
              <a:cs typeface="+mn-cs"/>
            </a:defRPr>
          </a:lvl1pPr>
          <a:lvl2pPr marL="277200" algn="l" defTabSz="554401" rtl="0" eaLnBrk="1" latinLnBrk="0" hangingPunct="1">
            <a:defRPr sz="1091" kern="1200">
              <a:solidFill>
                <a:schemeClr val="lt1"/>
              </a:solidFill>
              <a:latin typeface="+mn-lt"/>
              <a:ea typeface="+mn-ea"/>
              <a:cs typeface="+mn-cs"/>
            </a:defRPr>
          </a:lvl2pPr>
          <a:lvl3pPr marL="554401" algn="l" defTabSz="554401" rtl="0" eaLnBrk="1" latinLnBrk="0" hangingPunct="1">
            <a:defRPr sz="1091" kern="1200">
              <a:solidFill>
                <a:schemeClr val="lt1"/>
              </a:solidFill>
              <a:latin typeface="+mn-lt"/>
              <a:ea typeface="+mn-ea"/>
              <a:cs typeface="+mn-cs"/>
            </a:defRPr>
          </a:lvl3pPr>
          <a:lvl4pPr marL="831601" algn="l" defTabSz="554401" rtl="0" eaLnBrk="1" latinLnBrk="0" hangingPunct="1">
            <a:defRPr sz="1091" kern="1200">
              <a:solidFill>
                <a:schemeClr val="lt1"/>
              </a:solidFill>
              <a:latin typeface="+mn-lt"/>
              <a:ea typeface="+mn-ea"/>
              <a:cs typeface="+mn-cs"/>
            </a:defRPr>
          </a:lvl4pPr>
          <a:lvl5pPr marL="1108801" algn="l" defTabSz="554401" rtl="0" eaLnBrk="1" latinLnBrk="0" hangingPunct="1">
            <a:defRPr sz="1091" kern="1200">
              <a:solidFill>
                <a:schemeClr val="lt1"/>
              </a:solidFill>
              <a:latin typeface="+mn-lt"/>
              <a:ea typeface="+mn-ea"/>
              <a:cs typeface="+mn-cs"/>
            </a:defRPr>
          </a:lvl5pPr>
          <a:lvl6pPr marL="1386002" algn="l" defTabSz="554401" rtl="0" eaLnBrk="1" latinLnBrk="0" hangingPunct="1">
            <a:defRPr sz="1091" kern="1200">
              <a:solidFill>
                <a:schemeClr val="lt1"/>
              </a:solidFill>
              <a:latin typeface="+mn-lt"/>
              <a:ea typeface="+mn-ea"/>
              <a:cs typeface="+mn-cs"/>
            </a:defRPr>
          </a:lvl6pPr>
          <a:lvl7pPr marL="1663202" algn="l" defTabSz="554401" rtl="0" eaLnBrk="1" latinLnBrk="0" hangingPunct="1">
            <a:defRPr sz="1091" kern="1200">
              <a:solidFill>
                <a:schemeClr val="lt1"/>
              </a:solidFill>
              <a:latin typeface="+mn-lt"/>
              <a:ea typeface="+mn-ea"/>
              <a:cs typeface="+mn-cs"/>
            </a:defRPr>
          </a:lvl7pPr>
          <a:lvl8pPr marL="1940403" algn="l" defTabSz="554401" rtl="0" eaLnBrk="1" latinLnBrk="0" hangingPunct="1">
            <a:defRPr sz="1091" kern="1200">
              <a:solidFill>
                <a:schemeClr val="lt1"/>
              </a:solidFill>
              <a:latin typeface="+mn-lt"/>
              <a:ea typeface="+mn-ea"/>
              <a:cs typeface="+mn-cs"/>
            </a:defRPr>
          </a:lvl8pPr>
          <a:lvl9pPr marL="2217603" algn="l" defTabSz="554401" rtl="0" eaLnBrk="1" latinLnBrk="0" hangingPunct="1">
            <a:defRPr sz="1091"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pt-BR" sz="1800" b="0" i="0" u="none" strike="noStrike" kern="1200" cap="none" spc="0" normalizeH="0" baseline="0">
            <a:ln>
              <a:noFill/>
            </a:ln>
            <a:solidFill>
              <a:prstClr val="white"/>
            </a:solidFill>
            <a:effectLst/>
            <a:uLnTx/>
            <a:uFillTx/>
            <a:latin typeface="Montserrat Medium" pitchFamily="2" charset="77"/>
          </a:endParaRPr>
        </a:p>
      </xdr:txBody>
    </xdr:sp>
    <xdr:clientData/>
  </xdr:twoCellAnchor>
  <xdr:twoCellAnchor editAs="oneCell">
    <xdr:from>
      <xdr:col>0</xdr:col>
      <xdr:colOff>76200</xdr:colOff>
      <xdr:row>1</xdr:row>
      <xdr:rowOff>28575</xdr:rowOff>
    </xdr:from>
    <xdr:to>
      <xdr:col>2</xdr:col>
      <xdr:colOff>184709</xdr:colOff>
      <xdr:row>2</xdr:row>
      <xdr:rowOff>180975</xdr:rowOff>
    </xdr:to>
    <xdr:pic>
      <xdr:nvPicPr>
        <xdr:cNvPr id="3" name="Imagem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76200" y="228600"/>
          <a:ext cx="1327709" cy="342900"/>
        </a:xfrm>
        <a:prstGeom prst="rect">
          <a:avLst/>
        </a:prstGeom>
      </xdr:spPr>
    </xdr:pic>
    <xdr:clientData/>
  </xdr:twoCellAnchor>
  <xdr:twoCellAnchor>
    <xdr:from>
      <xdr:col>2</xdr:col>
      <xdr:colOff>142875</xdr:colOff>
      <xdr:row>1</xdr:row>
      <xdr:rowOff>66675</xdr:rowOff>
    </xdr:from>
    <xdr:to>
      <xdr:col>16</xdr:col>
      <xdr:colOff>255742</xdr:colOff>
      <xdr:row>3</xdr:row>
      <xdr:rowOff>38100</xdr:rowOff>
    </xdr:to>
    <xdr:sp macro="" textlink="">
      <xdr:nvSpPr>
        <xdr:cNvPr id="4" name="Título 1">
          <a:extLst>
            <a:ext uri="{FF2B5EF4-FFF2-40B4-BE49-F238E27FC236}">
              <a16:creationId xmlns:a16="http://schemas.microsoft.com/office/drawing/2014/main" id="{00000000-0008-0000-0300-000004000000}"/>
            </a:ext>
          </a:extLst>
        </xdr:cNvPr>
        <xdr:cNvSpPr txBox="1">
          <a:spLocks/>
        </xdr:cNvSpPr>
      </xdr:nvSpPr>
      <xdr:spPr>
        <a:xfrm>
          <a:off x="1362075" y="266700"/>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About Tegma</a:t>
          </a:r>
        </a:p>
      </xdr:txBody>
    </xdr:sp>
    <xdr:clientData/>
  </xdr:twoCellAnchor>
  <xdr:twoCellAnchor editAs="oneCell">
    <xdr:from>
      <xdr:col>13</xdr:col>
      <xdr:colOff>78442</xdr:colOff>
      <xdr:row>4</xdr:row>
      <xdr:rowOff>66677</xdr:rowOff>
    </xdr:from>
    <xdr:to>
      <xdr:col>18</xdr:col>
      <xdr:colOff>591762</xdr:colOff>
      <xdr:row>19</xdr:row>
      <xdr:rowOff>24781</xdr:rowOff>
    </xdr:to>
    <xdr:pic>
      <xdr:nvPicPr>
        <xdr:cNvPr id="7" name="Imagem 6" descr="Uma imagem contendo biblioteca, cena, armazém, quarto&#10;&#10;Descrição gerada automaticamente">
          <a:extLst>
            <a:ext uri="{FF2B5EF4-FFF2-40B4-BE49-F238E27FC236}">
              <a16:creationId xmlns:a16="http://schemas.microsoft.com/office/drawing/2014/main" id="{00000000-0008-0000-0300-000007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b="-1"/>
        <a:stretch/>
      </xdr:blipFill>
      <xdr:spPr>
        <a:xfrm>
          <a:off x="7944971" y="839883"/>
          <a:ext cx="3538909" cy="2815604"/>
        </a:xfrm>
        <a:prstGeom prst="rect">
          <a:avLst/>
        </a:prstGeom>
      </xdr:spPr>
    </xdr:pic>
    <xdr:clientData/>
  </xdr:twoCellAnchor>
  <xdr:twoCellAnchor editAs="oneCell">
    <xdr:from>
      <xdr:col>18</xdr:col>
      <xdr:colOff>515469</xdr:colOff>
      <xdr:row>0</xdr:row>
      <xdr:rowOff>82923</xdr:rowOff>
    </xdr:from>
    <xdr:to>
      <xdr:col>19</xdr:col>
      <xdr:colOff>502580</xdr:colOff>
      <xdr:row>1</xdr:row>
      <xdr:rowOff>142438</xdr:rowOff>
    </xdr:to>
    <xdr:pic>
      <xdr:nvPicPr>
        <xdr:cNvPr id="9" name="Imagem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1407587" y="82923"/>
          <a:ext cx="592228" cy="251696"/>
        </a:xfrm>
        <a:prstGeom prst="rect">
          <a:avLst/>
        </a:prstGeom>
      </xdr:spPr>
    </xdr:pic>
    <xdr:clientData/>
  </xdr:twoCellAnchor>
  <xdr:oneCellAnchor>
    <xdr:from>
      <xdr:col>0</xdr:col>
      <xdr:colOff>0</xdr:colOff>
      <xdr:row>3</xdr:row>
      <xdr:rowOff>97043</xdr:rowOff>
    </xdr:from>
    <xdr:ext cx="7877734" cy="3886641"/>
    <xdr:sp macro="" textlink="">
      <xdr:nvSpPr>
        <xdr:cNvPr id="10" name="CaixaDeTexto 9">
          <a:extLst>
            <a:ext uri="{FF2B5EF4-FFF2-40B4-BE49-F238E27FC236}">
              <a16:creationId xmlns:a16="http://schemas.microsoft.com/office/drawing/2014/main" id="{00000000-0008-0000-0300-00000A000000}"/>
            </a:ext>
          </a:extLst>
        </xdr:cNvPr>
        <xdr:cNvSpPr txBox="1"/>
      </xdr:nvSpPr>
      <xdr:spPr>
        <a:xfrm>
          <a:off x="0" y="668543"/>
          <a:ext cx="7877734" cy="38866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200">
              <a:solidFill>
                <a:schemeClr val="tx1"/>
              </a:solidFill>
              <a:effectLst/>
              <a:latin typeface="Montserrat" panose="00000500000000000000" pitchFamily="2" charset="0"/>
              <a:ea typeface="+mn-ea"/>
              <a:cs typeface="+mn-cs"/>
            </a:rPr>
            <a:t>Tegma is a logistics operator active throughout Brazil in the transportation, warehousing, and supply chain management services for various sectors of the Brazilian economy.</a:t>
          </a:r>
        </a:p>
        <a:p>
          <a:pPr>
            <a:spcBef>
              <a:spcPts val="600"/>
            </a:spcBef>
          </a:pPr>
          <a:r>
            <a:rPr lang="pt-BR" sz="1200">
              <a:solidFill>
                <a:schemeClr val="tx1"/>
              </a:solidFill>
              <a:effectLst/>
              <a:latin typeface="Montserrat" panose="00000500000000000000" pitchFamily="2" charset="0"/>
              <a:ea typeface="+mn-ea"/>
              <a:cs typeface="+mn-cs"/>
            </a:rPr>
            <a:t>The company is segmented in two divisions, automotive logistics (which currently consists in </a:t>
          </a:r>
          <a:r>
            <a:rPr lang="pt-BR" sz="1200" b="1">
              <a:solidFill>
                <a:srgbClr val="EA7423"/>
              </a:solidFill>
              <a:effectLst/>
              <a:latin typeface="Montserrat" panose="00000500000000000000" pitchFamily="2" charset="0"/>
              <a:ea typeface="+mn-ea"/>
              <a:cs typeface="+mn-cs"/>
            </a:rPr>
            <a:t>brand new and pre-owned vehicle</a:t>
          </a:r>
          <a:r>
            <a:rPr lang="pt-BR" sz="1200" b="1" baseline="0">
              <a:solidFill>
                <a:srgbClr val="EA7423"/>
              </a:solidFill>
              <a:effectLst/>
              <a:latin typeface="Montserrat" panose="00000500000000000000" pitchFamily="2" charset="0"/>
              <a:ea typeface="+mn-ea"/>
              <a:cs typeface="+mn-cs"/>
            </a:rPr>
            <a:t> logistics</a:t>
          </a:r>
          <a:r>
            <a:rPr lang="pt-BR" sz="1200">
              <a:solidFill>
                <a:schemeClr val="tx1"/>
              </a:solidFill>
              <a:effectLst/>
              <a:latin typeface="Montserrat" panose="00000500000000000000" pitchFamily="2" charset="0"/>
              <a:ea typeface="+mn-ea"/>
              <a:cs typeface="+mn-cs"/>
            </a:rPr>
            <a:t>) and integrated logistics. Vehicle logistics represent the Company's main operation , founded in 1969, and consists of the logistics of brand new vehicles from the assemblers or ports to dealers or ports (domestically produced vehicles, imported vehicles, and exports), including not only transportation, but also yard management, warehousing, tracking, and preparation for sale (PDI - pre-delivery inspection). Throught</a:t>
          </a:r>
          <a:r>
            <a:rPr lang="pt-BR" sz="1200" baseline="0">
              <a:solidFill>
                <a:schemeClr val="tx1"/>
              </a:solidFill>
              <a:effectLst/>
              <a:latin typeface="Montserrat" panose="00000500000000000000" pitchFamily="2" charset="0"/>
              <a:ea typeface="+mn-ea"/>
              <a:cs typeface="+mn-cs"/>
            </a:rPr>
            <a:t> the Fastline subsidiary, the Company operates pre-owned vehicles and motocicles logistics for rental, insurance and fleet managers, from stores to dealers and from plants to clients.</a:t>
          </a:r>
          <a:endParaRPr lang="pt-BR" sz="1200">
            <a:solidFill>
              <a:schemeClr val="tx1"/>
            </a:solidFill>
            <a:effectLst/>
            <a:latin typeface="Montserrat" panose="00000500000000000000" pitchFamily="2" charset="0"/>
            <a:ea typeface="+mn-ea"/>
            <a:cs typeface="+mn-cs"/>
          </a:endParaRPr>
        </a:p>
        <a:p>
          <a:pPr>
            <a:spcBef>
              <a:spcPts val="600"/>
            </a:spcBef>
          </a:pPr>
          <a:r>
            <a:rPr lang="pt-BR" sz="1200">
              <a:solidFill>
                <a:schemeClr val="tx1"/>
              </a:solidFill>
              <a:effectLst/>
              <a:latin typeface="Montserrat" panose="00000500000000000000" pitchFamily="2" charset="0"/>
              <a:ea typeface="+mn-ea"/>
              <a:cs typeface="+mn-cs"/>
            </a:rPr>
            <a:t>Integrated logistics Division is divided into two operations: bulk logistics consists of the service of managing inputs between suppliers and the production lines of chemical plants (mainly soap powder plants and glass factories) and packaging management of manages</a:t>
          </a:r>
          <a:r>
            <a:rPr lang="pt-BR" sz="1200" baseline="0">
              <a:solidFill>
                <a:schemeClr val="tx1"/>
              </a:solidFill>
              <a:effectLst/>
              <a:latin typeface="Montserrat" panose="00000500000000000000" pitchFamily="2" charset="0"/>
              <a:ea typeface="+mn-ea"/>
              <a:cs typeface="+mn-cs"/>
            </a:rPr>
            <a:t> </a:t>
          </a:r>
          <a:r>
            <a:rPr lang="pt-BR" sz="1200">
              <a:solidFill>
                <a:schemeClr val="tx1"/>
              </a:solidFill>
              <a:effectLst/>
              <a:latin typeface="Montserrat" panose="00000500000000000000" pitchFamily="2" charset="0"/>
              <a:ea typeface="+mn-ea"/>
              <a:cs typeface="+mn-cs"/>
            </a:rPr>
            <a:t>parts from manufacturing until the </a:t>
          </a:r>
          <a:r>
            <a:rPr lang="pt-BR" sz="1200" b="1">
              <a:solidFill>
                <a:srgbClr val="EA7423"/>
              </a:solidFill>
              <a:effectLst/>
              <a:latin typeface="Montserrat" panose="00000500000000000000" pitchFamily="2" charset="0"/>
              <a:ea typeface="+mn-ea"/>
              <a:cs typeface="+mn-cs"/>
            </a:rPr>
            <a:t>appliance producers</a:t>
          </a:r>
          <a:r>
            <a:rPr lang="pt-BR" sz="1200">
              <a:solidFill>
                <a:schemeClr val="tx1"/>
              </a:solidFill>
              <a:effectLst/>
              <a:latin typeface="Montserrat" panose="00000500000000000000" pitchFamily="2" charset="0"/>
              <a:ea typeface="+mn-ea"/>
              <a:cs typeface="+mn-cs"/>
            </a:rPr>
            <a:t>. The warehousing service consists of offering inventory management, labeling, and kitting to consumer goods companies such as food and e-commerce companies.</a:t>
          </a:r>
        </a:p>
        <a:p>
          <a:pPr>
            <a:spcBef>
              <a:spcPts val="600"/>
            </a:spcBef>
          </a:pPr>
          <a:r>
            <a:rPr lang="pt-BR" sz="1200">
              <a:solidFill>
                <a:schemeClr val="tx1"/>
              </a:solidFill>
              <a:effectLst/>
              <a:latin typeface="Montserrat" panose="00000500000000000000" pitchFamily="2" charset="0"/>
              <a:ea typeface="+mn-ea"/>
              <a:cs typeface="+mn-cs"/>
            </a:rPr>
            <a:t>The company has an essentially </a:t>
          </a:r>
          <a:r>
            <a:rPr lang="pt-BR" sz="1200" b="1" i="0">
              <a:solidFill>
                <a:srgbClr val="EA7423"/>
              </a:solidFill>
              <a:effectLst/>
              <a:latin typeface="Montserrat" panose="00000500000000000000" pitchFamily="2" charset="0"/>
              <a:ea typeface="+mn-ea"/>
              <a:cs typeface="+mn-cs"/>
            </a:rPr>
            <a:t>asset light</a:t>
          </a:r>
          <a:r>
            <a:rPr lang="pt-BR" sz="1200">
              <a:solidFill>
                <a:schemeClr val="tx1"/>
              </a:solidFill>
              <a:effectLst/>
              <a:latin typeface="Montserrat" panose="00000500000000000000" pitchFamily="2" charset="0"/>
              <a:ea typeface="+mn-ea"/>
              <a:cs typeface="+mn-cs"/>
            </a:rPr>
            <a:t> strategy, i.e.</a:t>
          </a:r>
          <a:r>
            <a:rPr lang="pt-BR" sz="1200" baseline="0">
              <a:solidFill>
                <a:schemeClr val="tx1"/>
              </a:solidFill>
              <a:effectLst/>
              <a:latin typeface="Montserrat" panose="00000500000000000000" pitchFamily="2" charset="0"/>
              <a:ea typeface="+mn-ea"/>
              <a:cs typeface="+mn-cs"/>
            </a:rPr>
            <a:t> not very capital intensive, since most of the fleet used for transportation is outsourced and its warehouses and yards are for the most part leased</a:t>
          </a:r>
          <a:r>
            <a:rPr lang="pt-BR" sz="1200">
              <a:solidFill>
                <a:schemeClr val="tx1"/>
              </a:solidFill>
              <a:effectLst/>
              <a:latin typeface="Montserrat" panose="00000500000000000000" pitchFamily="2" charset="0"/>
              <a:ea typeface="+mn-ea"/>
              <a:cs typeface="+mn-cs"/>
            </a:rPr>
            <a:t>.</a:t>
          </a:r>
        </a:p>
      </xdr:txBody>
    </xdr:sp>
    <xdr:clientData/>
  </xdr:oneCellAnchor>
  <xdr:twoCellAnchor editAs="oneCell">
    <xdr:from>
      <xdr:col>18</xdr:col>
      <xdr:colOff>437322</xdr:colOff>
      <xdr:row>21</xdr:row>
      <xdr:rowOff>38100</xdr:rowOff>
    </xdr:from>
    <xdr:to>
      <xdr:col>19</xdr:col>
      <xdr:colOff>133350</xdr:colOff>
      <xdr:row>23</xdr:row>
      <xdr:rowOff>57150</xdr:rowOff>
    </xdr:to>
    <xdr:pic>
      <xdr:nvPicPr>
        <xdr:cNvPr id="17" name="Imagem 16" descr="https://cdn-icons-png.flaticon.com/512/591/591855.png">
          <a:hlinkClick xmlns:r="http://schemas.openxmlformats.org/officeDocument/2006/relationships" r:id="rId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410122" y="40481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494472</xdr:colOff>
      <xdr:row>21</xdr:row>
      <xdr:rowOff>38100</xdr:rowOff>
    </xdr:from>
    <xdr:to>
      <xdr:col>18</xdr:col>
      <xdr:colOff>190500</xdr:colOff>
      <xdr:row>23</xdr:row>
      <xdr:rowOff>57150</xdr:rowOff>
    </xdr:to>
    <xdr:pic>
      <xdr:nvPicPr>
        <xdr:cNvPr id="18" name="Imagem 17" descr="https://cdn-icons-png.flaticon.com/512/591/591855.png">
          <a:hlinkClick xmlns:r="http://schemas.openxmlformats.org/officeDocument/2006/relationships" r:id="rId6"/>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10800000">
          <a:off x="10857672" y="4048125"/>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314325</xdr:colOff>
      <xdr:row>23</xdr:row>
      <xdr:rowOff>28574</xdr:rowOff>
    </xdr:from>
    <xdr:to>
      <xdr:col>19</xdr:col>
      <xdr:colOff>504825</xdr:colOff>
      <xdr:row>24</xdr:row>
      <xdr:rowOff>114299</xdr:rowOff>
    </xdr:to>
    <xdr:sp macro="" textlink="">
      <xdr:nvSpPr>
        <xdr:cNvPr id="19" name="CaixaDeTexto 18">
          <a:extLst>
            <a:ext uri="{FF2B5EF4-FFF2-40B4-BE49-F238E27FC236}">
              <a16:creationId xmlns:a16="http://schemas.microsoft.com/office/drawing/2014/main" id="{00000000-0008-0000-0300-000013000000}"/>
            </a:ext>
          </a:extLst>
        </xdr:cNvPr>
        <xdr:cNvSpPr txBox="1"/>
      </xdr:nvSpPr>
      <xdr:spPr>
        <a:xfrm>
          <a:off x="11287125" y="4419599"/>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17</xdr:col>
      <xdr:colOff>95251</xdr:colOff>
      <xdr:row>23</xdr:row>
      <xdr:rowOff>28574</xdr:rowOff>
    </xdr:from>
    <xdr:to>
      <xdr:col>18</xdr:col>
      <xdr:colOff>390526</xdr:colOff>
      <xdr:row>24</xdr:row>
      <xdr:rowOff>114299</xdr:rowOff>
    </xdr:to>
    <xdr:sp macro="" textlink="">
      <xdr:nvSpPr>
        <xdr:cNvPr id="20" name="CaixaDeTexto 19">
          <a:extLst>
            <a:ext uri="{FF2B5EF4-FFF2-40B4-BE49-F238E27FC236}">
              <a16:creationId xmlns:a16="http://schemas.microsoft.com/office/drawing/2014/main" id="{00000000-0008-0000-0300-000014000000}"/>
            </a:ext>
          </a:extLst>
        </xdr:cNvPr>
        <xdr:cNvSpPr txBox="1"/>
      </xdr:nvSpPr>
      <xdr:spPr>
        <a:xfrm>
          <a:off x="10530418" y="4410074"/>
          <a:ext cx="909108"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twoCellAnchor editAs="oneCell">
    <xdr:from>
      <xdr:col>13</xdr:col>
      <xdr:colOff>180975</xdr:colOff>
      <xdr:row>18</xdr:row>
      <xdr:rowOff>184878</xdr:rowOff>
    </xdr:from>
    <xdr:to>
      <xdr:col>15</xdr:col>
      <xdr:colOff>523875</xdr:colOff>
      <xdr:row>24</xdr:row>
      <xdr:rowOff>104775</xdr:rowOff>
    </xdr:to>
    <xdr:pic>
      <xdr:nvPicPr>
        <xdr:cNvPr id="13" name="Imagem 12" descr="Imagem em preto e branco com texto preto sobre fundo branco&#10;&#10;Descrição gerada automaticamente">
          <a:extLst>
            <a:ext uri="{FF2B5EF4-FFF2-40B4-BE49-F238E27FC236}">
              <a16:creationId xmlns:a16="http://schemas.microsoft.com/office/drawing/2014/main" id="{00000000-0008-0000-0300-00000D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b="16468"/>
        <a:stretch/>
      </xdr:blipFill>
      <xdr:spPr>
        <a:xfrm>
          <a:off x="8105775" y="3623403"/>
          <a:ext cx="1562100" cy="1062897"/>
        </a:xfrm>
        <a:prstGeom prst="rect">
          <a:avLst/>
        </a:prstGeom>
      </xdr:spPr>
    </xdr:pic>
    <xdr:clientData/>
  </xdr:twoCellAnchor>
  <xdr:twoCellAnchor editAs="oneCell">
    <xdr:from>
      <xdr:col>17</xdr:col>
      <xdr:colOff>604723</xdr:colOff>
      <xdr:row>0</xdr:row>
      <xdr:rowOff>106456</xdr:rowOff>
    </xdr:from>
    <xdr:to>
      <xdr:col>18</xdr:col>
      <xdr:colOff>398368</xdr:colOff>
      <xdr:row>2</xdr:row>
      <xdr:rowOff>182656</xdr:rowOff>
    </xdr:to>
    <xdr:pic>
      <xdr:nvPicPr>
        <xdr:cNvPr id="15" name="Imagem 14" descr="https://cdn-icons-png.flaticon.com/512/1946/1946488.png">
          <a:hlinkClick xmlns:r="http://schemas.openxmlformats.org/officeDocument/2006/relationships" r:id="rId6"/>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8"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0967923" y="106456"/>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493619</xdr:colOff>
      <xdr:row>2</xdr:row>
      <xdr:rowOff>182654</xdr:rowOff>
    </xdr:from>
    <xdr:to>
      <xdr:col>19</xdr:col>
      <xdr:colOff>74519</xdr:colOff>
      <xdr:row>4</xdr:row>
      <xdr:rowOff>77879</xdr:rowOff>
    </xdr:to>
    <xdr:sp macro="" textlink="">
      <xdr:nvSpPr>
        <xdr:cNvPr id="16" name="CaixaDeTexto 15">
          <a:extLst>
            <a:ext uri="{FF2B5EF4-FFF2-40B4-BE49-F238E27FC236}">
              <a16:creationId xmlns:a16="http://schemas.microsoft.com/office/drawing/2014/main" id="{00000000-0008-0000-0300-000010000000}"/>
            </a:ext>
          </a:extLst>
        </xdr:cNvPr>
        <xdr:cNvSpPr txBox="1"/>
      </xdr:nvSpPr>
      <xdr:spPr>
        <a:xfrm>
          <a:off x="10856819" y="573179"/>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184709</xdr:colOff>
      <xdr:row>2</xdr:row>
      <xdr:rowOff>180975</xdr:rowOff>
    </xdr:to>
    <xdr:pic>
      <xdr:nvPicPr>
        <xdr:cNvPr id="3" name="Imagem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76200" y="228600"/>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4" name="Título 1">
          <a:extLst>
            <a:ext uri="{FF2B5EF4-FFF2-40B4-BE49-F238E27FC236}">
              <a16:creationId xmlns:a16="http://schemas.microsoft.com/office/drawing/2014/main" id="{00000000-0008-0000-0400-000004000000}"/>
            </a:ext>
          </a:extLst>
        </xdr:cNvPr>
        <xdr:cNvSpPr txBox="1">
          <a:spLocks/>
        </xdr:cNvSpPr>
      </xdr:nvSpPr>
      <xdr:spPr>
        <a:xfrm>
          <a:off x="1330698" y="273424"/>
          <a:ext cx="8584514"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 |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Automotive Division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6" name="Imagem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222517</xdr:colOff>
      <xdr:row>4</xdr:row>
      <xdr:rowOff>114460</xdr:rowOff>
    </xdr:from>
    <xdr:ext cx="6645088" cy="3091167"/>
    <xdr:sp macro="" textlink="">
      <xdr:nvSpPr>
        <xdr:cNvPr id="7" name="CaixaDeTexto 6">
          <a:extLst>
            <a:ext uri="{FF2B5EF4-FFF2-40B4-BE49-F238E27FC236}">
              <a16:creationId xmlns:a16="http://schemas.microsoft.com/office/drawing/2014/main" id="{00000000-0008-0000-0400-000007000000}"/>
            </a:ext>
          </a:extLst>
        </xdr:cNvPr>
        <xdr:cNvSpPr txBox="1"/>
      </xdr:nvSpPr>
      <xdr:spPr>
        <a:xfrm>
          <a:off x="222517" y="876460"/>
          <a:ext cx="6645088" cy="3091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400">
              <a:solidFill>
                <a:schemeClr val="tx1"/>
              </a:solidFill>
              <a:effectLst/>
              <a:latin typeface="Montserrat" panose="00000500000000000000" pitchFamily="2" charset="0"/>
              <a:ea typeface="+mn-ea"/>
              <a:cs typeface="+mn-cs"/>
            </a:rPr>
            <a:t>Revenue from the Vehicle Logistics Operation depends mainly on brand-new vehicle transportation services, but also on used vehicle transportation, yard management, warehousing</a:t>
          </a:r>
          <a:r>
            <a:rPr lang="pt-BR" sz="1400" baseline="0">
              <a:solidFill>
                <a:schemeClr val="tx1"/>
              </a:solidFill>
              <a:effectLst/>
              <a:latin typeface="Montserrat" panose="00000500000000000000" pitchFamily="2" charset="0"/>
              <a:ea typeface="+mn-ea"/>
              <a:cs typeface="+mn-cs"/>
            </a:rPr>
            <a:t> and</a:t>
          </a:r>
          <a:r>
            <a:rPr lang="pt-BR" sz="1400">
              <a:solidFill>
                <a:schemeClr val="tx1"/>
              </a:solidFill>
              <a:effectLst/>
              <a:latin typeface="Montserrat" panose="00000500000000000000" pitchFamily="2" charset="0"/>
              <a:ea typeface="+mn-ea"/>
              <a:cs typeface="+mn-cs"/>
            </a:rPr>
            <a:t> PDI (Pre delivery inspection)¹. </a:t>
          </a:r>
        </a:p>
        <a:p>
          <a:pPr>
            <a:spcBef>
              <a:spcPts val="600"/>
            </a:spcBef>
          </a:pPr>
          <a:r>
            <a:rPr lang="pt-BR" sz="1400" b="1" u="sng">
              <a:solidFill>
                <a:srgbClr val="EA7423"/>
              </a:solidFill>
              <a:effectLst/>
              <a:latin typeface="Montserrat" panose="00000500000000000000" pitchFamily="2" charset="0"/>
              <a:ea typeface="+mn-ea"/>
              <a:cs typeface="+mn-cs"/>
            </a:rPr>
            <a:t>Brand-new vehicle transportation revenue</a:t>
          </a:r>
          <a:r>
            <a:rPr lang="pt-BR" sz="1400" b="1" u="sng" baseline="0">
              <a:solidFill>
                <a:srgbClr val="EA7423"/>
              </a:solidFill>
              <a:effectLst/>
              <a:latin typeface="Montserrat" panose="00000500000000000000" pitchFamily="2" charset="0"/>
              <a:ea typeface="+mn-ea"/>
              <a:cs typeface="+mn-cs"/>
            </a:rPr>
            <a:t> </a:t>
          </a:r>
          <a:r>
            <a:rPr lang="pt-BR" sz="1400">
              <a:solidFill>
                <a:schemeClr val="tx1"/>
              </a:solidFill>
              <a:effectLst/>
              <a:latin typeface="Montserrat" panose="00000500000000000000" pitchFamily="2" charset="0"/>
              <a:ea typeface="+mn-ea"/>
              <a:cs typeface="+mn-cs"/>
            </a:rPr>
            <a:t>(the largest portion of revenue of the division) revenues depend on  </a:t>
          </a:r>
          <a:r>
            <a:rPr lang="pt-BR" sz="1400" b="1" u="sng">
              <a:solidFill>
                <a:srgbClr val="EA7423"/>
              </a:solidFill>
              <a:effectLst/>
              <a:latin typeface="Montserrat" panose="00000500000000000000" pitchFamily="2" charset="0"/>
              <a:ea typeface="+mn-ea"/>
              <a:cs typeface="+mn-cs"/>
            </a:rPr>
            <a:t>distance traveled </a:t>
          </a:r>
          <a:r>
            <a:rPr lang="pt-BR" sz="1400" b="0" u="none" baseline="0">
              <a:solidFill>
                <a:schemeClr val="tx1"/>
              </a:solidFill>
              <a:effectLst/>
              <a:latin typeface="Montserrat" panose="00000500000000000000" pitchFamily="2" charset="0"/>
              <a:ea typeface="+mn-ea"/>
              <a:cs typeface="+mn-cs"/>
            </a:rPr>
            <a:t>by</a:t>
          </a:r>
          <a:r>
            <a:rPr lang="pt-BR" sz="1400">
              <a:solidFill>
                <a:schemeClr val="tx1"/>
              </a:solidFill>
              <a:effectLst/>
              <a:latin typeface="Montserrat" panose="00000500000000000000" pitchFamily="2" charset="0"/>
              <a:ea typeface="+mn-ea"/>
              <a:cs typeface="+mn-cs"/>
            </a:rPr>
            <a:t> </a:t>
          </a:r>
          <a:r>
            <a:rPr lang="pt-BR" sz="1400" b="1" u="sng">
              <a:solidFill>
                <a:srgbClr val="EA7423"/>
              </a:solidFill>
              <a:effectLst/>
              <a:latin typeface="Montserrat" panose="00000500000000000000" pitchFamily="2" charset="0"/>
              <a:ea typeface="+mn-ea"/>
              <a:cs typeface="+mn-cs"/>
            </a:rPr>
            <a:t>each transported vehicle</a:t>
          </a:r>
          <a:r>
            <a:rPr lang="pt-BR" sz="1400">
              <a:solidFill>
                <a:schemeClr val="tx1"/>
              </a:solidFill>
              <a:effectLst/>
              <a:latin typeface="Montserrat" panose="00000500000000000000" pitchFamily="2" charset="0"/>
              <a:ea typeface="+mn-ea"/>
              <a:cs typeface="+mn-cs"/>
            </a:rPr>
            <a:t>, on the PDI services, used vehicle logistics and yard management.</a:t>
          </a:r>
        </a:p>
        <a:p>
          <a:pPr>
            <a:spcBef>
              <a:spcPts val="600"/>
            </a:spcBef>
          </a:pPr>
          <a:r>
            <a:rPr lang="pt-BR" sz="1400" baseline="0">
              <a:solidFill>
                <a:schemeClr val="tx1"/>
              </a:solidFill>
              <a:effectLst/>
              <a:latin typeface="Montserrat" panose="00000500000000000000" pitchFamily="2" charset="0"/>
              <a:ea typeface="+mn-ea"/>
              <a:cs typeface="+mn-cs"/>
            </a:rPr>
            <a:t>Since the transportation revenue of the Brand New Vehicle Logistics operation corresponds to the vast majority of the division's revenue, and the other operations have no measurable parameters of their revenue, the Company's suggestion is to forecast only the brand-new vehicle logistics revenue, as detailed on the right panel.</a:t>
          </a:r>
          <a:endParaRPr lang="pt-BR" sz="1400">
            <a:solidFill>
              <a:schemeClr val="tx1"/>
            </a:solidFill>
            <a:effectLst/>
            <a:latin typeface="Montserrat" panose="00000500000000000000" pitchFamily="2" charset="0"/>
            <a:ea typeface="+mn-ea"/>
            <a:cs typeface="+mn-cs"/>
          </a:endParaRPr>
        </a:p>
      </xdr:txBody>
    </xdr:sp>
    <xdr:clientData/>
  </xdr:oneCellAnchor>
  <xdr:twoCellAnchor editAs="oneCell">
    <xdr:from>
      <xdr:col>16384</xdr:col>
      <xdr:colOff>298480</xdr:colOff>
      <xdr:row>0</xdr:row>
      <xdr:rowOff>170661</xdr:rowOff>
    </xdr:from>
    <xdr:to>
      <xdr:col>16384</xdr:col>
      <xdr:colOff>604958</xdr:colOff>
      <xdr:row>2</xdr:row>
      <xdr:rowOff>41357</xdr:rowOff>
    </xdr:to>
    <xdr:pic>
      <xdr:nvPicPr>
        <xdr:cNvPr id="22" name="Imagem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2528580" y="170661"/>
          <a:ext cx="592228" cy="251696"/>
        </a:xfrm>
        <a:prstGeom prst="rect">
          <a:avLst/>
        </a:prstGeom>
      </xdr:spPr>
    </xdr:pic>
    <xdr:clientData/>
  </xdr:twoCellAnchor>
  <xdr:oneCellAnchor>
    <xdr:from>
      <xdr:col>0</xdr:col>
      <xdr:colOff>68035</xdr:colOff>
      <xdr:row>22</xdr:row>
      <xdr:rowOff>53228</xdr:rowOff>
    </xdr:from>
    <xdr:ext cx="5985632" cy="342530"/>
    <xdr:sp macro="" textlink="">
      <xdr:nvSpPr>
        <xdr:cNvPr id="23" name="CaixaDeTexto 22">
          <a:extLst>
            <a:ext uri="{FF2B5EF4-FFF2-40B4-BE49-F238E27FC236}">
              <a16:creationId xmlns:a16="http://schemas.microsoft.com/office/drawing/2014/main" id="{00000000-0008-0000-0400-000017000000}"/>
            </a:ext>
          </a:extLst>
        </xdr:cNvPr>
        <xdr:cNvSpPr txBox="1"/>
      </xdr:nvSpPr>
      <xdr:spPr>
        <a:xfrm>
          <a:off x="68035" y="4244228"/>
          <a:ext cx="5985632" cy="342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800">
              <a:solidFill>
                <a:schemeClr val="tx1"/>
              </a:solidFill>
              <a:effectLst/>
              <a:latin typeface="Montserrat" panose="00000500000000000000" pitchFamily="2" charset="0"/>
              <a:ea typeface="+mn-ea"/>
              <a:cs typeface="+mn-cs"/>
            </a:rPr>
            <a:t>¹ Inspection, preparation, component installation, and tropicalization of vehicles, which receive instruction labels and manuals in Portuguese, in addition to all  items and accessories required by the Brazilian law.</a:t>
          </a:r>
        </a:p>
      </xdr:txBody>
    </xdr:sp>
    <xdr:clientData/>
  </xdr:oneCellAnchor>
  <xdr:twoCellAnchor editAs="oneCell">
    <xdr:from>
      <xdr:col>16</xdr:col>
      <xdr:colOff>112055</xdr:colOff>
      <xdr:row>0</xdr:row>
      <xdr:rowOff>33619</xdr:rowOff>
    </xdr:from>
    <xdr:to>
      <xdr:col>19</xdr:col>
      <xdr:colOff>571496</xdr:colOff>
      <xdr:row>1048576</xdr:row>
      <xdr:rowOff>19050</xdr:rowOff>
    </xdr:to>
    <xdr:pic>
      <xdr:nvPicPr>
        <xdr:cNvPr id="25" name="Imagem 24">
          <a:extLst>
            <a:ext uri="{FF2B5EF4-FFF2-40B4-BE49-F238E27FC236}">
              <a16:creationId xmlns:a16="http://schemas.microsoft.com/office/drawing/2014/main" id="{00000000-0008-0000-0400-000019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l="51552"/>
        <a:stretch/>
      </xdr:blipFill>
      <xdr:spPr>
        <a:xfrm>
          <a:off x="9793937" y="33619"/>
          <a:ext cx="2274794" cy="4751293"/>
        </a:xfrm>
        <a:prstGeom prst="rect">
          <a:avLst/>
        </a:prstGeom>
      </xdr:spPr>
    </xdr:pic>
    <xdr:clientData/>
  </xdr:twoCellAnchor>
  <xdr:twoCellAnchor>
    <xdr:from>
      <xdr:col>15</xdr:col>
      <xdr:colOff>392206</xdr:colOff>
      <xdr:row>0</xdr:row>
      <xdr:rowOff>0</xdr:rowOff>
    </xdr:from>
    <xdr:to>
      <xdr:col>19</xdr:col>
      <xdr:colOff>593910</xdr:colOff>
      <xdr:row>25</xdr:row>
      <xdr:rowOff>0</xdr:rowOff>
    </xdr:to>
    <xdr:grpSp>
      <xdr:nvGrpSpPr>
        <xdr:cNvPr id="28" name="Agrupar 27">
          <a:extLst>
            <a:ext uri="{FF2B5EF4-FFF2-40B4-BE49-F238E27FC236}">
              <a16:creationId xmlns:a16="http://schemas.microsoft.com/office/drawing/2014/main" id="{00000000-0008-0000-0400-00001C000000}"/>
            </a:ext>
          </a:extLst>
        </xdr:cNvPr>
        <xdr:cNvGrpSpPr/>
      </xdr:nvGrpSpPr>
      <xdr:grpSpPr>
        <a:xfrm>
          <a:off x="10023039" y="0"/>
          <a:ext cx="2769927" cy="4762500"/>
          <a:chOff x="5507735" y="2613621"/>
          <a:chExt cx="905725" cy="1632502"/>
        </a:xfrm>
      </xdr:grpSpPr>
      <xdr:sp macro="" textlink="">
        <xdr:nvSpPr>
          <xdr:cNvPr id="29" name="Forma Livre: Forma 34">
            <a:extLst>
              <a:ext uri="{FF2B5EF4-FFF2-40B4-BE49-F238E27FC236}">
                <a16:creationId xmlns:a16="http://schemas.microsoft.com/office/drawing/2014/main" id="{00000000-0008-0000-0400-00001D000000}"/>
              </a:ext>
            </a:extLst>
          </xdr:cNvPr>
          <xdr:cNvSpPr/>
        </xdr:nvSpPr>
        <xdr:spPr>
          <a:xfrm>
            <a:off x="5507735" y="2613621"/>
            <a:ext cx="905725" cy="1569167"/>
          </a:xfrm>
          <a:custGeom>
            <a:avLst/>
            <a:gdLst>
              <a:gd name="connsiteX0" fmla="*/ 13463 w 1105698"/>
              <a:gd name="connsiteY0" fmla="*/ 1356408 h 1569167"/>
              <a:gd name="connsiteX1" fmla="*/ 132135 w 1105698"/>
              <a:gd name="connsiteY1" fmla="*/ 1569168 h 1569167"/>
              <a:gd name="connsiteX2" fmla="*/ 160663 w 1105698"/>
              <a:gd name="connsiteY2" fmla="*/ 833361 h 1569167"/>
              <a:gd name="connsiteX3" fmla="*/ 716999 w 1105698"/>
              <a:gd name="connsiteY3" fmla="*/ 223399 h 1569167"/>
              <a:gd name="connsiteX4" fmla="*/ 850349 w 1105698"/>
              <a:gd name="connsiteY4" fmla="*/ 384715 h 1569167"/>
              <a:gd name="connsiteX5" fmla="*/ 1104495 w 1105698"/>
              <a:gd name="connsiteY5" fmla="*/ 384191 h 1569167"/>
              <a:gd name="connsiteX6" fmla="*/ 817202 w 1105698"/>
              <a:gd name="connsiteY6" fmla="*/ 0 h 1569167"/>
              <a:gd name="connsiteX7" fmla="*/ 173359 w 1105698"/>
              <a:gd name="connsiteY7" fmla="*/ 553088 h 1569167"/>
              <a:gd name="connsiteX8" fmla="*/ 13463 w 1105698"/>
              <a:gd name="connsiteY8" fmla="*/ 1356408 h 15691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05698" h="1569167">
                <a:moveTo>
                  <a:pt x="13463" y="1356408"/>
                </a:moveTo>
                <a:cubicBezTo>
                  <a:pt x="35075" y="1474546"/>
                  <a:pt x="84005" y="1550013"/>
                  <a:pt x="132135" y="1569168"/>
                </a:cubicBezTo>
                <a:cubicBezTo>
                  <a:pt x="-329" y="1367247"/>
                  <a:pt x="75947" y="1042168"/>
                  <a:pt x="160663" y="833361"/>
                </a:cubicBezTo>
                <a:cubicBezTo>
                  <a:pt x="242444" y="631822"/>
                  <a:pt x="478359" y="244583"/>
                  <a:pt x="716999" y="223399"/>
                </a:cubicBezTo>
                <a:cubicBezTo>
                  <a:pt x="832432" y="217999"/>
                  <a:pt x="846777" y="293037"/>
                  <a:pt x="850349" y="384715"/>
                </a:cubicBezTo>
                <a:lnTo>
                  <a:pt x="1104495" y="384191"/>
                </a:lnTo>
                <a:cubicBezTo>
                  <a:pt x="1119240" y="225752"/>
                  <a:pt x="997101" y="-19"/>
                  <a:pt x="817202" y="0"/>
                </a:cubicBezTo>
                <a:cubicBezTo>
                  <a:pt x="524461" y="29"/>
                  <a:pt x="309176" y="313392"/>
                  <a:pt x="173359" y="553088"/>
                </a:cubicBezTo>
                <a:cubicBezTo>
                  <a:pt x="-30057" y="968016"/>
                  <a:pt x="-8149" y="1238269"/>
                  <a:pt x="13463" y="1356408"/>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latin typeface="Montserrat Medium" pitchFamily="2" charset="77"/>
            </a:endParaRPr>
          </a:p>
        </xdr:txBody>
      </xdr:sp>
      <xdr:sp macro="" textlink="">
        <xdr:nvSpPr>
          <xdr:cNvPr id="30" name="Forma Livre: Forma 35">
            <a:extLst>
              <a:ext uri="{FF2B5EF4-FFF2-40B4-BE49-F238E27FC236}">
                <a16:creationId xmlns:a16="http://schemas.microsoft.com/office/drawing/2014/main" id="{00000000-0008-0000-0400-00001E000000}"/>
              </a:ext>
            </a:extLst>
          </xdr:cNvPr>
          <xdr:cNvSpPr/>
        </xdr:nvSpPr>
        <xdr:spPr>
          <a:xfrm>
            <a:off x="5716749" y="3161194"/>
            <a:ext cx="689802" cy="1084929"/>
          </a:xfrm>
          <a:custGeom>
            <a:avLst/>
            <a:gdLst>
              <a:gd name="connsiteX0" fmla="*/ 524446 w 826817"/>
              <a:gd name="connsiteY0" fmla="*/ 758504 h 1084929"/>
              <a:gd name="connsiteX1" fmla="*/ 826541 w 826817"/>
              <a:gd name="connsiteY1" fmla="*/ 9011 h 1084929"/>
              <a:gd name="connsiteX2" fmla="*/ 826817 w 826817"/>
              <a:gd name="connsiteY2" fmla="*/ 933 h 1084929"/>
              <a:gd name="connsiteX3" fmla="*/ 359168 w 826817"/>
              <a:gd name="connsiteY3" fmla="*/ 0 h 1084929"/>
              <a:gd name="connsiteX4" fmla="*/ 332851 w 826817"/>
              <a:gd name="connsiteY4" fmla="*/ 176098 h 1084929"/>
              <a:gd name="connsiteX5" fmla="*/ 485803 w 826817"/>
              <a:gd name="connsiteY5" fmla="*/ 139427 h 1084929"/>
              <a:gd name="connsiteX6" fmla="*/ 547040 w 826817"/>
              <a:gd name="connsiteY6" fmla="*/ 268938 h 1084929"/>
              <a:gd name="connsiteX7" fmla="*/ 234324 w 826817"/>
              <a:gd name="connsiteY7" fmla="*/ 958691 h 1084929"/>
              <a:gd name="connsiteX8" fmla="*/ 247 w 826817"/>
              <a:gd name="connsiteY8" fmla="*/ 1082307 h 1084929"/>
              <a:gd name="connsiteX9" fmla="*/ 524446 w 826817"/>
              <a:gd name="connsiteY9" fmla="*/ 758504 h 10849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26817" h="1084929">
                <a:moveTo>
                  <a:pt x="524446" y="758504"/>
                </a:moveTo>
                <a:cubicBezTo>
                  <a:pt x="667207" y="561232"/>
                  <a:pt x="815340" y="257461"/>
                  <a:pt x="826541" y="9011"/>
                </a:cubicBezTo>
                <a:cubicBezTo>
                  <a:pt x="826694" y="5753"/>
                  <a:pt x="826694" y="3267"/>
                  <a:pt x="826817" y="933"/>
                </a:cubicBezTo>
                <a:cubicBezTo>
                  <a:pt x="671112" y="1867"/>
                  <a:pt x="510749" y="476"/>
                  <a:pt x="359168" y="0"/>
                </a:cubicBezTo>
                <a:cubicBezTo>
                  <a:pt x="350882" y="59865"/>
                  <a:pt x="340842" y="116148"/>
                  <a:pt x="332851" y="176098"/>
                </a:cubicBezTo>
                <a:cubicBezTo>
                  <a:pt x="344471" y="177451"/>
                  <a:pt x="413585" y="128664"/>
                  <a:pt x="485803" y="139427"/>
                </a:cubicBezTo>
                <a:cubicBezTo>
                  <a:pt x="548106" y="148723"/>
                  <a:pt x="546878" y="226171"/>
                  <a:pt x="547040" y="268938"/>
                </a:cubicBezTo>
                <a:cubicBezTo>
                  <a:pt x="528847" y="632050"/>
                  <a:pt x="351567" y="862289"/>
                  <a:pt x="234324" y="958691"/>
                </a:cubicBezTo>
                <a:cubicBezTo>
                  <a:pt x="117100" y="1055084"/>
                  <a:pt x="-6268" y="1081297"/>
                  <a:pt x="247" y="1082307"/>
                </a:cubicBezTo>
                <a:cubicBezTo>
                  <a:pt x="177327" y="1109539"/>
                  <a:pt x="408022" y="919372"/>
                  <a:pt x="524446" y="758504"/>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latin typeface="Montserrat Medium" pitchFamily="2" charset="77"/>
            </a:endParaRPr>
          </a:p>
        </xdr:txBody>
      </xdr:sp>
    </xdr:grpSp>
    <xdr:clientData/>
  </xdr:twoCellAnchor>
  <xdr:twoCellAnchor>
    <xdr:from>
      <xdr:col>11</xdr:col>
      <xdr:colOff>437031</xdr:colOff>
      <xdr:row>0</xdr:row>
      <xdr:rowOff>47225</xdr:rowOff>
    </xdr:from>
    <xdr:to>
      <xdr:col>16</xdr:col>
      <xdr:colOff>108857</xdr:colOff>
      <xdr:row>24</xdr:row>
      <xdr:rowOff>181695</xdr:rowOff>
    </xdr:to>
    <xdr:sp macro="" textlink="">
      <xdr:nvSpPr>
        <xdr:cNvPr id="26" name="Retângulo 25">
          <a:extLst>
            <a:ext uri="{FF2B5EF4-FFF2-40B4-BE49-F238E27FC236}">
              <a16:creationId xmlns:a16="http://schemas.microsoft.com/office/drawing/2014/main" id="{00000000-0008-0000-0400-00001A000000}"/>
            </a:ext>
          </a:extLst>
        </xdr:cNvPr>
        <xdr:cNvSpPr/>
      </xdr:nvSpPr>
      <xdr:spPr>
        <a:xfrm>
          <a:off x="7172567" y="47225"/>
          <a:ext cx="2733433" cy="4720077"/>
        </a:xfrm>
        <a:prstGeom prst="rect">
          <a:avLst/>
        </a:prstGeom>
        <a:solidFill>
          <a:srgbClr val="EA74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554401" rtl="0" eaLnBrk="1" latinLnBrk="0" hangingPunct="1">
            <a:defRPr sz="1091" kern="1200">
              <a:solidFill>
                <a:schemeClr val="lt1"/>
              </a:solidFill>
              <a:latin typeface="+mn-lt"/>
              <a:ea typeface="+mn-ea"/>
              <a:cs typeface="+mn-cs"/>
            </a:defRPr>
          </a:lvl1pPr>
          <a:lvl2pPr marL="277200" algn="l" defTabSz="554401" rtl="0" eaLnBrk="1" latinLnBrk="0" hangingPunct="1">
            <a:defRPr sz="1091" kern="1200">
              <a:solidFill>
                <a:schemeClr val="lt1"/>
              </a:solidFill>
              <a:latin typeface="+mn-lt"/>
              <a:ea typeface="+mn-ea"/>
              <a:cs typeface="+mn-cs"/>
            </a:defRPr>
          </a:lvl2pPr>
          <a:lvl3pPr marL="554401" algn="l" defTabSz="554401" rtl="0" eaLnBrk="1" latinLnBrk="0" hangingPunct="1">
            <a:defRPr sz="1091" kern="1200">
              <a:solidFill>
                <a:schemeClr val="lt1"/>
              </a:solidFill>
              <a:latin typeface="+mn-lt"/>
              <a:ea typeface="+mn-ea"/>
              <a:cs typeface="+mn-cs"/>
            </a:defRPr>
          </a:lvl3pPr>
          <a:lvl4pPr marL="831601" algn="l" defTabSz="554401" rtl="0" eaLnBrk="1" latinLnBrk="0" hangingPunct="1">
            <a:defRPr sz="1091" kern="1200">
              <a:solidFill>
                <a:schemeClr val="lt1"/>
              </a:solidFill>
              <a:latin typeface="+mn-lt"/>
              <a:ea typeface="+mn-ea"/>
              <a:cs typeface="+mn-cs"/>
            </a:defRPr>
          </a:lvl4pPr>
          <a:lvl5pPr marL="1108801" algn="l" defTabSz="554401" rtl="0" eaLnBrk="1" latinLnBrk="0" hangingPunct="1">
            <a:defRPr sz="1091" kern="1200">
              <a:solidFill>
                <a:schemeClr val="lt1"/>
              </a:solidFill>
              <a:latin typeface="+mn-lt"/>
              <a:ea typeface="+mn-ea"/>
              <a:cs typeface="+mn-cs"/>
            </a:defRPr>
          </a:lvl5pPr>
          <a:lvl6pPr marL="1386002" algn="l" defTabSz="554401" rtl="0" eaLnBrk="1" latinLnBrk="0" hangingPunct="1">
            <a:defRPr sz="1091" kern="1200">
              <a:solidFill>
                <a:schemeClr val="lt1"/>
              </a:solidFill>
              <a:latin typeface="+mn-lt"/>
              <a:ea typeface="+mn-ea"/>
              <a:cs typeface="+mn-cs"/>
            </a:defRPr>
          </a:lvl6pPr>
          <a:lvl7pPr marL="1663202" algn="l" defTabSz="554401" rtl="0" eaLnBrk="1" latinLnBrk="0" hangingPunct="1">
            <a:defRPr sz="1091" kern="1200">
              <a:solidFill>
                <a:schemeClr val="lt1"/>
              </a:solidFill>
              <a:latin typeface="+mn-lt"/>
              <a:ea typeface="+mn-ea"/>
              <a:cs typeface="+mn-cs"/>
            </a:defRPr>
          </a:lvl7pPr>
          <a:lvl8pPr marL="1940403" algn="l" defTabSz="554401" rtl="0" eaLnBrk="1" latinLnBrk="0" hangingPunct="1">
            <a:defRPr sz="1091" kern="1200">
              <a:solidFill>
                <a:schemeClr val="lt1"/>
              </a:solidFill>
              <a:latin typeface="+mn-lt"/>
              <a:ea typeface="+mn-ea"/>
              <a:cs typeface="+mn-cs"/>
            </a:defRPr>
          </a:lvl8pPr>
          <a:lvl9pPr marL="2217603" algn="l" defTabSz="554401" rtl="0" eaLnBrk="1" latinLnBrk="0" hangingPunct="1">
            <a:defRPr sz="1091"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pt-BR" sz="1800" b="0" i="0" u="none" strike="noStrike" kern="1200" cap="none" spc="0" normalizeH="0" baseline="0">
            <a:ln>
              <a:noFill/>
            </a:ln>
            <a:solidFill>
              <a:prstClr val="white"/>
            </a:solidFill>
            <a:effectLst/>
            <a:uLnTx/>
            <a:uFillTx/>
            <a:latin typeface="Montserrat Medium" pitchFamily="2" charset="77"/>
            <a:ea typeface="+mn-ea"/>
            <a:cs typeface="+mn-cs"/>
          </a:endParaRPr>
        </a:p>
      </xdr:txBody>
    </xdr:sp>
    <xdr:clientData/>
  </xdr:twoCellAnchor>
  <xdr:oneCellAnchor>
    <xdr:from>
      <xdr:col>11</xdr:col>
      <xdr:colOff>461842</xdr:colOff>
      <xdr:row>1</xdr:row>
      <xdr:rowOff>127267</xdr:rowOff>
    </xdr:from>
    <xdr:ext cx="2689412" cy="1499449"/>
    <xdr:sp macro="" textlink="">
      <xdr:nvSpPr>
        <xdr:cNvPr id="31" name="CaixaDeTexto 30">
          <a:extLst>
            <a:ext uri="{FF2B5EF4-FFF2-40B4-BE49-F238E27FC236}">
              <a16:creationId xmlns:a16="http://schemas.microsoft.com/office/drawing/2014/main" id="{00000000-0008-0000-0400-00001F000000}"/>
            </a:ext>
          </a:extLst>
        </xdr:cNvPr>
        <xdr:cNvSpPr txBox="1"/>
      </xdr:nvSpPr>
      <xdr:spPr>
        <a:xfrm>
          <a:off x="7167442" y="327292"/>
          <a:ext cx="2689412" cy="1499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spcBef>
              <a:spcPts val="600"/>
            </a:spcBef>
          </a:pPr>
          <a:r>
            <a:rPr lang="pt-BR" sz="1800" i="1">
              <a:solidFill>
                <a:schemeClr val="tx1"/>
              </a:solidFill>
              <a:effectLst/>
              <a:latin typeface="Montserrat" panose="00000500000000000000" pitchFamily="2" charset="0"/>
              <a:ea typeface="+mn-ea"/>
              <a:cs typeface="+mn-cs"/>
            </a:rPr>
            <a:t>How to calculate the transportation revenue for the Brand-New Vehicle Logistics operation?</a:t>
          </a:r>
        </a:p>
      </xdr:txBody>
    </xdr:sp>
    <xdr:clientData/>
  </xdr:oneCellAnchor>
  <xdr:oneCellAnchor>
    <xdr:from>
      <xdr:col>11</xdr:col>
      <xdr:colOff>438151</xdr:colOff>
      <xdr:row>10</xdr:row>
      <xdr:rowOff>168649</xdr:rowOff>
    </xdr:from>
    <xdr:ext cx="2709902" cy="2165208"/>
    <mc:AlternateContent xmlns:mc="http://schemas.openxmlformats.org/markup-compatibility/2006" xmlns:a14="http://schemas.microsoft.com/office/drawing/2010/main">
      <mc:Choice Requires="a14">
        <xdr:sp macro="" textlink="">
          <xdr:nvSpPr>
            <xdr:cNvPr id="24" name="CaixaDeTexto 23">
              <a:extLst>
                <a:ext uri="{FF2B5EF4-FFF2-40B4-BE49-F238E27FC236}">
                  <a16:creationId xmlns:a16="http://schemas.microsoft.com/office/drawing/2014/main" id="{00000000-0008-0000-0400-000018000000}"/>
                </a:ext>
              </a:extLst>
            </xdr:cNvPr>
            <xdr:cNvSpPr txBox="1"/>
          </xdr:nvSpPr>
          <xdr:spPr>
            <a:xfrm>
              <a:off x="7143751" y="2083174"/>
              <a:ext cx="2709902" cy="2165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14:m>
                <m:oMathPara xmlns:m="http://schemas.openxmlformats.org/officeDocument/2006/math">
                  <m:oMathParaPr>
                    <m:jc m:val="centerGroup"/>
                  </m:oMathParaPr>
                  <m:oMath xmlns:m="http://schemas.openxmlformats.org/officeDocument/2006/math">
                    <m:r>
                      <a:rPr lang="pt-BR" sz="1800" b="1" i="0">
                        <a:latin typeface="Cambria Math" panose="02040503050406030204" pitchFamily="18" charset="0"/>
                        <a:ea typeface="Cambria Math" panose="02040503050406030204" pitchFamily="18" charset="0"/>
                      </a:rPr>
                      <m:t>(</m:t>
                    </m:r>
                    <m:r>
                      <a:rPr lang="pt-BR" sz="1800" i="1">
                        <a:latin typeface="Cambria Math" panose="02040503050406030204" pitchFamily="18" charset="0"/>
                        <a:ea typeface="Cambria Math" panose="02040503050406030204" pitchFamily="18" charset="0"/>
                      </a:rPr>
                      <m:t>𝑁</m:t>
                    </m:r>
                    <m:r>
                      <a:rPr lang="pt-BR" sz="1800" b="0" i="1">
                        <a:latin typeface="Cambria Math" panose="02040503050406030204" pitchFamily="18" charset="0"/>
                        <a:ea typeface="Cambria Math" panose="02040503050406030204" pitchFamily="18" charset="0"/>
                      </a:rPr>
                      <m:t>𝑢𝑚𝑏𝑒𝑟</m:t>
                    </m:r>
                    <m:r>
                      <a:rPr lang="pt-BR" sz="1800" b="0" i="1">
                        <a:latin typeface="Cambria Math" panose="02040503050406030204" pitchFamily="18" charset="0"/>
                        <a:ea typeface="Cambria Math" panose="02040503050406030204" pitchFamily="18" charset="0"/>
                      </a:rPr>
                      <m:t> </m:t>
                    </m:r>
                    <m:r>
                      <a:rPr lang="pt-BR" sz="1800" b="0" i="1">
                        <a:latin typeface="Cambria Math" panose="02040503050406030204" pitchFamily="18" charset="0"/>
                        <a:ea typeface="Cambria Math" panose="02040503050406030204" pitchFamily="18" charset="0"/>
                      </a:rPr>
                      <m:t>𝑜𝑓</m:t>
                    </m:r>
                    <m:r>
                      <a:rPr lang="pt-BR" sz="1800" b="0" i="1">
                        <a:latin typeface="Cambria Math" panose="02040503050406030204" pitchFamily="18" charset="0"/>
                        <a:ea typeface="Cambria Math" panose="02040503050406030204" pitchFamily="18" charset="0"/>
                      </a:rPr>
                      <m:t> </m:t>
                    </m:r>
                    <m:r>
                      <a:rPr lang="pt-BR" sz="1800" b="0" i="1">
                        <a:latin typeface="Cambria Math" panose="02040503050406030204" pitchFamily="18" charset="0"/>
                        <a:ea typeface="Cambria Math" panose="02040503050406030204" pitchFamily="18" charset="0"/>
                      </a:rPr>
                      <m:t>𝑣𝑒h𝑖𝑐𝑙𝑒𝑠</m:t>
                    </m:r>
                  </m:oMath>
                </m:oMathPara>
              </a14:m>
              <a:endParaRPr lang="pt-BR" sz="1800" b="0" i="1">
                <a:latin typeface="Cambria Math" panose="02040503050406030204" pitchFamily="18" charset="0"/>
                <a:ea typeface="Cambria Math" panose="02040503050406030204" pitchFamily="18" charset="0"/>
              </a:endParaRPr>
            </a:p>
            <a:p>
              <a:pPr algn="ctr"/>
              <a14:m>
                <m:oMathPara xmlns:m="http://schemas.openxmlformats.org/officeDocument/2006/math">
                  <m:oMathParaPr>
                    <m:jc m:val="centerGroup"/>
                  </m:oMathParaPr>
                  <m:oMath xmlns:m="http://schemas.openxmlformats.org/officeDocument/2006/math">
                    <m:r>
                      <a:rPr lang="pt-BR" sz="1800" b="0" i="1">
                        <a:latin typeface="Cambria Math" panose="02040503050406030204" pitchFamily="18" charset="0"/>
                        <a:ea typeface="Cambria Math" panose="02040503050406030204" pitchFamily="18" charset="0"/>
                      </a:rPr>
                      <m:t>𝑡𝑟𝑎𝑛𝑠𝑝𝑜𝑟𝑡𝑒𝑑</m:t>
                    </m:r>
                  </m:oMath>
                </m:oMathPara>
              </a14:m>
              <a:endParaRPr lang="pt-BR" sz="1800" b="0" i="1">
                <a:latin typeface="Cambria Math" panose="02040503050406030204" pitchFamily="18" charset="0"/>
                <a:ea typeface="Cambria Math" panose="02040503050406030204" pitchFamily="18" charset="0"/>
              </a:endParaRPr>
            </a:p>
            <a:p>
              <a:pPr algn="ctr"/>
              <a14:m>
                <m:oMathPara xmlns:m="http://schemas.openxmlformats.org/officeDocument/2006/math">
                  <m:oMathParaPr>
                    <m:jc m:val="centerGroup"/>
                  </m:oMathParaPr>
                  <m:oMath xmlns:m="http://schemas.openxmlformats.org/officeDocument/2006/math">
                    <m:r>
                      <a:rPr lang="pt-BR" sz="1800" b="0" i="1">
                        <a:latin typeface="Cambria Math" panose="02040503050406030204" pitchFamily="18" charset="0"/>
                        <a:ea typeface="Cambria Math" panose="02040503050406030204" pitchFamily="18" charset="0"/>
                      </a:rPr>
                      <m:t>𝑥</m:t>
                    </m:r>
                  </m:oMath>
                </m:oMathPara>
              </a14:m>
              <a:endParaRPr lang="pt-BR" sz="1800" b="0" i="1">
                <a:latin typeface="Cambria Math" panose="02040503050406030204" pitchFamily="18" charset="0"/>
                <a:ea typeface="Cambria Math" panose="02040503050406030204" pitchFamily="18" charset="0"/>
              </a:endParaRPr>
            </a:p>
            <a:p>
              <a:pPr algn="ctr"/>
              <a:r>
                <a:rPr lang="pt-BR" sz="1800">
                  <a:latin typeface="Cambria Math" panose="02040503050406030204" pitchFamily="18" charset="0"/>
                  <a:ea typeface="Cambria Math" panose="02040503050406030204" pitchFamily="18" charset="0"/>
                </a:rPr>
                <a:t>Average distance</a:t>
              </a:r>
              <a:r>
                <a:rPr lang="pt-BR" sz="1800" b="1">
                  <a:latin typeface="Cambria Math" panose="02040503050406030204" pitchFamily="18" charset="0"/>
                  <a:ea typeface="Cambria Math" panose="02040503050406030204" pitchFamily="18" charset="0"/>
                </a:rPr>
                <a:t>)</a:t>
              </a:r>
            </a:p>
            <a:p>
              <a:pPr algn="ctr"/>
              <a:r>
                <a:rPr lang="pt-BR" sz="1800">
                  <a:latin typeface="Cambria Math" panose="02040503050406030204" pitchFamily="18" charset="0"/>
                  <a:ea typeface="Cambria Math" panose="02040503050406030204" pitchFamily="18" charset="0"/>
                </a:rPr>
                <a:t>x</a:t>
              </a:r>
            </a:p>
            <a:p>
              <a:pPr algn="ctr"/>
              <a:r>
                <a:rPr lang="pt-BR" sz="1800">
                  <a:latin typeface="Cambria Math" panose="02040503050406030204" pitchFamily="18" charset="0"/>
                  <a:ea typeface="Cambria Math" panose="02040503050406030204" pitchFamily="18" charset="0"/>
                </a:rPr>
                <a:t>Shipping rate</a:t>
              </a:r>
            </a:p>
            <a:p>
              <a:pPr algn="ctr"/>
              <a14:m>
                <m:oMathPara xmlns:m="http://schemas.openxmlformats.org/officeDocument/2006/math">
                  <m:oMathParaPr>
                    <m:jc m:val="centerGroup"/>
                  </m:oMathParaPr>
                  <m:oMath xmlns:m="http://schemas.openxmlformats.org/officeDocument/2006/math">
                    <m:r>
                      <a:rPr lang="pt-BR" sz="1800" i="1">
                        <a:latin typeface="Cambria Math" panose="02040503050406030204" pitchFamily="18" charset="0"/>
                        <a:ea typeface="Cambria Math" panose="02040503050406030204" pitchFamily="18" charset="0"/>
                      </a:rPr>
                      <m:t>=</m:t>
                    </m:r>
                  </m:oMath>
                </m:oMathPara>
              </a14:m>
              <a:endParaRPr lang="pt-BR" sz="1800">
                <a:latin typeface="Cambria Math" panose="02040503050406030204" pitchFamily="18" charset="0"/>
                <a:ea typeface="Cambria Math" panose="02040503050406030204" pitchFamily="18" charset="0"/>
              </a:endParaRPr>
            </a:p>
            <a:p>
              <a:pPr algn="ctr"/>
              <a:r>
                <a:rPr lang="pt-BR" sz="1800" b="1" u="sng">
                  <a:latin typeface="Cambria Math" panose="02040503050406030204" pitchFamily="18" charset="0"/>
                  <a:ea typeface="Cambria Math" panose="02040503050406030204" pitchFamily="18" charset="0"/>
                </a:rPr>
                <a:t>Gross revenue</a:t>
              </a:r>
            </a:p>
          </xdr:txBody>
        </xdr:sp>
      </mc:Choice>
      <mc:Fallback xmlns="">
        <xdr:sp macro="" textlink="">
          <xdr:nvSpPr>
            <xdr:cNvPr id="24" name="CaixaDeTexto 23">
              <a:extLst>
                <a:ext uri="{FF2B5EF4-FFF2-40B4-BE49-F238E27FC236}">
                  <a16:creationId xmlns:a16="http://schemas.microsoft.com/office/drawing/2014/main" id="{00000000-0008-0000-0400-000018000000}"/>
                </a:ext>
              </a:extLst>
            </xdr:cNvPr>
            <xdr:cNvSpPr txBox="1"/>
          </xdr:nvSpPr>
          <xdr:spPr>
            <a:xfrm>
              <a:off x="7143751" y="2083174"/>
              <a:ext cx="2709902" cy="2165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lang="pt-BR" sz="1800" b="1" i="0">
                  <a:latin typeface="Cambria Math" panose="02040503050406030204" pitchFamily="18" charset="0"/>
                  <a:ea typeface="Cambria Math" panose="02040503050406030204" pitchFamily="18" charset="0"/>
                </a:rPr>
                <a:t>(</a:t>
              </a:r>
              <a:r>
                <a:rPr lang="pt-BR" sz="1800" i="0">
                  <a:latin typeface="Cambria Math" panose="02040503050406030204" pitchFamily="18" charset="0"/>
                  <a:ea typeface="Cambria Math" panose="02040503050406030204" pitchFamily="18" charset="0"/>
                </a:rPr>
                <a:t>𝑁</a:t>
              </a:r>
              <a:r>
                <a:rPr lang="pt-BR" sz="1800" b="0" i="0">
                  <a:latin typeface="Cambria Math" panose="02040503050406030204" pitchFamily="18" charset="0"/>
                  <a:ea typeface="Cambria Math" panose="02040503050406030204" pitchFamily="18" charset="0"/>
                </a:rPr>
                <a:t>𝑢𝑚𝑏𝑒𝑟 𝑜𝑓 𝑣𝑒ℎ𝑖𝑐𝑙𝑒𝑠</a:t>
              </a:r>
              <a:endParaRPr lang="pt-BR" sz="1800" b="0" i="1">
                <a:latin typeface="Cambria Math" panose="02040503050406030204" pitchFamily="18" charset="0"/>
                <a:ea typeface="Cambria Math" panose="02040503050406030204" pitchFamily="18" charset="0"/>
              </a:endParaRPr>
            </a:p>
            <a:p>
              <a:pPr algn="ctr"/>
              <a:r>
                <a:rPr lang="pt-BR" sz="1800" b="0" i="0">
                  <a:latin typeface="Cambria Math" panose="02040503050406030204" pitchFamily="18" charset="0"/>
                  <a:ea typeface="Cambria Math" panose="02040503050406030204" pitchFamily="18" charset="0"/>
                </a:rPr>
                <a:t>𝑡𝑟𝑎𝑛𝑠𝑝𝑜𝑟𝑡𝑒𝑑</a:t>
              </a:r>
              <a:endParaRPr lang="pt-BR" sz="1800" b="0" i="1">
                <a:latin typeface="Cambria Math" panose="02040503050406030204" pitchFamily="18" charset="0"/>
                <a:ea typeface="Cambria Math" panose="02040503050406030204" pitchFamily="18" charset="0"/>
              </a:endParaRPr>
            </a:p>
            <a:p>
              <a:pPr algn="ctr"/>
              <a:r>
                <a:rPr lang="pt-BR" sz="1800" b="0" i="0">
                  <a:latin typeface="Cambria Math" panose="02040503050406030204" pitchFamily="18" charset="0"/>
                  <a:ea typeface="Cambria Math" panose="02040503050406030204" pitchFamily="18" charset="0"/>
                </a:rPr>
                <a:t>𝑥</a:t>
              </a:r>
              <a:endParaRPr lang="pt-BR" sz="1800" b="0" i="1">
                <a:latin typeface="Cambria Math" panose="02040503050406030204" pitchFamily="18" charset="0"/>
                <a:ea typeface="Cambria Math" panose="02040503050406030204" pitchFamily="18" charset="0"/>
              </a:endParaRPr>
            </a:p>
            <a:p>
              <a:pPr algn="ctr"/>
              <a:r>
                <a:rPr lang="pt-BR" sz="1800">
                  <a:latin typeface="Cambria Math" panose="02040503050406030204" pitchFamily="18" charset="0"/>
                  <a:ea typeface="Cambria Math" panose="02040503050406030204" pitchFamily="18" charset="0"/>
                </a:rPr>
                <a:t>Average distance</a:t>
              </a:r>
              <a:r>
                <a:rPr lang="pt-BR" sz="1800" b="1">
                  <a:latin typeface="Cambria Math" panose="02040503050406030204" pitchFamily="18" charset="0"/>
                  <a:ea typeface="Cambria Math" panose="02040503050406030204" pitchFamily="18" charset="0"/>
                </a:rPr>
                <a:t>)</a:t>
              </a:r>
            </a:p>
            <a:p>
              <a:pPr algn="ctr"/>
              <a:r>
                <a:rPr lang="pt-BR" sz="1800">
                  <a:latin typeface="Cambria Math" panose="02040503050406030204" pitchFamily="18" charset="0"/>
                  <a:ea typeface="Cambria Math" panose="02040503050406030204" pitchFamily="18" charset="0"/>
                </a:rPr>
                <a:t>x</a:t>
              </a:r>
            </a:p>
            <a:p>
              <a:pPr algn="ctr"/>
              <a:r>
                <a:rPr lang="pt-BR" sz="1800">
                  <a:latin typeface="Cambria Math" panose="02040503050406030204" pitchFamily="18" charset="0"/>
                  <a:ea typeface="Cambria Math" panose="02040503050406030204" pitchFamily="18" charset="0"/>
                </a:rPr>
                <a:t>Shipping rate</a:t>
              </a:r>
            </a:p>
            <a:p>
              <a:pPr algn="ctr"/>
              <a:r>
                <a:rPr lang="pt-BR" sz="1800" i="0">
                  <a:latin typeface="Cambria Math" panose="02040503050406030204" pitchFamily="18" charset="0"/>
                  <a:ea typeface="Cambria Math" panose="02040503050406030204" pitchFamily="18" charset="0"/>
                </a:rPr>
                <a:t>=</a:t>
              </a:r>
              <a:endParaRPr lang="pt-BR" sz="1800">
                <a:latin typeface="Cambria Math" panose="02040503050406030204" pitchFamily="18" charset="0"/>
                <a:ea typeface="Cambria Math" panose="02040503050406030204" pitchFamily="18" charset="0"/>
              </a:endParaRPr>
            </a:p>
            <a:p>
              <a:pPr algn="ctr"/>
              <a:r>
                <a:rPr lang="pt-BR" sz="1800" b="1" u="sng">
                  <a:latin typeface="Cambria Math" panose="02040503050406030204" pitchFamily="18" charset="0"/>
                  <a:ea typeface="Cambria Math" panose="02040503050406030204" pitchFamily="18" charset="0"/>
                </a:rPr>
                <a:t>Gross revenue</a:t>
              </a:r>
            </a:p>
          </xdr:txBody>
        </xdr:sp>
      </mc:Fallback>
    </mc:AlternateContent>
    <xdr:clientData/>
  </xdr:oneCellAnchor>
  <xdr:twoCellAnchor editAs="oneCell">
    <xdr:from>
      <xdr:col>18</xdr:col>
      <xdr:colOff>456372</xdr:colOff>
      <xdr:row>21</xdr:row>
      <xdr:rowOff>28575</xdr:rowOff>
    </xdr:from>
    <xdr:to>
      <xdr:col>19</xdr:col>
      <xdr:colOff>152400</xdr:colOff>
      <xdr:row>23</xdr:row>
      <xdr:rowOff>47625</xdr:rowOff>
    </xdr:to>
    <xdr:pic>
      <xdr:nvPicPr>
        <xdr:cNvPr id="18" name="Imagem 17" descr="https://cdn-icons-png.flaticon.com/512/591/591855.png">
          <a:hlinkClick xmlns:r="http://schemas.openxmlformats.org/officeDocument/2006/relationships" r:id="rId4"/>
          <a:extLst>
            <a:ext uri="{FF2B5EF4-FFF2-40B4-BE49-F238E27FC236}">
              <a16:creationId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429172" y="40386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513522</xdr:colOff>
      <xdr:row>21</xdr:row>
      <xdr:rowOff>28575</xdr:rowOff>
    </xdr:from>
    <xdr:to>
      <xdr:col>18</xdr:col>
      <xdr:colOff>209550</xdr:colOff>
      <xdr:row>23</xdr:row>
      <xdr:rowOff>47625</xdr:rowOff>
    </xdr:to>
    <xdr:pic>
      <xdr:nvPicPr>
        <xdr:cNvPr id="19" name="Imagem 18" descr="https://cdn-icons-png.flaticon.com/512/591/591855.png">
          <a:hlinkClick xmlns:r="http://schemas.openxmlformats.org/officeDocument/2006/relationships" r:id="rId6"/>
          <a:extLst>
            <a:ext uri="{FF2B5EF4-FFF2-40B4-BE49-F238E27FC236}">
              <a16:creationId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10800000">
          <a:off x="10876722" y="40386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333375</xdr:colOff>
      <xdr:row>23</xdr:row>
      <xdr:rowOff>19049</xdr:rowOff>
    </xdr:from>
    <xdr:to>
      <xdr:col>19</xdr:col>
      <xdr:colOff>523875</xdr:colOff>
      <xdr:row>24</xdr:row>
      <xdr:rowOff>104774</xdr:rowOff>
    </xdr:to>
    <xdr:sp macro="" textlink="">
      <xdr:nvSpPr>
        <xdr:cNvPr id="20" name="CaixaDeTexto 19">
          <a:extLst>
            <a:ext uri="{FF2B5EF4-FFF2-40B4-BE49-F238E27FC236}">
              <a16:creationId xmlns:a16="http://schemas.microsoft.com/office/drawing/2014/main" id="{00000000-0008-0000-0400-000014000000}"/>
            </a:ext>
          </a:extLst>
        </xdr:cNvPr>
        <xdr:cNvSpPr txBox="1"/>
      </xdr:nvSpPr>
      <xdr:spPr>
        <a:xfrm>
          <a:off x="11306175" y="4410074"/>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Next</a:t>
          </a:r>
        </a:p>
      </xdr:txBody>
    </xdr:sp>
    <xdr:clientData/>
  </xdr:twoCellAnchor>
  <xdr:twoCellAnchor>
    <xdr:from>
      <xdr:col>17</xdr:col>
      <xdr:colOff>179917</xdr:colOff>
      <xdr:row>23</xdr:row>
      <xdr:rowOff>19049</xdr:rowOff>
    </xdr:from>
    <xdr:to>
      <xdr:col>18</xdr:col>
      <xdr:colOff>409576</xdr:colOff>
      <xdr:row>24</xdr:row>
      <xdr:rowOff>104774</xdr:rowOff>
    </xdr:to>
    <xdr:sp macro="" textlink="">
      <xdr:nvSpPr>
        <xdr:cNvPr id="21" name="CaixaDeTexto 20">
          <a:extLst>
            <a:ext uri="{FF2B5EF4-FFF2-40B4-BE49-F238E27FC236}">
              <a16:creationId xmlns:a16="http://schemas.microsoft.com/office/drawing/2014/main" id="{00000000-0008-0000-0400-000015000000}"/>
            </a:ext>
          </a:extLst>
        </xdr:cNvPr>
        <xdr:cNvSpPr txBox="1"/>
      </xdr:nvSpPr>
      <xdr:spPr>
        <a:xfrm>
          <a:off x="10615084" y="4400549"/>
          <a:ext cx="843492"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Previous</a:t>
          </a:r>
        </a:p>
      </xdr:txBody>
    </xdr:sp>
    <xdr:clientData/>
  </xdr:twoCellAnchor>
  <xdr:twoCellAnchor editAs="oneCell">
    <xdr:from>
      <xdr:col>9</xdr:col>
      <xdr:colOff>381001</xdr:colOff>
      <xdr:row>18</xdr:row>
      <xdr:rowOff>137584</xdr:rowOff>
    </xdr:from>
    <xdr:to>
      <xdr:col>11</xdr:col>
      <xdr:colOff>362563</xdr:colOff>
      <xdr:row>25</xdr:row>
      <xdr:rowOff>9525</xdr:rowOff>
    </xdr:to>
    <xdr:pic>
      <xdr:nvPicPr>
        <xdr:cNvPr id="27" name="Gráfico 1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7" cstate="screen">
          <a:grayscl/>
          <a:extLst>
            <a:ext uri="{BEBA8EAE-BF5A-486C-A8C5-ECC9F3942E4B}">
              <a14:imgProps xmlns:a14="http://schemas.microsoft.com/office/drawing/2010/main">
                <a14:imgLayer r:embed="rId8">
                  <a14:imgEffect>
                    <a14:brightnessContrast bright="65000"/>
                  </a14:imgEffect>
                </a14:imgLayer>
              </a14:imgProps>
            </a:ext>
            <a:ext uri="{28A0092B-C50C-407E-A947-70E740481C1C}">
              <a14:useLocalDpi xmlns:a14="http://schemas.microsoft.com/office/drawing/2010/main"/>
            </a:ext>
          </a:extLst>
        </a:blip>
        <a:stretch>
          <a:fillRect/>
        </a:stretch>
      </xdr:blipFill>
      <xdr:spPr>
        <a:xfrm>
          <a:off x="5867401" y="3576109"/>
          <a:ext cx="1200762" cy="1205441"/>
        </a:xfrm>
        <a:prstGeom prst="rect">
          <a:avLst/>
        </a:prstGeom>
      </xdr:spPr>
    </xdr:pic>
    <xdr:clientData/>
  </xdr:twoCellAnchor>
  <xdr:twoCellAnchor editAs="oneCell">
    <xdr:from>
      <xdr:col>18</xdr:col>
      <xdr:colOff>122310</xdr:colOff>
      <xdr:row>0</xdr:row>
      <xdr:rowOff>123825</xdr:rowOff>
    </xdr:from>
    <xdr:to>
      <xdr:col>18</xdr:col>
      <xdr:colOff>525555</xdr:colOff>
      <xdr:row>3</xdr:row>
      <xdr:rowOff>9525</xdr:rowOff>
    </xdr:to>
    <xdr:pic>
      <xdr:nvPicPr>
        <xdr:cNvPr id="32" name="Imagem 31" descr="https://cdn-icons-png.flaticon.com/512/1946/1946488.png">
          <a:hlinkClick xmlns:r="http://schemas.openxmlformats.org/officeDocument/2006/relationships" r:id="rId9"/>
          <a:extLst>
            <a:ext uri="{FF2B5EF4-FFF2-40B4-BE49-F238E27FC236}">
              <a16:creationId xmlns:a16="http://schemas.microsoft.com/office/drawing/2014/main" id="{00000000-0008-0000-0400-000020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1095110" y="123825"/>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11206</xdr:colOff>
      <xdr:row>3</xdr:row>
      <xdr:rowOff>9523</xdr:rowOff>
    </xdr:from>
    <xdr:to>
      <xdr:col>19</xdr:col>
      <xdr:colOff>201706</xdr:colOff>
      <xdr:row>4</xdr:row>
      <xdr:rowOff>95248</xdr:rowOff>
    </xdr:to>
    <xdr:sp macro="" textlink="">
      <xdr:nvSpPr>
        <xdr:cNvPr id="33" name="CaixaDeTexto 32">
          <a:extLst>
            <a:ext uri="{FF2B5EF4-FFF2-40B4-BE49-F238E27FC236}">
              <a16:creationId xmlns:a16="http://schemas.microsoft.com/office/drawing/2014/main" id="{00000000-0008-0000-0400-000021000000}"/>
            </a:ext>
          </a:extLst>
        </xdr:cNvPr>
        <xdr:cNvSpPr txBox="1"/>
      </xdr:nvSpPr>
      <xdr:spPr>
        <a:xfrm>
          <a:off x="10984006" y="590548"/>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Menu</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0500-000003000000}"/>
            </a:ext>
          </a:extLst>
        </xdr:cNvPr>
        <xdr:cNvSpPr txBox="1">
          <a:spLocks/>
        </xdr:cNvSpPr>
      </xdr:nvSpPr>
      <xdr:spPr>
        <a:xfrm>
          <a:off x="1339663" y="271743"/>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a:t>
          </a:r>
          <a:r>
            <a:rPr lang="pt-BR" sz="2800" b="1" baseline="0">
              <a:solidFill>
                <a:srgbClr val="EA7423"/>
              </a:solidFill>
              <a:latin typeface="Montserrat"/>
              <a:ea typeface="Verdana" panose="020B0604030504040204" pitchFamily="34" charset="0"/>
              <a:cs typeface="Arial" panose="020B0604020202020204" pitchFamily="34" charset="0"/>
            </a:rPr>
            <a:t> </a:t>
          </a:r>
          <a:r>
            <a:rPr lang="pt-BR" sz="2800" b="1">
              <a:solidFill>
                <a:srgbClr val="EA7423"/>
              </a:solidFill>
              <a:latin typeface="Montserrat"/>
              <a:ea typeface="Verdana" panose="020B0604030504040204" pitchFamily="34" charset="0"/>
              <a:cs typeface="Arial" panose="020B0604020202020204" pitchFamily="34" charset="0"/>
            </a:rPr>
            <a:t>|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Automotive Division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512105</xdr:colOff>
      <xdr:row>1</xdr:row>
      <xdr:rowOff>136723</xdr:rowOff>
    </xdr:to>
    <xdr:pic>
      <xdr:nvPicPr>
        <xdr:cNvPr id="4" name="Imagem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285750</xdr:colOff>
      <xdr:row>3</xdr:row>
      <xdr:rowOff>171009</xdr:rowOff>
    </xdr:from>
    <xdr:ext cx="8858250" cy="1746632"/>
    <xdr:sp macro="" textlink="">
      <xdr:nvSpPr>
        <xdr:cNvPr id="16" name="CaixaDeTexto 15">
          <a:extLst>
            <a:ext uri="{FF2B5EF4-FFF2-40B4-BE49-F238E27FC236}">
              <a16:creationId xmlns:a16="http://schemas.microsoft.com/office/drawing/2014/main" id="{00000000-0008-0000-0500-000010000000}"/>
            </a:ext>
          </a:extLst>
        </xdr:cNvPr>
        <xdr:cNvSpPr txBox="1"/>
      </xdr:nvSpPr>
      <xdr:spPr>
        <a:xfrm>
          <a:off x="285750" y="742509"/>
          <a:ext cx="8858250" cy="1746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200" b="1">
              <a:solidFill>
                <a:srgbClr val="EA7423"/>
              </a:solidFill>
              <a:effectLst/>
              <a:latin typeface="Montserrat" panose="00000500000000000000" pitchFamily="2" charset="0"/>
              <a:ea typeface="+mn-ea"/>
              <a:cs typeface="+mn-cs"/>
            </a:rPr>
            <a:t>Indicator - Vehicles transported and </a:t>
          </a:r>
          <a:r>
            <a:rPr lang="pt-BR" sz="1200" b="1" i="0">
              <a:solidFill>
                <a:srgbClr val="EA7423"/>
              </a:solidFill>
              <a:effectLst/>
              <a:latin typeface="Montserrat" panose="00000500000000000000" pitchFamily="2" charset="0"/>
              <a:ea typeface="+mn-ea"/>
              <a:cs typeface="+mn-cs"/>
            </a:rPr>
            <a:t>market share</a:t>
          </a:r>
        </a:p>
        <a:p>
          <a:pPr>
            <a:spcBef>
              <a:spcPts val="600"/>
            </a:spcBef>
          </a:pPr>
          <a:r>
            <a:rPr lang="pt-BR" sz="1200">
              <a:solidFill>
                <a:schemeClr val="tx1"/>
              </a:solidFill>
              <a:effectLst/>
              <a:latin typeface="Montserrat" panose="00000500000000000000" pitchFamily="2" charset="0"/>
              <a:ea typeface="+mn-ea"/>
              <a:cs typeface="+mn-cs"/>
            </a:rPr>
            <a:t>The number of vehicles transported by Tegma in the last five years (2021-2025) corresponded to, on average, </a:t>
          </a:r>
          <a:r>
            <a:rPr lang="pt-BR" sz="1200" b="1">
              <a:solidFill>
                <a:schemeClr val="accent2"/>
              </a:solidFill>
              <a:effectLst/>
              <a:latin typeface="Montserrat" panose="00000500000000000000" pitchFamily="2" charset="0"/>
              <a:ea typeface="+mn-ea"/>
              <a:cs typeface="+mn-cs"/>
            </a:rPr>
            <a:t>24%</a:t>
          </a:r>
          <a:r>
            <a:rPr lang="pt-BR" sz="1200">
              <a:solidFill>
                <a:schemeClr val="tx1"/>
              </a:solidFill>
              <a:effectLst/>
              <a:latin typeface="Montserrat" panose="00000500000000000000" pitchFamily="2" charset="0"/>
              <a:ea typeface="+mn-ea"/>
              <a:cs typeface="+mn-cs"/>
            </a:rPr>
            <a:t> of the number of light and light commercial vehicles sold in Brazil and</a:t>
          </a:r>
          <a:r>
            <a:rPr lang="pt-BR" sz="1200" baseline="0">
              <a:solidFill>
                <a:schemeClr val="tx1"/>
              </a:solidFill>
              <a:effectLst/>
              <a:latin typeface="Montserrat" panose="00000500000000000000" pitchFamily="2" charset="0"/>
              <a:ea typeface="+mn-ea"/>
              <a:cs typeface="+mn-cs"/>
            </a:rPr>
            <a:t> exported</a:t>
          </a:r>
          <a:r>
            <a:rPr lang="pt-BR" sz="1200">
              <a:solidFill>
                <a:schemeClr val="tx1"/>
              </a:solidFill>
              <a:effectLst/>
              <a:latin typeface="Montserrat" panose="00000500000000000000" pitchFamily="2" charset="0"/>
              <a:ea typeface="+mn-ea"/>
              <a:cs typeface="+mn-cs"/>
            </a:rPr>
            <a:t>. Tegma transports vehicles for domestic deliveries (domestically produced or imported) and for export (which can be by road to Mercosur countries or to ports). The </a:t>
          </a:r>
          <a:r>
            <a:rPr lang="pt-BR" sz="1200" baseline="0">
              <a:solidFill>
                <a:schemeClr val="tx1"/>
              </a:solidFill>
              <a:effectLst/>
              <a:latin typeface="Montserrat" panose="00000500000000000000" pitchFamily="2" charset="0"/>
              <a:ea typeface="+mn-ea"/>
              <a:cs typeface="+mn-cs"/>
            </a:rPr>
            <a:t> Company also delivers vehicles</a:t>
          </a:r>
          <a:r>
            <a:rPr lang="pt-BR" sz="1200">
              <a:solidFill>
                <a:schemeClr val="tx1"/>
              </a:solidFill>
              <a:effectLst/>
              <a:latin typeface="Montserrat" panose="00000500000000000000" pitchFamily="2" charset="0"/>
              <a:ea typeface="+mn-ea"/>
              <a:cs typeface="+mn-cs"/>
            </a:rPr>
            <a:t> </a:t>
          </a:r>
          <a:r>
            <a:rPr lang="pt-BR" sz="1200" b="1">
              <a:solidFill>
                <a:schemeClr val="accent2"/>
              </a:solidFill>
              <a:effectLst/>
              <a:latin typeface="Montserrat" panose="00000500000000000000" pitchFamily="2" charset="0"/>
              <a:ea typeface="+mn-ea"/>
              <a:cs typeface="+mn-cs"/>
            </a:rPr>
            <a:t>acquired by RACs</a:t>
          </a:r>
          <a:r>
            <a:rPr lang="pt-BR" sz="1200">
              <a:solidFill>
                <a:schemeClr val="tx1"/>
              </a:solidFill>
              <a:effectLst/>
              <a:latin typeface="Montserrat" panose="00000500000000000000" pitchFamily="2" charset="0"/>
              <a:ea typeface="+mn-ea"/>
              <a:cs typeface="+mn-cs"/>
            </a:rPr>
            <a:t>, which have gained a lot of ground in the last few years.</a:t>
          </a:r>
        </a:p>
        <a:p>
          <a:pPr>
            <a:spcBef>
              <a:spcPts val="600"/>
            </a:spcBef>
          </a:pPr>
          <a:r>
            <a:rPr lang="pt-BR" sz="1200">
              <a:solidFill>
                <a:schemeClr val="tx1"/>
              </a:solidFill>
              <a:effectLst/>
              <a:latin typeface="Montserrat" panose="00000500000000000000" pitchFamily="2" charset="0"/>
              <a:ea typeface="+mn-ea"/>
              <a:cs typeface="+mn-cs"/>
            </a:rPr>
            <a:t>The market share of the transportation service for brand-new vehicles is calculated according to the table below: </a:t>
          </a:r>
        </a:p>
      </xdr:txBody>
    </xdr:sp>
    <xdr:clientData/>
  </xdr:oneCellAnchor>
  <xdr:oneCellAnchor>
    <xdr:from>
      <xdr:col>0</xdr:col>
      <xdr:colOff>514350</xdr:colOff>
      <xdr:row>21</xdr:row>
      <xdr:rowOff>180534</xdr:rowOff>
    </xdr:from>
    <xdr:ext cx="6800850" cy="195566"/>
    <xdr:sp macro="" textlink="">
      <xdr:nvSpPr>
        <xdr:cNvPr id="17" name="CaixaDeTexto 16">
          <a:extLst>
            <a:ext uri="{FF2B5EF4-FFF2-40B4-BE49-F238E27FC236}">
              <a16:creationId xmlns:a16="http://schemas.microsoft.com/office/drawing/2014/main" id="{00000000-0008-0000-0500-000011000000}"/>
            </a:ext>
          </a:extLst>
        </xdr:cNvPr>
        <xdr:cNvSpPr txBox="1"/>
      </xdr:nvSpPr>
      <xdr:spPr>
        <a:xfrm>
          <a:off x="514350" y="4181034"/>
          <a:ext cx="6800850" cy="1955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spcBef>
              <a:spcPts val="600"/>
            </a:spcBef>
          </a:pPr>
          <a:r>
            <a:rPr lang="pt-BR" sz="700">
              <a:solidFill>
                <a:schemeClr val="tx1"/>
              </a:solidFill>
              <a:effectLst/>
              <a:latin typeface="Montserrat" panose="00000500000000000000" pitchFamily="2" charset="0"/>
              <a:ea typeface="+mn-ea"/>
              <a:cs typeface="+mn-cs"/>
            </a:rPr>
            <a:t>¹ Source: Carta da ANFAVEA - Leves e comerciais leves (https://anfavea.com.br/site/edicoes-em-excel/) </a:t>
          </a:r>
        </a:p>
      </xdr:txBody>
    </xdr:sp>
    <xdr:clientData/>
  </xdr:oneCellAnchor>
  <xdr:twoCellAnchor editAs="oneCell">
    <xdr:from>
      <xdr:col>15</xdr:col>
      <xdr:colOff>26863</xdr:colOff>
      <xdr:row>0</xdr:row>
      <xdr:rowOff>9525</xdr:rowOff>
    </xdr:from>
    <xdr:to>
      <xdr:col>19</xdr:col>
      <xdr:colOff>588645</xdr:colOff>
      <xdr:row>24</xdr:row>
      <xdr:rowOff>167640</xdr:rowOff>
    </xdr:to>
    <xdr:pic>
      <xdr:nvPicPr>
        <xdr:cNvPr id="12" name="Imagem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2"/>
        <a:stretch>
          <a:fillRect/>
        </a:stretch>
      </xdr:blipFill>
      <xdr:spPr>
        <a:xfrm>
          <a:off x="9170863" y="9525"/>
          <a:ext cx="3011612" cy="4724400"/>
        </a:xfrm>
        <a:prstGeom prst="rect">
          <a:avLst/>
        </a:prstGeom>
      </xdr:spPr>
    </xdr:pic>
    <xdr:clientData/>
  </xdr:twoCellAnchor>
  <xdr:twoCellAnchor editAs="oneCell">
    <xdr:from>
      <xdr:col>18</xdr:col>
      <xdr:colOff>241092</xdr:colOff>
      <xdr:row>0</xdr:row>
      <xdr:rowOff>71718</xdr:rowOff>
    </xdr:from>
    <xdr:to>
      <xdr:col>19</xdr:col>
      <xdr:colOff>34737</xdr:colOff>
      <xdr:row>2</xdr:row>
      <xdr:rowOff>132678</xdr:rowOff>
    </xdr:to>
    <xdr:pic>
      <xdr:nvPicPr>
        <xdr:cNvPr id="11" name="Imagem 10" descr="https://cdn-icons-png.flaticon.com/512/1946/1946488.png">
          <a:hlinkClick xmlns:r="http://schemas.openxmlformats.org/officeDocument/2006/relationships" r:id="rId3"/>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4"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213892" y="71718"/>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129988</xdr:colOff>
      <xdr:row>2</xdr:row>
      <xdr:rowOff>157441</xdr:rowOff>
    </xdr:from>
    <xdr:to>
      <xdr:col>19</xdr:col>
      <xdr:colOff>320488</xdr:colOff>
      <xdr:row>4</xdr:row>
      <xdr:rowOff>52666</xdr:rowOff>
    </xdr:to>
    <xdr:sp macro="" textlink="">
      <xdr:nvSpPr>
        <xdr:cNvPr id="13" name="CaixaDeTexto 12">
          <a:extLst>
            <a:ext uri="{FF2B5EF4-FFF2-40B4-BE49-F238E27FC236}">
              <a16:creationId xmlns:a16="http://schemas.microsoft.com/office/drawing/2014/main" id="{00000000-0008-0000-0500-00000D000000}"/>
            </a:ext>
          </a:extLst>
        </xdr:cNvPr>
        <xdr:cNvSpPr txBox="1"/>
      </xdr:nvSpPr>
      <xdr:spPr>
        <a:xfrm>
          <a:off x="11102788" y="538441"/>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Menu</a:t>
          </a:r>
        </a:p>
      </xdr:txBody>
    </xdr:sp>
    <xdr:clientData/>
  </xdr:twoCellAnchor>
  <xdr:twoCellAnchor editAs="oneCell">
    <xdr:from>
      <xdr:col>18</xdr:col>
      <xdr:colOff>351597</xdr:colOff>
      <xdr:row>20</xdr:row>
      <xdr:rowOff>57150</xdr:rowOff>
    </xdr:from>
    <xdr:to>
      <xdr:col>19</xdr:col>
      <xdr:colOff>53340</xdr:colOff>
      <xdr:row>22</xdr:row>
      <xdr:rowOff>76200</xdr:rowOff>
    </xdr:to>
    <xdr:pic>
      <xdr:nvPicPr>
        <xdr:cNvPr id="14" name="Imagem 13" descr="https://cdn-icons-png.flaticon.com/512/591/591855.png">
          <a:hlinkClick xmlns:r="http://schemas.openxmlformats.org/officeDocument/2006/relationships" r:id="rId5"/>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6"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324397" y="386715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408747</xdr:colOff>
      <xdr:row>20</xdr:row>
      <xdr:rowOff>57150</xdr:rowOff>
    </xdr:from>
    <xdr:to>
      <xdr:col>18</xdr:col>
      <xdr:colOff>93345</xdr:colOff>
      <xdr:row>22</xdr:row>
      <xdr:rowOff>76200</xdr:rowOff>
    </xdr:to>
    <xdr:pic>
      <xdr:nvPicPr>
        <xdr:cNvPr id="15" name="Imagem 14" descr="https://cdn-icons-png.flaticon.com/512/591/591855.png">
          <a:hlinkClick xmlns:r="http://schemas.openxmlformats.org/officeDocument/2006/relationships" r:id="rId7"/>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6"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10800000">
          <a:off x="10771947" y="386715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228600</xdr:colOff>
      <xdr:row>22</xdr:row>
      <xdr:rowOff>47624</xdr:rowOff>
    </xdr:from>
    <xdr:to>
      <xdr:col>19</xdr:col>
      <xdr:colOff>419100</xdr:colOff>
      <xdr:row>23</xdr:row>
      <xdr:rowOff>133349</xdr:rowOff>
    </xdr:to>
    <xdr:sp macro="" textlink="">
      <xdr:nvSpPr>
        <xdr:cNvPr id="18" name="CaixaDeTexto 17">
          <a:extLst>
            <a:ext uri="{FF2B5EF4-FFF2-40B4-BE49-F238E27FC236}">
              <a16:creationId xmlns:a16="http://schemas.microsoft.com/office/drawing/2014/main" id="{00000000-0008-0000-0500-000012000000}"/>
            </a:ext>
          </a:extLst>
        </xdr:cNvPr>
        <xdr:cNvSpPr txBox="1"/>
      </xdr:nvSpPr>
      <xdr:spPr>
        <a:xfrm>
          <a:off x="11201400" y="4238624"/>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17</xdr:col>
      <xdr:colOff>42334</xdr:colOff>
      <xdr:row>22</xdr:row>
      <xdr:rowOff>47624</xdr:rowOff>
    </xdr:from>
    <xdr:to>
      <xdr:col>18</xdr:col>
      <xdr:colOff>304801</xdr:colOff>
      <xdr:row>23</xdr:row>
      <xdr:rowOff>133349</xdr:rowOff>
    </xdr:to>
    <xdr:sp macro="" textlink="">
      <xdr:nvSpPr>
        <xdr:cNvPr id="19" name="CaixaDeTexto 18">
          <a:extLst>
            <a:ext uri="{FF2B5EF4-FFF2-40B4-BE49-F238E27FC236}">
              <a16:creationId xmlns:a16="http://schemas.microsoft.com/office/drawing/2014/main" id="{00000000-0008-0000-0500-000013000000}"/>
            </a:ext>
          </a:extLst>
        </xdr:cNvPr>
        <xdr:cNvSpPr txBox="1"/>
      </xdr:nvSpPr>
      <xdr:spPr>
        <a:xfrm>
          <a:off x="10477501" y="4238624"/>
          <a:ext cx="8763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oneCellAnchor>
    <xdr:from>
      <xdr:col>11</xdr:col>
      <xdr:colOff>222250</xdr:colOff>
      <xdr:row>13</xdr:row>
      <xdr:rowOff>84666</xdr:rowOff>
    </xdr:from>
    <xdr:ext cx="2074333" cy="2074333"/>
    <xdr:sp macro="" textlink="">
      <xdr:nvSpPr>
        <xdr:cNvPr id="21" name="CaixaDeTexto 20">
          <a:extLst>
            <a:ext uri="{FF2B5EF4-FFF2-40B4-BE49-F238E27FC236}">
              <a16:creationId xmlns:a16="http://schemas.microsoft.com/office/drawing/2014/main" id="{00000000-0008-0000-0500-000015000000}"/>
            </a:ext>
          </a:extLst>
        </xdr:cNvPr>
        <xdr:cNvSpPr txBox="1"/>
      </xdr:nvSpPr>
      <xdr:spPr>
        <a:xfrm>
          <a:off x="6974417" y="2561166"/>
          <a:ext cx="2074333" cy="2074333"/>
        </a:xfrm>
        <a:prstGeom prst="rect">
          <a:avLst/>
        </a:prstGeom>
        <a:noFill/>
        <a:ln w="28575">
          <a:solidFill>
            <a:schemeClr val="accent2"/>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spcBef>
              <a:spcPts val="600"/>
            </a:spcBef>
          </a:pPr>
          <a:r>
            <a:rPr lang="pt-BR" sz="1100" b="1">
              <a:solidFill>
                <a:srgbClr val="EA7423"/>
              </a:solidFill>
              <a:effectLst/>
              <a:latin typeface="Montserrat" panose="00000500000000000000" pitchFamily="2" charset="0"/>
              <a:ea typeface="+mn-ea"/>
              <a:cs typeface="+mn-cs"/>
            </a:rPr>
            <a:t>For forecasting purposes </a:t>
          </a:r>
          <a:r>
            <a:rPr lang="pt-BR" sz="1100" baseline="0">
              <a:solidFill>
                <a:schemeClr val="tx1"/>
              </a:solidFill>
              <a:effectLst/>
              <a:latin typeface="Montserrat" panose="00000500000000000000" pitchFamily="2" charset="0"/>
              <a:ea typeface="+mn-ea"/>
              <a:cs typeface="+mn-cs"/>
            </a:rPr>
            <a:t>The vehicle manufacterers and distributors associations, ANFAVEA and FENABRAVE, annually disclose their public projections for the subsequent year. This may be used as a way to project sales for the following year.</a:t>
          </a:r>
        </a:p>
      </xdr:txBody>
    </xdr:sp>
    <xdr:clientData/>
  </xdr:oneCellAnchor>
  <xdr:twoCellAnchor editAs="oneCell">
    <xdr:from>
      <xdr:col>0</xdr:col>
      <xdr:colOff>31750</xdr:colOff>
      <xdr:row>1</xdr:row>
      <xdr:rowOff>10584</xdr:rowOff>
    </xdr:from>
    <xdr:to>
      <xdr:col>2</xdr:col>
      <xdr:colOff>132639</xdr:colOff>
      <xdr:row>2</xdr:row>
      <xdr:rowOff>168699</xdr:rowOff>
    </xdr:to>
    <xdr:pic>
      <xdr:nvPicPr>
        <xdr:cNvPr id="20" name="Imagem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8"/>
        <a:stretch>
          <a:fillRect/>
        </a:stretch>
      </xdr:blipFill>
      <xdr:spPr>
        <a:xfrm>
          <a:off x="31750" y="201084"/>
          <a:ext cx="1336176" cy="342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175184</xdr:colOff>
      <xdr:row>2</xdr:row>
      <xdr:rowOff>169545</xdr:rowOff>
    </xdr:to>
    <xdr:pic>
      <xdr:nvPicPr>
        <xdr:cNvPr id="2" name="Image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06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 |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Automotive Division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512105</xdr:colOff>
      <xdr:row>1</xdr:row>
      <xdr:rowOff>136723</xdr:rowOff>
    </xdr:to>
    <xdr:pic>
      <xdr:nvPicPr>
        <xdr:cNvPr id="4" name="Imagem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285749</xdr:colOff>
      <xdr:row>3</xdr:row>
      <xdr:rowOff>171009</xdr:rowOff>
    </xdr:from>
    <xdr:ext cx="7016751" cy="2781741"/>
    <xdr:sp macro="" textlink="">
      <xdr:nvSpPr>
        <xdr:cNvPr id="5" name="CaixaDeTexto 4">
          <a:extLst>
            <a:ext uri="{FF2B5EF4-FFF2-40B4-BE49-F238E27FC236}">
              <a16:creationId xmlns:a16="http://schemas.microsoft.com/office/drawing/2014/main" id="{00000000-0008-0000-0600-000005000000}"/>
            </a:ext>
          </a:extLst>
        </xdr:cNvPr>
        <xdr:cNvSpPr txBox="1"/>
      </xdr:nvSpPr>
      <xdr:spPr>
        <a:xfrm>
          <a:off x="285749" y="742509"/>
          <a:ext cx="7016751" cy="27817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400" b="1">
              <a:solidFill>
                <a:srgbClr val="EA7423"/>
              </a:solidFill>
              <a:effectLst/>
              <a:latin typeface="Montserrat" panose="00000500000000000000" pitchFamily="2" charset="0"/>
              <a:ea typeface="+mn-ea"/>
              <a:cs typeface="+mn-cs"/>
            </a:rPr>
            <a:t>Indicator - Average distance</a:t>
          </a:r>
        </a:p>
        <a:p>
          <a:pPr>
            <a:spcBef>
              <a:spcPts val="600"/>
            </a:spcBef>
          </a:pPr>
          <a:r>
            <a:rPr lang="pt-BR" sz="1400">
              <a:solidFill>
                <a:schemeClr val="tx1"/>
              </a:solidFill>
              <a:effectLst/>
              <a:latin typeface="Montserrat" panose="00000500000000000000" pitchFamily="2" charset="0"/>
              <a:ea typeface="+mn-ea"/>
              <a:cs typeface="+mn-cs"/>
            </a:rPr>
            <a:t>The average distance is an indicator disclosed in Tegma's results that reflects the distribution radius of our deliveries. It is calculated by dividing the total number of kilometers traveled by all vehicles (e.g., a truck with ten vehicles that travels 1,000 km and delivers all vehicles to the same destination will contribute 10,000 km to the total distance) by the number of vehicles transported. The change in this indicator reflects the share of vehicle sales in the regions served by Tegma throughout the country. Since a large portion of the vehicles both produced and imported by Brazil come through the Brazilian Southeast region, the greater the participation of sales outside the Southeast, the greater Tegma's average distance. The history of this indicator is shown in the table below.</a:t>
          </a:r>
          <a:br>
            <a:rPr lang="pt-BR" sz="1400">
              <a:solidFill>
                <a:schemeClr val="tx1"/>
              </a:solidFill>
              <a:effectLst/>
              <a:latin typeface="Montserrat" panose="00000500000000000000" pitchFamily="2" charset="0"/>
              <a:ea typeface="+mn-ea"/>
              <a:cs typeface="+mn-cs"/>
            </a:rPr>
          </a:br>
          <a:endParaRPr lang="pt-BR" sz="1400">
            <a:solidFill>
              <a:schemeClr val="tx1"/>
            </a:solidFill>
            <a:effectLst/>
            <a:latin typeface="Montserrat" panose="00000500000000000000" pitchFamily="2" charset="0"/>
            <a:ea typeface="+mn-ea"/>
            <a:cs typeface="+mn-cs"/>
          </a:endParaRPr>
        </a:p>
      </xdr:txBody>
    </xdr:sp>
    <xdr:clientData/>
  </xdr:oneCellAnchor>
  <xdr:twoCellAnchor editAs="oneCell">
    <xdr:from>
      <xdr:col>15</xdr:col>
      <xdr:colOff>266700</xdr:colOff>
      <xdr:row>0</xdr:row>
      <xdr:rowOff>5060</xdr:rowOff>
    </xdr:from>
    <xdr:to>
      <xdr:col>19</xdr:col>
      <xdr:colOff>592949</xdr:colOff>
      <xdr:row>24</xdr:row>
      <xdr:rowOff>174223</xdr:rowOff>
    </xdr:to>
    <xdr:pic>
      <xdr:nvPicPr>
        <xdr:cNvPr id="16" name="Imagem 15">
          <a:extLst>
            <a:ext uri="{FF2B5EF4-FFF2-40B4-BE49-F238E27FC236}">
              <a16:creationId xmlns:a16="http://schemas.microsoft.com/office/drawing/2014/main" id="{00000000-0008-0000-0600-000010000000}"/>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colorTemperature colorTemp="5900"/>
                  </a14:imgEffect>
                </a14:imgLayer>
              </a14:imgProps>
            </a:ext>
            <a:ext uri="{28A0092B-C50C-407E-A947-70E740481C1C}">
              <a14:useLocalDpi xmlns:a14="http://schemas.microsoft.com/office/drawing/2010/main"/>
            </a:ext>
          </a:extLst>
        </a:blip>
        <a:srcRect/>
        <a:stretch/>
      </xdr:blipFill>
      <xdr:spPr>
        <a:xfrm>
          <a:off x="9410700" y="5060"/>
          <a:ext cx="2774174" cy="4741163"/>
        </a:xfrm>
        <a:prstGeom prst="rect">
          <a:avLst/>
        </a:prstGeom>
      </xdr:spPr>
    </xdr:pic>
    <xdr:clientData/>
  </xdr:twoCellAnchor>
  <xdr:twoCellAnchor editAs="oneCell">
    <xdr:from>
      <xdr:col>18</xdr:col>
      <xdr:colOff>446847</xdr:colOff>
      <xdr:row>20</xdr:row>
      <xdr:rowOff>171450</xdr:rowOff>
    </xdr:from>
    <xdr:to>
      <xdr:col>19</xdr:col>
      <xdr:colOff>131445</xdr:colOff>
      <xdr:row>23</xdr:row>
      <xdr:rowOff>0</xdr:rowOff>
    </xdr:to>
    <xdr:pic>
      <xdr:nvPicPr>
        <xdr:cNvPr id="14" name="Imagem 13" descr="https://cdn-icons-png.flaticon.com/512/591/591855.png">
          <a:hlinkClick xmlns:r="http://schemas.openxmlformats.org/officeDocument/2006/relationships" r:id="rId5"/>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6"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419647" y="398145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503997</xdr:colOff>
      <xdr:row>20</xdr:row>
      <xdr:rowOff>171450</xdr:rowOff>
    </xdr:from>
    <xdr:to>
      <xdr:col>18</xdr:col>
      <xdr:colOff>205740</xdr:colOff>
      <xdr:row>23</xdr:row>
      <xdr:rowOff>0</xdr:rowOff>
    </xdr:to>
    <xdr:pic>
      <xdr:nvPicPr>
        <xdr:cNvPr id="15" name="Imagem 14" descr="https://cdn-icons-png.flaticon.com/512/591/591855.png">
          <a:hlinkClick xmlns:r="http://schemas.openxmlformats.org/officeDocument/2006/relationships" r:id="rId7"/>
          <a:extLst>
            <a:ext uri="{FF2B5EF4-FFF2-40B4-BE49-F238E27FC236}">
              <a16:creationId xmlns:a16="http://schemas.microsoft.com/office/drawing/2014/main" id="{00000000-0008-0000-0600-00000F000000}"/>
            </a:ext>
          </a:extLst>
        </xdr:cNvPr>
        <xdr:cNvPicPr>
          <a:picLocks noChangeAspect="1" noChangeArrowheads="1"/>
        </xdr:cNvPicPr>
      </xdr:nvPicPr>
      <xdr:blipFill>
        <a:blip xmlns:r="http://schemas.openxmlformats.org/officeDocument/2006/relationships" r:embed="rId6"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10800000">
          <a:off x="10867197" y="398145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323850</xdr:colOff>
      <xdr:row>22</xdr:row>
      <xdr:rowOff>161924</xdr:rowOff>
    </xdr:from>
    <xdr:to>
      <xdr:col>19</xdr:col>
      <xdr:colOff>514350</xdr:colOff>
      <xdr:row>24</xdr:row>
      <xdr:rowOff>57149</xdr:rowOff>
    </xdr:to>
    <xdr:sp macro="" textlink="">
      <xdr:nvSpPr>
        <xdr:cNvPr id="18" name="CaixaDeTexto 17">
          <a:extLst>
            <a:ext uri="{FF2B5EF4-FFF2-40B4-BE49-F238E27FC236}">
              <a16:creationId xmlns:a16="http://schemas.microsoft.com/office/drawing/2014/main" id="{00000000-0008-0000-0600-000012000000}"/>
            </a:ext>
          </a:extLst>
        </xdr:cNvPr>
        <xdr:cNvSpPr txBox="1"/>
      </xdr:nvSpPr>
      <xdr:spPr>
        <a:xfrm>
          <a:off x="11296650" y="4352924"/>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Next</a:t>
          </a:r>
        </a:p>
      </xdr:txBody>
    </xdr:sp>
    <xdr:clientData/>
  </xdr:twoCellAnchor>
  <xdr:twoCellAnchor>
    <xdr:from>
      <xdr:col>15</xdr:col>
      <xdr:colOff>76200</xdr:colOff>
      <xdr:row>0</xdr:row>
      <xdr:rowOff>0</xdr:rowOff>
    </xdr:from>
    <xdr:to>
      <xdr:col>19</xdr:col>
      <xdr:colOff>514350</xdr:colOff>
      <xdr:row>24</xdr:row>
      <xdr:rowOff>84964</xdr:rowOff>
    </xdr:to>
    <xdr:sp macro="" textlink="">
      <xdr:nvSpPr>
        <xdr:cNvPr id="17" name="Freeform 5">
          <a:extLst>
            <a:ext uri="{FF2B5EF4-FFF2-40B4-BE49-F238E27FC236}">
              <a16:creationId xmlns:a16="http://schemas.microsoft.com/office/drawing/2014/main" id="{00000000-0008-0000-0600-000011000000}"/>
            </a:ext>
          </a:extLst>
        </xdr:cNvPr>
        <xdr:cNvSpPr>
          <a:spLocks noChangeAspect="1" noEditPoints="1"/>
        </xdr:cNvSpPr>
      </xdr:nvSpPr>
      <xdr:spPr bwMode="auto">
        <a:xfrm>
          <a:off x="9220200" y="0"/>
          <a:ext cx="2876550" cy="4656964"/>
        </a:xfrm>
        <a:custGeom>
          <a:avLst/>
          <a:gdLst>
            <a:gd name="T0" fmla="*/ 1616 w 2204"/>
            <a:gd name="T1" fmla="*/ 0 h 3230"/>
            <a:gd name="T2" fmla="*/ 152 w 2204"/>
            <a:gd name="T3" fmla="*/ 1615 h 3230"/>
            <a:gd name="T4" fmla="*/ 101 w 2204"/>
            <a:gd name="T5" fmla="*/ 2810 h 3230"/>
            <a:gd name="T6" fmla="*/ 88 w 2204"/>
            <a:gd name="T7" fmla="*/ 2560 h 3230"/>
            <a:gd name="T8" fmla="*/ 88 w 2204"/>
            <a:gd name="T9" fmla="*/ 2558 h 3230"/>
            <a:gd name="T10" fmla="*/ 276 w 2204"/>
            <a:gd name="T11" fmla="*/ 1674 h 3230"/>
            <a:gd name="T12" fmla="*/ 1482 w 2204"/>
            <a:gd name="T13" fmla="*/ 371 h 3230"/>
            <a:gd name="T14" fmla="*/ 1784 w 2204"/>
            <a:gd name="T15" fmla="*/ 755 h 3230"/>
            <a:gd name="T16" fmla="*/ 2204 w 2204"/>
            <a:gd name="T17" fmla="*/ 755 h 3230"/>
            <a:gd name="T18" fmla="*/ 1616 w 2204"/>
            <a:gd name="T19" fmla="*/ 0 h 3230"/>
            <a:gd name="T20" fmla="*/ 1269 w 2204"/>
            <a:gd name="T21" fmla="*/ 1077 h 3230"/>
            <a:gd name="T22" fmla="*/ 2200 w 2204"/>
            <a:gd name="T23" fmla="*/ 1078 h 3230"/>
            <a:gd name="T24" fmla="*/ 2089 w 2204"/>
            <a:gd name="T25" fmla="*/ 1615 h 3230"/>
            <a:gd name="T26" fmla="*/ 625 w 2204"/>
            <a:gd name="T27" fmla="*/ 3230 h 3230"/>
            <a:gd name="T28" fmla="*/ 520 w 2204"/>
            <a:gd name="T29" fmla="*/ 3220 h 3230"/>
            <a:gd name="T30" fmla="*/ 521 w 2204"/>
            <a:gd name="T31" fmla="*/ 3220 h 3230"/>
            <a:gd name="T32" fmla="*/ 544 w 2204"/>
            <a:gd name="T33" fmla="*/ 3218 h 3230"/>
            <a:gd name="T34" fmla="*/ 545 w 2204"/>
            <a:gd name="T35" fmla="*/ 3218 h 3230"/>
            <a:gd name="T36" fmla="*/ 567 w 2204"/>
            <a:gd name="T37" fmla="*/ 3216 h 3230"/>
            <a:gd name="T38" fmla="*/ 569 w 2204"/>
            <a:gd name="T39" fmla="*/ 3215 h 3230"/>
            <a:gd name="T40" fmla="*/ 591 w 2204"/>
            <a:gd name="T41" fmla="*/ 3212 h 3230"/>
            <a:gd name="T42" fmla="*/ 593 w 2204"/>
            <a:gd name="T43" fmla="*/ 3212 h 3230"/>
            <a:gd name="T44" fmla="*/ 615 w 2204"/>
            <a:gd name="T45" fmla="*/ 3207 h 3230"/>
            <a:gd name="T46" fmla="*/ 616 w 2204"/>
            <a:gd name="T47" fmla="*/ 3207 h 3230"/>
            <a:gd name="T48" fmla="*/ 640 w 2204"/>
            <a:gd name="T49" fmla="*/ 3201 h 3230"/>
            <a:gd name="T50" fmla="*/ 640 w 2204"/>
            <a:gd name="T51" fmla="*/ 3201 h 3230"/>
            <a:gd name="T52" fmla="*/ 782 w 2204"/>
            <a:gd name="T53" fmla="*/ 3147 h 3230"/>
            <a:gd name="T54" fmla="*/ 890 w 2204"/>
            <a:gd name="T55" fmla="*/ 3084 h 3230"/>
            <a:gd name="T56" fmla="*/ 1664 w 2204"/>
            <a:gd name="T57" fmla="*/ 1804 h 3230"/>
            <a:gd name="T58" fmla="*/ 1224 w 2204"/>
            <a:gd name="T59" fmla="*/ 1340 h 3230"/>
            <a:gd name="T60" fmla="*/ 1269 w 2204"/>
            <a:gd name="T61" fmla="*/ 1077 h 32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2204" h="3230">
              <a:moveTo>
                <a:pt x="1616" y="0"/>
              </a:moveTo>
              <a:cubicBezTo>
                <a:pt x="1082" y="0"/>
                <a:pt x="425" y="726"/>
                <a:pt x="152" y="1615"/>
              </a:cubicBezTo>
              <a:cubicBezTo>
                <a:pt x="9" y="2082"/>
                <a:pt x="0" y="2515"/>
                <a:pt x="101" y="2810"/>
              </a:cubicBezTo>
              <a:cubicBezTo>
                <a:pt x="91" y="2737"/>
                <a:pt x="86" y="2646"/>
                <a:pt x="88" y="2560"/>
              </a:cubicBezTo>
              <a:cubicBezTo>
                <a:pt x="88" y="2559"/>
                <a:pt x="88" y="2558"/>
                <a:pt x="88" y="2558"/>
              </a:cubicBezTo>
              <a:cubicBezTo>
                <a:pt x="97" y="2254"/>
                <a:pt x="170" y="1955"/>
                <a:pt x="276" y="1674"/>
              </a:cubicBezTo>
              <a:cubicBezTo>
                <a:pt x="584" y="873"/>
                <a:pt x="1095" y="391"/>
                <a:pt x="1482" y="371"/>
              </a:cubicBezTo>
              <a:cubicBezTo>
                <a:pt x="1691" y="360"/>
                <a:pt x="1792" y="495"/>
                <a:pt x="1784" y="755"/>
              </a:cubicBezTo>
              <a:cubicBezTo>
                <a:pt x="2204" y="755"/>
                <a:pt x="2204" y="755"/>
                <a:pt x="2204" y="755"/>
              </a:cubicBezTo>
              <a:cubicBezTo>
                <a:pt x="2170" y="302"/>
                <a:pt x="1960" y="0"/>
                <a:pt x="1616" y="0"/>
              </a:cubicBezTo>
              <a:moveTo>
                <a:pt x="1269" y="1077"/>
              </a:moveTo>
              <a:cubicBezTo>
                <a:pt x="2200" y="1078"/>
                <a:pt x="2200" y="1078"/>
                <a:pt x="2200" y="1078"/>
              </a:cubicBezTo>
              <a:cubicBezTo>
                <a:pt x="2183" y="1242"/>
                <a:pt x="2145" y="1433"/>
                <a:pt x="2089" y="1615"/>
              </a:cubicBezTo>
              <a:cubicBezTo>
                <a:pt x="1816" y="2505"/>
                <a:pt x="1159" y="3230"/>
                <a:pt x="625" y="3230"/>
              </a:cubicBezTo>
              <a:cubicBezTo>
                <a:pt x="589" y="3230"/>
                <a:pt x="554" y="3226"/>
                <a:pt x="520" y="3220"/>
              </a:cubicBezTo>
              <a:cubicBezTo>
                <a:pt x="521" y="3220"/>
                <a:pt x="521" y="3220"/>
                <a:pt x="521" y="3220"/>
              </a:cubicBezTo>
              <a:cubicBezTo>
                <a:pt x="529" y="3219"/>
                <a:pt x="536" y="3219"/>
                <a:pt x="544" y="3218"/>
              </a:cubicBezTo>
              <a:cubicBezTo>
                <a:pt x="544" y="3218"/>
                <a:pt x="544" y="3218"/>
                <a:pt x="545" y="3218"/>
              </a:cubicBezTo>
              <a:cubicBezTo>
                <a:pt x="552" y="3217"/>
                <a:pt x="560" y="3217"/>
                <a:pt x="567" y="3216"/>
              </a:cubicBezTo>
              <a:cubicBezTo>
                <a:pt x="568" y="3215"/>
                <a:pt x="568" y="3215"/>
                <a:pt x="569" y="3215"/>
              </a:cubicBezTo>
              <a:cubicBezTo>
                <a:pt x="576" y="3214"/>
                <a:pt x="584" y="3213"/>
                <a:pt x="591" y="3212"/>
              </a:cubicBezTo>
              <a:cubicBezTo>
                <a:pt x="592" y="3212"/>
                <a:pt x="592" y="3212"/>
                <a:pt x="593" y="3212"/>
              </a:cubicBezTo>
              <a:cubicBezTo>
                <a:pt x="600" y="3210"/>
                <a:pt x="608" y="3209"/>
                <a:pt x="615" y="3207"/>
              </a:cubicBezTo>
              <a:cubicBezTo>
                <a:pt x="616" y="3207"/>
                <a:pt x="616" y="3207"/>
                <a:pt x="616" y="3207"/>
              </a:cubicBezTo>
              <a:cubicBezTo>
                <a:pt x="624" y="3205"/>
                <a:pt x="632" y="3203"/>
                <a:pt x="640" y="3201"/>
              </a:cubicBezTo>
              <a:cubicBezTo>
                <a:pt x="640" y="3201"/>
                <a:pt x="640" y="3201"/>
                <a:pt x="640" y="3201"/>
              </a:cubicBezTo>
              <a:cubicBezTo>
                <a:pt x="688" y="3188"/>
                <a:pt x="738" y="3170"/>
                <a:pt x="782" y="3147"/>
              </a:cubicBezTo>
              <a:cubicBezTo>
                <a:pt x="814" y="3130"/>
                <a:pt x="859" y="3103"/>
                <a:pt x="890" y="3084"/>
              </a:cubicBezTo>
              <a:cubicBezTo>
                <a:pt x="1342" y="2773"/>
                <a:pt x="1526" y="2350"/>
                <a:pt x="1664" y="1804"/>
              </a:cubicBezTo>
              <a:cubicBezTo>
                <a:pt x="1733" y="1329"/>
                <a:pt x="1707" y="1111"/>
                <a:pt x="1224" y="1340"/>
              </a:cubicBezTo>
              <a:lnTo>
                <a:pt x="1269" y="1077"/>
              </a:lnTo>
              <a:close/>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p>
      </xdr:txBody>
    </xdr:sp>
    <xdr:clientData/>
  </xdr:twoCellAnchor>
  <xdr:twoCellAnchor>
    <xdr:from>
      <xdr:col>17</xdr:col>
      <xdr:colOff>148166</xdr:colOff>
      <xdr:row>22</xdr:row>
      <xdr:rowOff>161924</xdr:rowOff>
    </xdr:from>
    <xdr:to>
      <xdr:col>18</xdr:col>
      <xdr:colOff>400050</xdr:colOff>
      <xdr:row>24</xdr:row>
      <xdr:rowOff>57149</xdr:rowOff>
    </xdr:to>
    <xdr:sp macro="" textlink="">
      <xdr:nvSpPr>
        <xdr:cNvPr id="19" name="CaixaDeTexto 18">
          <a:extLst>
            <a:ext uri="{FF2B5EF4-FFF2-40B4-BE49-F238E27FC236}">
              <a16:creationId xmlns:a16="http://schemas.microsoft.com/office/drawing/2014/main" id="{00000000-0008-0000-0600-000013000000}"/>
            </a:ext>
          </a:extLst>
        </xdr:cNvPr>
        <xdr:cNvSpPr txBox="1"/>
      </xdr:nvSpPr>
      <xdr:spPr>
        <a:xfrm>
          <a:off x="10583333" y="4352924"/>
          <a:ext cx="86571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Previous</a:t>
          </a:r>
        </a:p>
      </xdr:txBody>
    </xdr:sp>
    <xdr:clientData/>
  </xdr:twoCellAnchor>
  <xdr:twoCellAnchor editAs="oneCell">
    <xdr:from>
      <xdr:col>18</xdr:col>
      <xdr:colOff>301604</xdr:colOff>
      <xdr:row>0</xdr:row>
      <xdr:rowOff>104775</xdr:rowOff>
    </xdr:from>
    <xdr:to>
      <xdr:col>19</xdr:col>
      <xdr:colOff>95249</xdr:colOff>
      <xdr:row>2</xdr:row>
      <xdr:rowOff>169545</xdr:rowOff>
    </xdr:to>
    <xdr:pic>
      <xdr:nvPicPr>
        <xdr:cNvPr id="12" name="Imagem 11" descr="https://cdn-icons-png.flaticon.com/512/1946/1946488.png">
          <a:hlinkClick xmlns:r="http://schemas.openxmlformats.org/officeDocument/2006/relationships" r:id="rId8"/>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274404" y="104775"/>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190500</xdr:colOff>
      <xdr:row>2</xdr:row>
      <xdr:rowOff>190498</xdr:rowOff>
    </xdr:from>
    <xdr:to>
      <xdr:col>19</xdr:col>
      <xdr:colOff>381000</xdr:colOff>
      <xdr:row>4</xdr:row>
      <xdr:rowOff>85723</xdr:rowOff>
    </xdr:to>
    <xdr:sp macro="" textlink="">
      <xdr:nvSpPr>
        <xdr:cNvPr id="13" name="CaixaDeTexto 12">
          <a:extLst>
            <a:ext uri="{FF2B5EF4-FFF2-40B4-BE49-F238E27FC236}">
              <a16:creationId xmlns:a16="http://schemas.microsoft.com/office/drawing/2014/main" id="{00000000-0008-0000-0600-00000D000000}"/>
            </a:ext>
          </a:extLst>
        </xdr:cNvPr>
        <xdr:cNvSpPr txBox="1"/>
      </xdr:nvSpPr>
      <xdr:spPr>
        <a:xfrm>
          <a:off x="11163300" y="571498"/>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Menu</a:t>
          </a:r>
        </a:p>
      </xdr:txBody>
    </xdr:sp>
    <xdr:clientData/>
  </xdr:twoCellAnchor>
  <xdr:oneCellAnchor>
    <xdr:from>
      <xdr:col>12</xdr:col>
      <xdr:colOff>116417</xdr:colOff>
      <xdr:row>10</xdr:row>
      <xdr:rowOff>21168</xdr:rowOff>
    </xdr:from>
    <xdr:ext cx="1725083" cy="2686240"/>
    <xdr:sp macro="" textlink="">
      <xdr:nvSpPr>
        <xdr:cNvPr id="20" name="CaixaDeTexto 19">
          <a:extLst>
            <a:ext uri="{FF2B5EF4-FFF2-40B4-BE49-F238E27FC236}">
              <a16:creationId xmlns:a16="http://schemas.microsoft.com/office/drawing/2014/main" id="{00000000-0008-0000-0600-000014000000}"/>
            </a:ext>
          </a:extLst>
        </xdr:cNvPr>
        <xdr:cNvSpPr txBox="1"/>
      </xdr:nvSpPr>
      <xdr:spPr>
        <a:xfrm>
          <a:off x="7482417" y="1926168"/>
          <a:ext cx="1725083" cy="2686240"/>
        </a:xfrm>
        <a:prstGeom prst="rect">
          <a:avLst/>
        </a:prstGeom>
        <a:noFill/>
        <a:ln w="28575">
          <a:solidFill>
            <a:schemeClr val="accent2"/>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spcBef>
              <a:spcPts val="600"/>
            </a:spcBef>
          </a:pPr>
          <a:r>
            <a:rPr lang="pt-BR" sz="1300" b="1">
              <a:solidFill>
                <a:srgbClr val="EA7423"/>
              </a:solidFill>
              <a:effectLst/>
              <a:latin typeface="Montserrat" panose="00000500000000000000" pitchFamily="2" charset="0"/>
              <a:ea typeface="+mn-ea"/>
              <a:cs typeface="+mn-cs"/>
            </a:rPr>
            <a:t>For forecasting purposes </a:t>
          </a:r>
        </a:p>
        <a:p>
          <a:pPr algn="ctr">
            <a:spcBef>
              <a:spcPts val="600"/>
            </a:spcBef>
          </a:pPr>
          <a:r>
            <a:rPr lang="pt-BR" sz="1300" baseline="0">
              <a:solidFill>
                <a:schemeClr val="tx1"/>
              </a:solidFill>
              <a:effectLst/>
              <a:latin typeface="Montserrat" panose="00000500000000000000" pitchFamily="2" charset="0"/>
              <a:ea typeface="+mn-ea"/>
              <a:cs typeface="+mn-cs"/>
            </a:rPr>
            <a:t>There are not enough assumptions to be able to forecast the average km in the future. The past is the only way to obtain a parameter.</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171374</xdr:colOff>
      <xdr:row>2</xdr:row>
      <xdr:rowOff>173355</xdr:rowOff>
    </xdr:to>
    <xdr:pic>
      <xdr:nvPicPr>
        <xdr:cNvPr id="2" name="Image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120463</xdr:colOff>
      <xdr:row>1</xdr:row>
      <xdr:rowOff>71718</xdr:rowOff>
    </xdr:from>
    <xdr:to>
      <xdr:col>16</xdr:col>
      <xdr:colOff>233330</xdr:colOff>
      <xdr:row>3</xdr:row>
      <xdr:rowOff>43143</xdr:rowOff>
    </xdr:to>
    <xdr:sp macro="" textlink="">
      <xdr:nvSpPr>
        <xdr:cNvPr id="3" name="Título 1">
          <a:extLst>
            <a:ext uri="{FF2B5EF4-FFF2-40B4-BE49-F238E27FC236}">
              <a16:creationId xmlns:a16="http://schemas.microsoft.com/office/drawing/2014/main" id="{00000000-0008-0000-0700-000003000000}"/>
            </a:ext>
          </a:extLst>
        </xdr:cNvPr>
        <xdr:cNvSpPr txBox="1">
          <a:spLocks/>
        </xdr:cNvSpPr>
      </xdr:nvSpPr>
      <xdr:spPr>
        <a:xfrm>
          <a:off x="1339663" y="262218"/>
          <a:ext cx="8647267"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 |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Automotive Division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515915</xdr:colOff>
      <xdr:row>1</xdr:row>
      <xdr:rowOff>132913</xdr:rowOff>
    </xdr:to>
    <xdr:pic>
      <xdr:nvPicPr>
        <xdr:cNvPr id="4" name="Imagem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285750</xdr:colOff>
      <xdr:row>3</xdr:row>
      <xdr:rowOff>171009</xdr:rowOff>
    </xdr:from>
    <xdr:ext cx="7877734" cy="1107034"/>
    <xdr:sp macro="" textlink="">
      <xdr:nvSpPr>
        <xdr:cNvPr id="5" name="CaixaDeTexto 4">
          <a:extLst>
            <a:ext uri="{FF2B5EF4-FFF2-40B4-BE49-F238E27FC236}">
              <a16:creationId xmlns:a16="http://schemas.microsoft.com/office/drawing/2014/main" id="{00000000-0008-0000-0700-000005000000}"/>
            </a:ext>
          </a:extLst>
        </xdr:cNvPr>
        <xdr:cNvSpPr txBox="1"/>
      </xdr:nvSpPr>
      <xdr:spPr>
        <a:xfrm>
          <a:off x="285750" y="742509"/>
          <a:ext cx="7877734" cy="11070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200" b="1">
              <a:solidFill>
                <a:srgbClr val="EA7423"/>
              </a:solidFill>
              <a:effectLst/>
              <a:latin typeface="Montserrat" panose="00000500000000000000" pitchFamily="2" charset="0"/>
              <a:ea typeface="+mn-ea"/>
              <a:cs typeface="+mn-cs"/>
            </a:rPr>
            <a:t>Indicator - revenue by km/vehicle</a:t>
          </a:r>
        </a:p>
        <a:p>
          <a:pPr>
            <a:spcBef>
              <a:spcPts val="600"/>
            </a:spcBef>
          </a:pPr>
          <a:r>
            <a:rPr lang="pt-BR" sz="1200">
              <a:solidFill>
                <a:schemeClr val="tx1"/>
              </a:solidFill>
              <a:effectLst/>
              <a:latin typeface="Montserrat" panose="00000500000000000000" pitchFamily="2" charset="0"/>
              <a:ea typeface="+mn-ea"/>
              <a:cs typeface="+mn-cs"/>
            </a:rPr>
            <a:t>Although this is an approximation, when dividing the gross revenue of the vehicle logistics operation by the total kilometers traveled in that period, it is possible to estimate the tariff that is charged from customers per vehicle per kilometer traveled. The tariff is adjusted annually by</a:t>
          </a:r>
          <a:r>
            <a:rPr lang="pt-BR" sz="1200" baseline="0">
              <a:solidFill>
                <a:schemeClr val="tx1"/>
              </a:solidFill>
              <a:effectLst/>
              <a:latin typeface="Montserrat" panose="00000500000000000000" pitchFamily="2" charset="0"/>
              <a:ea typeface="+mn-ea"/>
              <a:cs typeface="+mn-cs"/>
            </a:rPr>
            <a:t> the</a:t>
          </a:r>
          <a:r>
            <a:rPr lang="pt-BR" sz="1200">
              <a:solidFill>
                <a:schemeClr val="tx1"/>
              </a:solidFill>
              <a:effectLst/>
              <a:latin typeface="Montserrat" panose="00000500000000000000" pitchFamily="2" charset="0"/>
              <a:ea typeface="+mn-ea"/>
              <a:cs typeface="+mn-cs"/>
            </a:rPr>
            <a:t> logistical inflation negotiated with the customers.</a:t>
          </a:r>
        </a:p>
      </xdr:txBody>
    </xdr:sp>
    <xdr:clientData/>
  </xdr:oneCellAnchor>
  <xdr:oneCellAnchor>
    <xdr:from>
      <xdr:col>0</xdr:col>
      <xdr:colOff>285750</xdr:colOff>
      <xdr:row>19</xdr:row>
      <xdr:rowOff>74700</xdr:rowOff>
    </xdr:from>
    <xdr:ext cx="6858000" cy="279885"/>
    <xdr:sp macro="" textlink="">
      <xdr:nvSpPr>
        <xdr:cNvPr id="8" name="CaixaDeTexto 7">
          <a:extLst>
            <a:ext uri="{FF2B5EF4-FFF2-40B4-BE49-F238E27FC236}">
              <a16:creationId xmlns:a16="http://schemas.microsoft.com/office/drawing/2014/main" id="{00000000-0008-0000-0700-000008000000}"/>
            </a:ext>
          </a:extLst>
        </xdr:cNvPr>
        <xdr:cNvSpPr txBox="1"/>
      </xdr:nvSpPr>
      <xdr:spPr>
        <a:xfrm>
          <a:off x="285750" y="3694200"/>
          <a:ext cx="6858000" cy="279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spcBef>
              <a:spcPts val="600"/>
            </a:spcBef>
          </a:pPr>
          <a:endParaRPr lang="pt-BR" sz="1200">
            <a:solidFill>
              <a:schemeClr val="tx1"/>
            </a:solidFill>
            <a:effectLst/>
            <a:latin typeface="Montserrat" panose="00000500000000000000" pitchFamily="2" charset="0"/>
            <a:ea typeface="+mn-ea"/>
            <a:cs typeface="+mn-cs"/>
          </a:endParaRPr>
        </a:p>
      </xdr:txBody>
    </xdr:sp>
    <xdr:clientData/>
  </xdr:oneCellAnchor>
  <xdr:twoCellAnchor editAs="oneCell">
    <xdr:from>
      <xdr:col>15</xdr:col>
      <xdr:colOff>285750</xdr:colOff>
      <xdr:row>0</xdr:row>
      <xdr:rowOff>28022</xdr:rowOff>
    </xdr:from>
    <xdr:to>
      <xdr:col>19</xdr:col>
      <xdr:colOff>590604</xdr:colOff>
      <xdr:row>24</xdr:row>
      <xdr:rowOff>169080</xdr:rowOff>
    </xdr:to>
    <xdr:pic>
      <xdr:nvPicPr>
        <xdr:cNvPr id="13" name="Imagem 12">
          <a:extLst>
            <a:ext uri="{FF2B5EF4-FFF2-40B4-BE49-F238E27FC236}">
              <a16:creationId xmlns:a16="http://schemas.microsoft.com/office/drawing/2014/main" id="{00000000-0008-0000-0700-00000D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t="19038" b="12078"/>
        <a:stretch/>
      </xdr:blipFill>
      <xdr:spPr>
        <a:xfrm>
          <a:off x="9429750" y="28022"/>
          <a:ext cx="2733729" cy="4709248"/>
        </a:xfrm>
        <a:prstGeom prst="rect">
          <a:avLst/>
        </a:prstGeom>
      </xdr:spPr>
    </xdr:pic>
    <xdr:clientData/>
  </xdr:twoCellAnchor>
  <xdr:twoCellAnchor>
    <xdr:from>
      <xdr:col>15</xdr:col>
      <xdr:colOff>296954</xdr:colOff>
      <xdr:row>0</xdr:row>
      <xdr:rowOff>10759</xdr:rowOff>
    </xdr:from>
    <xdr:to>
      <xdr:col>19</xdr:col>
      <xdr:colOff>600075</xdr:colOff>
      <xdr:row>24</xdr:row>
      <xdr:rowOff>180975</xdr:rowOff>
    </xdr:to>
    <xdr:sp macro="" textlink="">
      <xdr:nvSpPr>
        <xdr:cNvPr id="14" name="Retângulo 13">
          <a:extLst>
            <a:ext uri="{FF2B5EF4-FFF2-40B4-BE49-F238E27FC236}">
              <a16:creationId xmlns:a16="http://schemas.microsoft.com/office/drawing/2014/main" id="{00000000-0008-0000-0700-00000E000000}"/>
            </a:ext>
          </a:extLst>
        </xdr:cNvPr>
        <xdr:cNvSpPr/>
      </xdr:nvSpPr>
      <xdr:spPr>
        <a:xfrm>
          <a:off x="9440954" y="10759"/>
          <a:ext cx="2741521" cy="4742216"/>
        </a:xfrm>
        <a:prstGeom prst="rect">
          <a:avLst/>
        </a:prstGeom>
        <a:solidFill>
          <a:schemeClr val="tx1">
            <a:alpha val="27843"/>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554401" rtl="0" eaLnBrk="1" latinLnBrk="0" hangingPunct="1">
            <a:defRPr sz="1091" kern="1200">
              <a:solidFill>
                <a:schemeClr val="lt1"/>
              </a:solidFill>
              <a:latin typeface="+mn-lt"/>
              <a:ea typeface="+mn-ea"/>
              <a:cs typeface="+mn-cs"/>
            </a:defRPr>
          </a:lvl1pPr>
          <a:lvl2pPr marL="277200" algn="l" defTabSz="554401" rtl="0" eaLnBrk="1" latinLnBrk="0" hangingPunct="1">
            <a:defRPr sz="1091" kern="1200">
              <a:solidFill>
                <a:schemeClr val="lt1"/>
              </a:solidFill>
              <a:latin typeface="+mn-lt"/>
              <a:ea typeface="+mn-ea"/>
              <a:cs typeface="+mn-cs"/>
            </a:defRPr>
          </a:lvl2pPr>
          <a:lvl3pPr marL="554401" algn="l" defTabSz="554401" rtl="0" eaLnBrk="1" latinLnBrk="0" hangingPunct="1">
            <a:defRPr sz="1091" kern="1200">
              <a:solidFill>
                <a:schemeClr val="lt1"/>
              </a:solidFill>
              <a:latin typeface="+mn-lt"/>
              <a:ea typeface="+mn-ea"/>
              <a:cs typeface="+mn-cs"/>
            </a:defRPr>
          </a:lvl3pPr>
          <a:lvl4pPr marL="831601" algn="l" defTabSz="554401" rtl="0" eaLnBrk="1" latinLnBrk="0" hangingPunct="1">
            <a:defRPr sz="1091" kern="1200">
              <a:solidFill>
                <a:schemeClr val="lt1"/>
              </a:solidFill>
              <a:latin typeface="+mn-lt"/>
              <a:ea typeface="+mn-ea"/>
              <a:cs typeface="+mn-cs"/>
            </a:defRPr>
          </a:lvl4pPr>
          <a:lvl5pPr marL="1108801" algn="l" defTabSz="554401" rtl="0" eaLnBrk="1" latinLnBrk="0" hangingPunct="1">
            <a:defRPr sz="1091" kern="1200">
              <a:solidFill>
                <a:schemeClr val="lt1"/>
              </a:solidFill>
              <a:latin typeface="+mn-lt"/>
              <a:ea typeface="+mn-ea"/>
              <a:cs typeface="+mn-cs"/>
            </a:defRPr>
          </a:lvl5pPr>
          <a:lvl6pPr marL="1386002" algn="l" defTabSz="554401" rtl="0" eaLnBrk="1" latinLnBrk="0" hangingPunct="1">
            <a:defRPr sz="1091" kern="1200">
              <a:solidFill>
                <a:schemeClr val="lt1"/>
              </a:solidFill>
              <a:latin typeface="+mn-lt"/>
              <a:ea typeface="+mn-ea"/>
              <a:cs typeface="+mn-cs"/>
            </a:defRPr>
          </a:lvl6pPr>
          <a:lvl7pPr marL="1663202" algn="l" defTabSz="554401" rtl="0" eaLnBrk="1" latinLnBrk="0" hangingPunct="1">
            <a:defRPr sz="1091" kern="1200">
              <a:solidFill>
                <a:schemeClr val="lt1"/>
              </a:solidFill>
              <a:latin typeface="+mn-lt"/>
              <a:ea typeface="+mn-ea"/>
              <a:cs typeface="+mn-cs"/>
            </a:defRPr>
          </a:lvl7pPr>
          <a:lvl8pPr marL="1940403" algn="l" defTabSz="554401" rtl="0" eaLnBrk="1" latinLnBrk="0" hangingPunct="1">
            <a:defRPr sz="1091" kern="1200">
              <a:solidFill>
                <a:schemeClr val="lt1"/>
              </a:solidFill>
              <a:latin typeface="+mn-lt"/>
              <a:ea typeface="+mn-ea"/>
              <a:cs typeface="+mn-cs"/>
            </a:defRPr>
          </a:lvl8pPr>
          <a:lvl9pPr marL="2217603" algn="l" defTabSz="554401" rtl="0" eaLnBrk="1" latinLnBrk="0" hangingPunct="1">
            <a:defRPr sz="1091"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pt-BR" sz="1800" b="0" i="0" u="none" strike="noStrike" kern="1200" cap="none" spc="0" normalizeH="0" baseline="0">
            <a:ln>
              <a:noFill/>
            </a:ln>
            <a:solidFill>
              <a:prstClr val="white"/>
            </a:solidFill>
            <a:effectLst/>
            <a:uLnTx/>
            <a:uFillTx/>
            <a:latin typeface="Montserrat Medium" pitchFamily="2" charset="77"/>
          </a:endParaRPr>
        </a:p>
      </xdr:txBody>
    </xdr:sp>
    <xdr:clientData/>
  </xdr:twoCellAnchor>
  <xdr:twoCellAnchor>
    <xdr:from>
      <xdr:col>15</xdr:col>
      <xdr:colOff>38100</xdr:colOff>
      <xdr:row>0</xdr:row>
      <xdr:rowOff>72138</xdr:rowOff>
    </xdr:from>
    <xdr:to>
      <xdr:col>19</xdr:col>
      <xdr:colOff>476250</xdr:colOff>
      <xdr:row>24</xdr:row>
      <xdr:rowOff>157102</xdr:rowOff>
    </xdr:to>
    <xdr:sp macro="" textlink="">
      <xdr:nvSpPr>
        <xdr:cNvPr id="15" name="Freeform 5">
          <a:extLst>
            <a:ext uri="{FF2B5EF4-FFF2-40B4-BE49-F238E27FC236}">
              <a16:creationId xmlns:a16="http://schemas.microsoft.com/office/drawing/2014/main" id="{00000000-0008-0000-0700-00000F000000}"/>
            </a:ext>
          </a:extLst>
        </xdr:cNvPr>
        <xdr:cNvSpPr>
          <a:spLocks noChangeAspect="1" noEditPoints="1"/>
        </xdr:cNvSpPr>
      </xdr:nvSpPr>
      <xdr:spPr bwMode="auto">
        <a:xfrm>
          <a:off x="9182100" y="72138"/>
          <a:ext cx="2876550" cy="4656964"/>
        </a:xfrm>
        <a:custGeom>
          <a:avLst/>
          <a:gdLst>
            <a:gd name="T0" fmla="*/ 1616 w 2204"/>
            <a:gd name="T1" fmla="*/ 0 h 3230"/>
            <a:gd name="T2" fmla="*/ 152 w 2204"/>
            <a:gd name="T3" fmla="*/ 1615 h 3230"/>
            <a:gd name="T4" fmla="*/ 101 w 2204"/>
            <a:gd name="T5" fmla="*/ 2810 h 3230"/>
            <a:gd name="T6" fmla="*/ 88 w 2204"/>
            <a:gd name="T7" fmla="*/ 2560 h 3230"/>
            <a:gd name="T8" fmla="*/ 88 w 2204"/>
            <a:gd name="T9" fmla="*/ 2558 h 3230"/>
            <a:gd name="T10" fmla="*/ 276 w 2204"/>
            <a:gd name="T11" fmla="*/ 1674 h 3230"/>
            <a:gd name="T12" fmla="*/ 1482 w 2204"/>
            <a:gd name="T13" fmla="*/ 371 h 3230"/>
            <a:gd name="T14" fmla="*/ 1784 w 2204"/>
            <a:gd name="T15" fmla="*/ 755 h 3230"/>
            <a:gd name="T16" fmla="*/ 2204 w 2204"/>
            <a:gd name="T17" fmla="*/ 755 h 3230"/>
            <a:gd name="T18" fmla="*/ 1616 w 2204"/>
            <a:gd name="T19" fmla="*/ 0 h 3230"/>
            <a:gd name="T20" fmla="*/ 1269 w 2204"/>
            <a:gd name="T21" fmla="*/ 1077 h 3230"/>
            <a:gd name="T22" fmla="*/ 2200 w 2204"/>
            <a:gd name="T23" fmla="*/ 1078 h 3230"/>
            <a:gd name="T24" fmla="*/ 2089 w 2204"/>
            <a:gd name="T25" fmla="*/ 1615 h 3230"/>
            <a:gd name="T26" fmla="*/ 625 w 2204"/>
            <a:gd name="T27" fmla="*/ 3230 h 3230"/>
            <a:gd name="T28" fmla="*/ 520 w 2204"/>
            <a:gd name="T29" fmla="*/ 3220 h 3230"/>
            <a:gd name="T30" fmla="*/ 521 w 2204"/>
            <a:gd name="T31" fmla="*/ 3220 h 3230"/>
            <a:gd name="T32" fmla="*/ 544 w 2204"/>
            <a:gd name="T33" fmla="*/ 3218 h 3230"/>
            <a:gd name="T34" fmla="*/ 545 w 2204"/>
            <a:gd name="T35" fmla="*/ 3218 h 3230"/>
            <a:gd name="T36" fmla="*/ 567 w 2204"/>
            <a:gd name="T37" fmla="*/ 3216 h 3230"/>
            <a:gd name="T38" fmla="*/ 569 w 2204"/>
            <a:gd name="T39" fmla="*/ 3215 h 3230"/>
            <a:gd name="T40" fmla="*/ 591 w 2204"/>
            <a:gd name="T41" fmla="*/ 3212 h 3230"/>
            <a:gd name="T42" fmla="*/ 593 w 2204"/>
            <a:gd name="T43" fmla="*/ 3212 h 3230"/>
            <a:gd name="T44" fmla="*/ 615 w 2204"/>
            <a:gd name="T45" fmla="*/ 3207 h 3230"/>
            <a:gd name="T46" fmla="*/ 616 w 2204"/>
            <a:gd name="T47" fmla="*/ 3207 h 3230"/>
            <a:gd name="T48" fmla="*/ 640 w 2204"/>
            <a:gd name="T49" fmla="*/ 3201 h 3230"/>
            <a:gd name="T50" fmla="*/ 640 w 2204"/>
            <a:gd name="T51" fmla="*/ 3201 h 3230"/>
            <a:gd name="T52" fmla="*/ 782 w 2204"/>
            <a:gd name="T53" fmla="*/ 3147 h 3230"/>
            <a:gd name="T54" fmla="*/ 890 w 2204"/>
            <a:gd name="T55" fmla="*/ 3084 h 3230"/>
            <a:gd name="T56" fmla="*/ 1664 w 2204"/>
            <a:gd name="T57" fmla="*/ 1804 h 3230"/>
            <a:gd name="T58" fmla="*/ 1224 w 2204"/>
            <a:gd name="T59" fmla="*/ 1340 h 3230"/>
            <a:gd name="T60" fmla="*/ 1269 w 2204"/>
            <a:gd name="T61" fmla="*/ 1077 h 32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2204" h="3230">
              <a:moveTo>
                <a:pt x="1616" y="0"/>
              </a:moveTo>
              <a:cubicBezTo>
                <a:pt x="1082" y="0"/>
                <a:pt x="425" y="726"/>
                <a:pt x="152" y="1615"/>
              </a:cubicBezTo>
              <a:cubicBezTo>
                <a:pt x="9" y="2082"/>
                <a:pt x="0" y="2515"/>
                <a:pt x="101" y="2810"/>
              </a:cubicBezTo>
              <a:cubicBezTo>
                <a:pt x="91" y="2737"/>
                <a:pt x="86" y="2646"/>
                <a:pt x="88" y="2560"/>
              </a:cubicBezTo>
              <a:cubicBezTo>
                <a:pt x="88" y="2559"/>
                <a:pt x="88" y="2558"/>
                <a:pt x="88" y="2558"/>
              </a:cubicBezTo>
              <a:cubicBezTo>
                <a:pt x="97" y="2254"/>
                <a:pt x="170" y="1955"/>
                <a:pt x="276" y="1674"/>
              </a:cubicBezTo>
              <a:cubicBezTo>
                <a:pt x="584" y="873"/>
                <a:pt x="1095" y="391"/>
                <a:pt x="1482" y="371"/>
              </a:cubicBezTo>
              <a:cubicBezTo>
                <a:pt x="1691" y="360"/>
                <a:pt x="1792" y="495"/>
                <a:pt x="1784" y="755"/>
              </a:cubicBezTo>
              <a:cubicBezTo>
                <a:pt x="2204" y="755"/>
                <a:pt x="2204" y="755"/>
                <a:pt x="2204" y="755"/>
              </a:cubicBezTo>
              <a:cubicBezTo>
                <a:pt x="2170" y="302"/>
                <a:pt x="1960" y="0"/>
                <a:pt x="1616" y="0"/>
              </a:cubicBezTo>
              <a:moveTo>
                <a:pt x="1269" y="1077"/>
              </a:moveTo>
              <a:cubicBezTo>
                <a:pt x="2200" y="1078"/>
                <a:pt x="2200" y="1078"/>
                <a:pt x="2200" y="1078"/>
              </a:cubicBezTo>
              <a:cubicBezTo>
                <a:pt x="2183" y="1242"/>
                <a:pt x="2145" y="1433"/>
                <a:pt x="2089" y="1615"/>
              </a:cubicBezTo>
              <a:cubicBezTo>
                <a:pt x="1816" y="2505"/>
                <a:pt x="1159" y="3230"/>
                <a:pt x="625" y="3230"/>
              </a:cubicBezTo>
              <a:cubicBezTo>
                <a:pt x="589" y="3230"/>
                <a:pt x="554" y="3226"/>
                <a:pt x="520" y="3220"/>
              </a:cubicBezTo>
              <a:cubicBezTo>
                <a:pt x="521" y="3220"/>
                <a:pt x="521" y="3220"/>
                <a:pt x="521" y="3220"/>
              </a:cubicBezTo>
              <a:cubicBezTo>
                <a:pt x="529" y="3219"/>
                <a:pt x="536" y="3219"/>
                <a:pt x="544" y="3218"/>
              </a:cubicBezTo>
              <a:cubicBezTo>
                <a:pt x="544" y="3218"/>
                <a:pt x="544" y="3218"/>
                <a:pt x="545" y="3218"/>
              </a:cubicBezTo>
              <a:cubicBezTo>
                <a:pt x="552" y="3217"/>
                <a:pt x="560" y="3217"/>
                <a:pt x="567" y="3216"/>
              </a:cubicBezTo>
              <a:cubicBezTo>
                <a:pt x="568" y="3215"/>
                <a:pt x="568" y="3215"/>
                <a:pt x="569" y="3215"/>
              </a:cubicBezTo>
              <a:cubicBezTo>
                <a:pt x="576" y="3214"/>
                <a:pt x="584" y="3213"/>
                <a:pt x="591" y="3212"/>
              </a:cubicBezTo>
              <a:cubicBezTo>
                <a:pt x="592" y="3212"/>
                <a:pt x="592" y="3212"/>
                <a:pt x="593" y="3212"/>
              </a:cubicBezTo>
              <a:cubicBezTo>
                <a:pt x="600" y="3210"/>
                <a:pt x="608" y="3209"/>
                <a:pt x="615" y="3207"/>
              </a:cubicBezTo>
              <a:cubicBezTo>
                <a:pt x="616" y="3207"/>
                <a:pt x="616" y="3207"/>
                <a:pt x="616" y="3207"/>
              </a:cubicBezTo>
              <a:cubicBezTo>
                <a:pt x="624" y="3205"/>
                <a:pt x="632" y="3203"/>
                <a:pt x="640" y="3201"/>
              </a:cubicBezTo>
              <a:cubicBezTo>
                <a:pt x="640" y="3201"/>
                <a:pt x="640" y="3201"/>
                <a:pt x="640" y="3201"/>
              </a:cubicBezTo>
              <a:cubicBezTo>
                <a:pt x="688" y="3188"/>
                <a:pt x="738" y="3170"/>
                <a:pt x="782" y="3147"/>
              </a:cubicBezTo>
              <a:cubicBezTo>
                <a:pt x="814" y="3130"/>
                <a:pt x="859" y="3103"/>
                <a:pt x="890" y="3084"/>
              </a:cubicBezTo>
              <a:cubicBezTo>
                <a:pt x="1342" y="2773"/>
                <a:pt x="1526" y="2350"/>
                <a:pt x="1664" y="1804"/>
              </a:cubicBezTo>
              <a:cubicBezTo>
                <a:pt x="1733" y="1329"/>
                <a:pt x="1707" y="1111"/>
                <a:pt x="1224" y="1340"/>
              </a:cubicBezTo>
              <a:lnTo>
                <a:pt x="1269" y="1077"/>
              </a:lnTo>
              <a:close/>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p>
      </xdr:txBody>
    </xdr:sp>
    <xdr:clientData/>
  </xdr:twoCellAnchor>
  <xdr:twoCellAnchor editAs="oneCell">
    <xdr:from>
      <xdr:col>18</xdr:col>
      <xdr:colOff>511154</xdr:colOff>
      <xdr:row>0</xdr:row>
      <xdr:rowOff>123825</xdr:rowOff>
    </xdr:from>
    <xdr:to>
      <xdr:col>19</xdr:col>
      <xdr:colOff>304799</xdr:colOff>
      <xdr:row>3</xdr:row>
      <xdr:rowOff>19050</xdr:rowOff>
    </xdr:to>
    <xdr:pic>
      <xdr:nvPicPr>
        <xdr:cNvPr id="16" name="Imagem 15" descr="https://cdn-icons-png.flaticon.com/512/1946/1946488.png">
          <a:hlinkClick xmlns:r="http://schemas.openxmlformats.org/officeDocument/2006/relationships" r:id="rId4"/>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483954" y="123825"/>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400050</xdr:colOff>
      <xdr:row>3</xdr:row>
      <xdr:rowOff>19048</xdr:rowOff>
    </xdr:from>
    <xdr:to>
      <xdr:col>19</xdr:col>
      <xdr:colOff>590550</xdr:colOff>
      <xdr:row>4</xdr:row>
      <xdr:rowOff>104773</xdr:rowOff>
    </xdr:to>
    <xdr:sp macro="" textlink="">
      <xdr:nvSpPr>
        <xdr:cNvPr id="17" name="CaixaDeTexto 16">
          <a:extLst>
            <a:ext uri="{FF2B5EF4-FFF2-40B4-BE49-F238E27FC236}">
              <a16:creationId xmlns:a16="http://schemas.microsoft.com/office/drawing/2014/main" id="{00000000-0008-0000-0700-000011000000}"/>
            </a:ext>
          </a:extLst>
        </xdr:cNvPr>
        <xdr:cNvSpPr txBox="1"/>
      </xdr:nvSpPr>
      <xdr:spPr>
        <a:xfrm>
          <a:off x="11372850" y="590548"/>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Menu</a:t>
          </a:r>
        </a:p>
      </xdr:txBody>
    </xdr:sp>
    <xdr:clientData/>
  </xdr:twoCellAnchor>
  <xdr:twoCellAnchor editAs="oneCell">
    <xdr:from>
      <xdr:col>18</xdr:col>
      <xdr:colOff>380172</xdr:colOff>
      <xdr:row>20</xdr:row>
      <xdr:rowOff>133350</xdr:rowOff>
    </xdr:from>
    <xdr:to>
      <xdr:col>19</xdr:col>
      <xdr:colOff>76200</xdr:colOff>
      <xdr:row>22</xdr:row>
      <xdr:rowOff>152400</xdr:rowOff>
    </xdr:to>
    <xdr:pic>
      <xdr:nvPicPr>
        <xdr:cNvPr id="18" name="Imagem 17" descr="https://cdn-icons-png.flaticon.com/512/591/591855.png">
          <a:hlinkClick xmlns:r="http://schemas.openxmlformats.org/officeDocument/2006/relationships" r:id="rId6"/>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352972" y="394335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437322</xdr:colOff>
      <xdr:row>20</xdr:row>
      <xdr:rowOff>133350</xdr:rowOff>
    </xdr:from>
    <xdr:to>
      <xdr:col>18</xdr:col>
      <xdr:colOff>129540</xdr:colOff>
      <xdr:row>22</xdr:row>
      <xdr:rowOff>152400</xdr:rowOff>
    </xdr:to>
    <xdr:pic>
      <xdr:nvPicPr>
        <xdr:cNvPr id="19" name="Imagem 18" descr="https://cdn-icons-png.flaticon.com/512/591/591855.png">
          <a:hlinkClick xmlns:r="http://schemas.openxmlformats.org/officeDocument/2006/relationships" r:id="rId8"/>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rot="10800000">
          <a:off x="10800522" y="394335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257175</xdr:colOff>
      <xdr:row>22</xdr:row>
      <xdr:rowOff>123824</xdr:rowOff>
    </xdr:from>
    <xdr:to>
      <xdr:col>19</xdr:col>
      <xdr:colOff>447675</xdr:colOff>
      <xdr:row>24</xdr:row>
      <xdr:rowOff>19049</xdr:rowOff>
    </xdr:to>
    <xdr:sp macro="" textlink="">
      <xdr:nvSpPr>
        <xdr:cNvPr id="20" name="CaixaDeTexto 19">
          <a:extLst>
            <a:ext uri="{FF2B5EF4-FFF2-40B4-BE49-F238E27FC236}">
              <a16:creationId xmlns:a16="http://schemas.microsoft.com/office/drawing/2014/main" id="{00000000-0008-0000-0700-000014000000}"/>
            </a:ext>
          </a:extLst>
        </xdr:cNvPr>
        <xdr:cNvSpPr txBox="1"/>
      </xdr:nvSpPr>
      <xdr:spPr>
        <a:xfrm>
          <a:off x="11229975" y="4314824"/>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Next</a:t>
          </a:r>
        </a:p>
      </xdr:txBody>
    </xdr:sp>
    <xdr:clientData/>
  </xdr:twoCellAnchor>
  <xdr:twoCellAnchor>
    <xdr:from>
      <xdr:col>17</xdr:col>
      <xdr:colOff>63501</xdr:colOff>
      <xdr:row>22</xdr:row>
      <xdr:rowOff>123824</xdr:rowOff>
    </xdr:from>
    <xdr:to>
      <xdr:col>18</xdr:col>
      <xdr:colOff>333376</xdr:colOff>
      <xdr:row>24</xdr:row>
      <xdr:rowOff>19049</xdr:rowOff>
    </xdr:to>
    <xdr:sp macro="" textlink="">
      <xdr:nvSpPr>
        <xdr:cNvPr id="21" name="CaixaDeTexto 20">
          <a:extLst>
            <a:ext uri="{FF2B5EF4-FFF2-40B4-BE49-F238E27FC236}">
              <a16:creationId xmlns:a16="http://schemas.microsoft.com/office/drawing/2014/main" id="{00000000-0008-0000-0700-000015000000}"/>
            </a:ext>
          </a:extLst>
        </xdr:cNvPr>
        <xdr:cNvSpPr txBox="1"/>
      </xdr:nvSpPr>
      <xdr:spPr>
        <a:xfrm>
          <a:off x="10498668" y="4314824"/>
          <a:ext cx="883708"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Previous</a:t>
          </a:r>
        </a:p>
      </xdr:txBody>
    </xdr:sp>
    <xdr:clientData/>
  </xdr:twoCellAnchor>
  <xdr:oneCellAnchor>
    <xdr:from>
      <xdr:col>0</xdr:col>
      <xdr:colOff>211667</xdr:colOff>
      <xdr:row>9</xdr:row>
      <xdr:rowOff>139254</xdr:rowOff>
    </xdr:from>
    <xdr:ext cx="7725834" cy="842538"/>
    <xdr:sp macro="" textlink="">
      <xdr:nvSpPr>
        <xdr:cNvPr id="22" name="CaixaDeTexto 21">
          <a:extLst>
            <a:ext uri="{FF2B5EF4-FFF2-40B4-BE49-F238E27FC236}">
              <a16:creationId xmlns:a16="http://schemas.microsoft.com/office/drawing/2014/main" id="{00000000-0008-0000-0700-000016000000}"/>
            </a:ext>
          </a:extLst>
        </xdr:cNvPr>
        <xdr:cNvSpPr txBox="1"/>
      </xdr:nvSpPr>
      <xdr:spPr>
        <a:xfrm>
          <a:off x="211667" y="1853754"/>
          <a:ext cx="7725834" cy="8425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spcBef>
              <a:spcPts val="600"/>
            </a:spcBef>
          </a:pPr>
          <a:r>
            <a:rPr lang="pt-BR" sz="1200" b="1">
              <a:solidFill>
                <a:srgbClr val="FF0000"/>
              </a:solidFill>
              <a:effectLst/>
              <a:latin typeface="Montserrat" panose="00000500000000000000" pitchFamily="2" charset="0"/>
              <a:ea typeface="+mn-ea"/>
              <a:cs typeface="+mn-cs"/>
            </a:rPr>
            <a:t>Note: The vehicle logistics segment revenue disclosed includes services other than transportation alone, which may vary with different dynamics. Therefore, the estimate is not 100% accurate, but since a large part of the revenue comes from brand-new vehicles</a:t>
          </a:r>
          <a:r>
            <a:rPr lang="pt-BR" sz="1200" b="1" baseline="0">
              <a:solidFill>
                <a:srgbClr val="FF0000"/>
              </a:solidFill>
              <a:effectLst/>
              <a:latin typeface="Montserrat" panose="00000500000000000000" pitchFamily="2" charset="0"/>
              <a:ea typeface="+mn-ea"/>
              <a:cs typeface="+mn-cs"/>
            </a:rPr>
            <a:t> </a:t>
          </a:r>
          <a:r>
            <a:rPr lang="pt-BR" sz="1200" b="1">
              <a:solidFill>
                <a:srgbClr val="FF0000"/>
              </a:solidFill>
              <a:effectLst/>
              <a:latin typeface="Montserrat" panose="00000500000000000000" pitchFamily="2" charset="0"/>
              <a:ea typeface="+mn-ea"/>
              <a:cs typeface="+mn-cs"/>
            </a:rPr>
            <a:t>transportation, the true figures should be similar. </a:t>
          </a:r>
        </a:p>
      </xdr:txBody>
    </xdr:sp>
    <xdr:clientData/>
  </xdr:oneCellAnchor>
  <xdr:oneCellAnchor>
    <xdr:from>
      <xdr:col>1</xdr:col>
      <xdr:colOff>42334</xdr:colOff>
      <xdr:row>19</xdr:row>
      <xdr:rowOff>105832</xdr:rowOff>
    </xdr:from>
    <xdr:ext cx="8057443" cy="896057"/>
    <xdr:sp macro="" textlink="">
      <xdr:nvSpPr>
        <xdr:cNvPr id="23" name="CaixaDeTexto 22">
          <a:extLst>
            <a:ext uri="{FF2B5EF4-FFF2-40B4-BE49-F238E27FC236}">
              <a16:creationId xmlns:a16="http://schemas.microsoft.com/office/drawing/2014/main" id="{00000000-0008-0000-0700-000017000000}"/>
            </a:ext>
          </a:extLst>
        </xdr:cNvPr>
        <xdr:cNvSpPr txBox="1"/>
      </xdr:nvSpPr>
      <xdr:spPr>
        <a:xfrm>
          <a:off x="684390" y="3725332"/>
          <a:ext cx="8057443" cy="896057"/>
        </a:xfrm>
        <a:prstGeom prst="rect">
          <a:avLst/>
        </a:prstGeom>
        <a:noFill/>
        <a:ln w="28575">
          <a:solidFill>
            <a:schemeClr val="accent2"/>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spcBef>
              <a:spcPts val="600"/>
            </a:spcBef>
          </a:pPr>
          <a:r>
            <a:rPr lang="pt-BR" sz="1200" b="1">
              <a:solidFill>
                <a:srgbClr val="EA7423"/>
              </a:solidFill>
              <a:effectLst/>
              <a:latin typeface="Montserrat" panose="00000500000000000000" pitchFamily="2" charset="0"/>
              <a:ea typeface="+mn-ea"/>
              <a:cs typeface="+mn-cs"/>
            </a:rPr>
            <a:t>For forecasting purposes </a:t>
          </a:r>
          <a:r>
            <a:rPr lang="pt-BR" sz="1200" baseline="0">
              <a:solidFill>
                <a:schemeClr val="tx1"/>
              </a:solidFill>
              <a:effectLst/>
              <a:latin typeface="Montserrat" panose="00000500000000000000" pitchFamily="2" charset="0"/>
              <a:ea typeface="+mn-ea"/>
              <a:cs typeface="+mn-cs"/>
            </a:rPr>
            <a:t>One way to forecast the revenue of the vehicle logistics operation would be 1: forecast the amount of vehicles transported; 2: estimate the average km; 3: estimate the transportation tariff (that depend on logistics inflation and negociations); 4: multiply the total distance (vehicles transported x average km) .</a:t>
          </a: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2</xdr:col>
      <xdr:colOff>184709</xdr:colOff>
      <xdr:row>2</xdr:row>
      <xdr:rowOff>180975</xdr:rowOff>
    </xdr:to>
    <xdr:pic>
      <xdr:nvPicPr>
        <xdr:cNvPr id="2" name="Image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76200" y="219075"/>
          <a:ext cx="1327709" cy="342900"/>
        </a:xfrm>
        <a:prstGeom prst="rect">
          <a:avLst/>
        </a:prstGeom>
      </xdr:spPr>
    </xdr:pic>
    <xdr:clientData/>
  </xdr:twoCellAnchor>
  <xdr:twoCellAnchor>
    <xdr:from>
      <xdr:col>2</xdr:col>
      <xdr:colOff>120464</xdr:colOff>
      <xdr:row>1</xdr:row>
      <xdr:rowOff>71718</xdr:rowOff>
    </xdr:from>
    <xdr:to>
      <xdr:col>10</xdr:col>
      <xdr:colOff>148168</xdr:colOff>
      <xdr:row>3</xdr:row>
      <xdr:rowOff>43143</xdr:rowOff>
    </xdr:to>
    <xdr:sp macro="" textlink="">
      <xdr:nvSpPr>
        <xdr:cNvPr id="3" name="Título 1">
          <a:extLst>
            <a:ext uri="{FF2B5EF4-FFF2-40B4-BE49-F238E27FC236}">
              <a16:creationId xmlns:a16="http://schemas.microsoft.com/office/drawing/2014/main" id="{00000000-0008-0000-0800-000003000000}"/>
            </a:ext>
          </a:extLst>
        </xdr:cNvPr>
        <xdr:cNvSpPr txBox="1">
          <a:spLocks/>
        </xdr:cNvSpPr>
      </xdr:nvSpPr>
      <xdr:spPr>
        <a:xfrm>
          <a:off x="1348131" y="262218"/>
          <a:ext cx="4938370" cy="352425"/>
        </a:xfrm>
        <a:prstGeom prst="rect">
          <a:avLst/>
        </a:prstGeom>
      </xdr:spPr>
      <xdr:txBody>
        <a:bodyPr vert="horz" wrap="square" anchor="ct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pPr lvl="0" algn="l">
            <a:lnSpc>
              <a:spcPts val="2500"/>
            </a:lnSpc>
            <a:spcBef>
              <a:spcPts val="0"/>
            </a:spcBef>
            <a:defRPr/>
          </a:pPr>
          <a:r>
            <a:rPr lang="pt-BR" sz="2800" b="1">
              <a:solidFill>
                <a:srgbClr val="EA7423"/>
              </a:solidFill>
              <a:latin typeface="Montserrat"/>
              <a:ea typeface="Verdana" panose="020B0604030504040204" pitchFamily="34" charset="0"/>
              <a:cs typeface="Arial" panose="020B0604020202020204" pitchFamily="34" charset="0"/>
            </a:rPr>
            <a:t>Results Assumptions| </a:t>
          </a:r>
        </a:p>
        <a:p>
          <a:pPr lvl="0" algn="l">
            <a:lnSpc>
              <a:spcPts val="1000"/>
            </a:lnSpc>
            <a:spcBef>
              <a:spcPts val="0"/>
            </a:spcBef>
            <a:defRPr/>
          </a:pPr>
          <a:r>
            <a:rPr lang="pt-BR" sz="1400" b="1">
              <a:solidFill>
                <a:srgbClr val="EA7423"/>
              </a:solidFill>
              <a:latin typeface="Montserrat"/>
              <a:ea typeface="Verdana" panose="020B0604030504040204" pitchFamily="34" charset="0"/>
              <a:cs typeface="Arial" panose="020B0604020202020204" pitchFamily="34" charset="0"/>
            </a:rPr>
            <a:t>Automotive Division Results</a:t>
          </a:r>
          <a:endParaRPr lang="pt-BR" sz="2800" b="1">
            <a:solidFill>
              <a:srgbClr val="EA7423"/>
            </a:solidFill>
            <a:latin typeface="Montserrat"/>
            <a:ea typeface="Verdana" panose="020B0604030504040204" pitchFamily="34" charset="0"/>
            <a:cs typeface="Arial" panose="020B0604020202020204" pitchFamily="34" charset="0"/>
          </a:endParaRPr>
        </a:p>
      </xdr:txBody>
    </xdr:sp>
    <xdr:clientData/>
  </xdr:twoCellAnchor>
  <xdr:twoCellAnchor editAs="oneCell">
    <xdr:from>
      <xdr:col>18</xdr:col>
      <xdr:colOff>515469</xdr:colOff>
      <xdr:row>0</xdr:row>
      <xdr:rowOff>82923</xdr:rowOff>
    </xdr:from>
    <xdr:to>
      <xdr:col>19</xdr:col>
      <xdr:colOff>502580</xdr:colOff>
      <xdr:row>1</xdr:row>
      <xdr:rowOff>142438</xdr:rowOff>
    </xdr:to>
    <xdr:pic>
      <xdr:nvPicPr>
        <xdr:cNvPr id="4" name="Imagem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88269" y="82923"/>
          <a:ext cx="596711" cy="250015"/>
        </a:xfrm>
        <a:prstGeom prst="rect">
          <a:avLst/>
        </a:prstGeom>
      </xdr:spPr>
    </xdr:pic>
    <xdr:clientData/>
  </xdr:twoCellAnchor>
  <xdr:oneCellAnchor>
    <xdr:from>
      <xdr:col>0</xdr:col>
      <xdr:colOff>243417</xdr:colOff>
      <xdr:row>3</xdr:row>
      <xdr:rowOff>65175</xdr:rowOff>
    </xdr:from>
    <xdr:ext cx="9448800" cy="3905692"/>
    <xdr:sp macro="" textlink="">
      <xdr:nvSpPr>
        <xdr:cNvPr id="5" name="CaixaDeTexto 4">
          <a:extLst>
            <a:ext uri="{FF2B5EF4-FFF2-40B4-BE49-F238E27FC236}">
              <a16:creationId xmlns:a16="http://schemas.microsoft.com/office/drawing/2014/main" id="{00000000-0008-0000-0800-000005000000}"/>
            </a:ext>
          </a:extLst>
        </xdr:cNvPr>
        <xdr:cNvSpPr txBox="1"/>
      </xdr:nvSpPr>
      <xdr:spPr>
        <a:xfrm>
          <a:off x="243417" y="636675"/>
          <a:ext cx="9448800" cy="39056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200" b="1">
              <a:solidFill>
                <a:srgbClr val="EA7423"/>
              </a:solidFill>
              <a:effectLst/>
              <a:latin typeface="Montserrat" panose="00000500000000000000" pitchFamily="2" charset="0"/>
              <a:ea typeface="+mn-ea"/>
              <a:cs typeface="+mn-cs"/>
            </a:rPr>
            <a:t>Cost</a:t>
          </a:r>
          <a:r>
            <a:rPr lang="pt-BR" sz="1200" b="1" baseline="0">
              <a:solidFill>
                <a:srgbClr val="EA7423"/>
              </a:solidFill>
              <a:effectLst/>
              <a:latin typeface="Montserrat" panose="00000500000000000000" pitchFamily="2" charset="0"/>
              <a:ea typeface="+mn-ea"/>
              <a:cs typeface="+mn-cs"/>
            </a:rPr>
            <a:t> of services provided</a:t>
          </a:r>
          <a:endParaRPr lang="pt-BR" sz="1200" b="1">
            <a:solidFill>
              <a:srgbClr val="EA7423"/>
            </a:solidFill>
            <a:effectLst/>
            <a:latin typeface="Montserrat" panose="00000500000000000000" pitchFamily="2" charset="0"/>
            <a:ea typeface="+mn-ea"/>
            <a:cs typeface="+mn-cs"/>
          </a:endParaRPr>
        </a:p>
        <a:p>
          <a:pPr>
            <a:spcBef>
              <a:spcPts val="600"/>
            </a:spcBef>
          </a:pPr>
          <a:r>
            <a:rPr lang="pt-BR" sz="1200">
              <a:solidFill>
                <a:schemeClr val="tx1"/>
              </a:solidFill>
              <a:effectLst/>
              <a:latin typeface="Montserrat" panose="00000500000000000000" pitchFamily="2" charset="0"/>
              <a:ea typeface="+mn-ea"/>
              <a:cs typeface="+mn-cs"/>
            </a:rPr>
            <a:t>The division's </a:t>
          </a:r>
          <a:r>
            <a:rPr lang="pt-BR" sz="1200" b="1">
              <a:solidFill>
                <a:schemeClr val="tx1"/>
              </a:solidFill>
              <a:effectLst/>
              <a:latin typeface="Montserrat" panose="00000500000000000000" pitchFamily="2" charset="0"/>
              <a:ea typeface="+mn-ea"/>
              <a:cs typeface="+mn-cs"/>
            </a:rPr>
            <a:t>cost of services provided </a:t>
          </a:r>
          <a:r>
            <a:rPr lang="pt-BR" sz="1200" b="0">
              <a:solidFill>
                <a:schemeClr val="tx1"/>
              </a:solidFill>
              <a:effectLst/>
              <a:latin typeface="Montserrat" panose="00000500000000000000" pitchFamily="2" charset="0"/>
              <a:ea typeface="+mn-ea"/>
              <a:cs typeface="+mn-cs"/>
            </a:rPr>
            <a:t>mostly</a:t>
          </a:r>
          <a:r>
            <a:rPr lang="pt-BR" sz="1200" b="0" baseline="0">
              <a:solidFill>
                <a:schemeClr val="tx1"/>
              </a:solidFill>
              <a:effectLst/>
              <a:latin typeface="Montserrat" panose="00000500000000000000" pitchFamily="2" charset="0"/>
              <a:ea typeface="+mn-ea"/>
              <a:cs typeface="+mn-cs"/>
            </a:rPr>
            <a:t> corresponds to the freight that Tegma pays to outsourced truck drivers, who are responsible for the delivery of vehicles to dealerships or ports</a:t>
          </a:r>
          <a:r>
            <a:rPr lang="pt-BR" sz="1200">
              <a:solidFill>
                <a:schemeClr val="tx1"/>
              </a:solidFill>
              <a:effectLst/>
              <a:latin typeface="Montserrat" panose="00000500000000000000" pitchFamily="2" charset="0"/>
              <a:ea typeface="+mn-ea"/>
              <a:cs typeface="+mn-cs"/>
            </a:rPr>
            <a:t>. </a:t>
          </a:r>
        </a:p>
        <a:p>
          <a:pPr>
            <a:spcBef>
              <a:spcPts val="600"/>
            </a:spcBef>
          </a:pPr>
          <a:r>
            <a:rPr lang="pt-BR" sz="1200">
              <a:solidFill>
                <a:schemeClr val="tx1"/>
              </a:solidFill>
              <a:effectLst/>
              <a:latin typeface="Montserrat" panose="00000500000000000000" pitchFamily="2" charset="0"/>
              <a:ea typeface="+mn-ea"/>
              <a:cs typeface="+mn-cs"/>
            </a:rPr>
            <a:t>The variable costs correspond to freight, fuel, PIS/Cofins credits, and other variable costs. The variable costs in the last  5 years corresponded to an average of </a:t>
          </a:r>
          <a:r>
            <a:rPr kumimoji="0" lang="pt-BR" sz="1200" b="1" i="0" u="none" strike="noStrike" kern="0" cap="none" spc="0" normalizeH="0" baseline="0">
              <a:ln>
                <a:noFill/>
              </a:ln>
              <a:solidFill>
                <a:srgbClr val="EA7423"/>
              </a:solidFill>
              <a:effectLst/>
              <a:uLnTx/>
              <a:uFillTx/>
              <a:latin typeface="Montserrat" panose="00000500000000000000" pitchFamily="2" charset="0"/>
              <a:ea typeface="+mn-ea"/>
              <a:cs typeface="+mn-cs"/>
            </a:rPr>
            <a:t>64.2% of net revenue</a:t>
          </a:r>
          <a:r>
            <a:rPr lang="pt-BR" sz="1200">
              <a:solidFill>
                <a:schemeClr val="tx1"/>
              </a:solidFill>
              <a:effectLst/>
              <a:latin typeface="Montserrat" panose="00000500000000000000" pitchFamily="2" charset="0"/>
              <a:ea typeface="+mn-ea"/>
              <a:cs typeface="+mn-cs"/>
            </a:rPr>
            <a:t>.</a:t>
          </a:r>
        </a:p>
        <a:p>
          <a:pPr>
            <a:spcBef>
              <a:spcPts val="600"/>
            </a:spcBef>
          </a:pPr>
          <a:r>
            <a:rPr lang="pt-BR" sz="1200">
              <a:solidFill>
                <a:schemeClr val="tx1"/>
              </a:solidFill>
              <a:effectLst/>
              <a:latin typeface="Montserrat" panose="00000500000000000000" pitchFamily="2" charset="0"/>
              <a:ea typeface="+mn-ea"/>
              <a:cs typeface="+mn-cs"/>
            </a:rPr>
            <a:t>Fixed costs correspond to costs with operational personnel (mainly the ones responsible for handling the vehicles in the consolidation yards)</a:t>
          </a:r>
          <a:r>
            <a:rPr lang="pt-BR" sz="1200" baseline="0">
              <a:solidFill>
                <a:schemeClr val="tx1"/>
              </a:solidFill>
              <a:effectLst/>
              <a:latin typeface="Montserrat" panose="00000500000000000000" pitchFamily="2" charset="0"/>
              <a:ea typeface="+mn-ea"/>
              <a:cs typeface="+mn-cs"/>
            </a:rPr>
            <a:t> </a:t>
          </a:r>
          <a:r>
            <a:rPr lang="pt-BR" sz="1200">
              <a:solidFill>
                <a:schemeClr val="tx1"/>
              </a:solidFill>
              <a:effectLst/>
              <a:latin typeface="Montserrat" panose="00000500000000000000" pitchFamily="2" charset="0"/>
              <a:ea typeface="+mn-ea"/>
              <a:cs typeface="+mn-cs"/>
            </a:rPr>
            <a:t>and other costs such as maintenance of the company-owned fleet, surveillance, insurance, fuel (used by the company-owned fleet, which represents about 7% of the total fleet), among others. The fixed costs in the last 5 years corresponded to an average of </a:t>
          </a:r>
          <a:r>
            <a:rPr kumimoji="0" lang="pt-BR" sz="1200" b="1" i="0" u="none" strike="noStrike" kern="0" cap="none" spc="0" normalizeH="0" baseline="0">
              <a:ln>
                <a:noFill/>
              </a:ln>
              <a:solidFill>
                <a:srgbClr val="EA7423"/>
              </a:solidFill>
              <a:effectLst/>
              <a:uLnTx/>
              <a:uFillTx/>
              <a:latin typeface="Montserrat" panose="00000500000000000000" pitchFamily="2" charset="0"/>
              <a:ea typeface="+mn-ea"/>
              <a:cs typeface="+mn-cs"/>
            </a:rPr>
            <a:t>13.4% of net revenue</a:t>
          </a:r>
          <a:r>
            <a:rPr lang="pt-BR" sz="1200">
              <a:solidFill>
                <a:schemeClr val="tx1"/>
              </a:solidFill>
              <a:effectLst/>
              <a:latin typeface="Montserrat" panose="00000500000000000000" pitchFamily="2" charset="0"/>
              <a:ea typeface="+mn-ea"/>
              <a:cs typeface="+mn-cs"/>
            </a:rPr>
            <a:t>.</a:t>
          </a:r>
        </a:p>
        <a:p>
          <a:pPr>
            <a:spcBef>
              <a:spcPts val="600"/>
            </a:spcBef>
          </a:pPr>
          <a:r>
            <a:rPr kumimoji="0" lang="pt-BR" sz="1200" b="1" i="0" u="none" strike="noStrike" kern="0" cap="none" spc="0" normalizeH="0" baseline="0" noProof="0">
              <a:ln>
                <a:noFill/>
              </a:ln>
              <a:solidFill>
                <a:srgbClr val="EA7423"/>
              </a:solidFill>
              <a:effectLst/>
              <a:uLnTx/>
              <a:uFillTx/>
              <a:latin typeface="Montserrat" panose="00000500000000000000" pitchFamily="2" charset="0"/>
              <a:ea typeface="+mn-ea"/>
              <a:cs typeface="+mn-cs"/>
            </a:rPr>
            <a:t>Expenses</a:t>
          </a:r>
          <a:endParaRPr lang="pt-BR" sz="1200">
            <a:solidFill>
              <a:srgbClr val="EA7423"/>
            </a:solidFill>
            <a:effectLst/>
            <a:latin typeface="Montserrat" panose="00000500000000000000" pitchFamily="2" charset="0"/>
            <a:ea typeface="+mn-ea"/>
            <a:cs typeface="+mn-cs"/>
          </a:endParaRPr>
        </a:p>
        <a:p>
          <a:pPr>
            <a:spcBef>
              <a:spcPts val="600"/>
            </a:spcBef>
          </a:pPr>
          <a:r>
            <a:rPr lang="pt-BR" sz="1200">
              <a:solidFill>
                <a:schemeClr val="tx1"/>
              </a:solidFill>
              <a:effectLst/>
              <a:latin typeface="Montserrat" panose="00000500000000000000" pitchFamily="2" charset="0"/>
              <a:ea typeface="+mn-ea"/>
              <a:cs typeface="+mn-cs"/>
            </a:rPr>
            <a:t>The</a:t>
          </a:r>
          <a:r>
            <a:rPr lang="pt-BR" sz="1200" baseline="0">
              <a:solidFill>
                <a:schemeClr val="tx1"/>
              </a:solidFill>
              <a:effectLst/>
              <a:latin typeface="Montserrat" panose="00000500000000000000" pitchFamily="2" charset="0"/>
              <a:ea typeface="+mn-ea"/>
              <a:cs typeface="+mn-cs"/>
            </a:rPr>
            <a:t> D</a:t>
          </a:r>
          <a:r>
            <a:rPr lang="pt-BR" sz="1200">
              <a:solidFill>
                <a:schemeClr val="tx1"/>
              </a:solidFill>
              <a:effectLst/>
              <a:latin typeface="Montserrat" panose="00000500000000000000" pitchFamily="2" charset="0"/>
              <a:ea typeface="+mn-ea"/>
              <a:cs typeface="+mn-cs"/>
            </a:rPr>
            <a:t>ivision's </a:t>
          </a:r>
          <a:r>
            <a:rPr lang="pt-BR" sz="1200" b="1">
              <a:solidFill>
                <a:schemeClr val="tx1"/>
              </a:solidFill>
              <a:effectLst/>
              <a:latin typeface="Montserrat" panose="00000500000000000000" pitchFamily="2" charset="0"/>
              <a:ea typeface="+mn-ea"/>
              <a:cs typeface="+mn-cs"/>
            </a:rPr>
            <a:t>Expenses</a:t>
          </a:r>
          <a:r>
            <a:rPr lang="pt-BR" sz="1200">
              <a:solidFill>
                <a:schemeClr val="tx1"/>
              </a:solidFill>
              <a:effectLst/>
              <a:latin typeface="Montserrat" panose="00000500000000000000" pitchFamily="2" charset="0"/>
              <a:ea typeface="+mn-ea"/>
              <a:cs typeface="+mn-cs"/>
            </a:rPr>
            <a:t> include general and administrative expenses and other revenues and expenses.</a:t>
          </a:r>
        </a:p>
        <a:p>
          <a:pPr>
            <a:spcBef>
              <a:spcPts val="600"/>
            </a:spcBef>
          </a:pPr>
          <a:r>
            <a:rPr kumimoji="0" lang="pt-BR" sz="1200" b="1" i="0" u="none" strike="noStrike" kern="0" cap="none" spc="0" normalizeH="0" baseline="0" noProof="0">
              <a:ln>
                <a:noFill/>
              </a:ln>
              <a:solidFill>
                <a:srgbClr val="EA7423"/>
              </a:solidFill>
              <a:effectLst/>
              <a:uLnTx/>
              <a:uFillTx/>
              <a:latin typeface="Montserrat" panose="00000500000000000000" pitchFamily="2" charset="0"/>
              <a:ea typeface="+mn-ea"/>
              <a:cs typeface="+mn-cs"/>
            </a:rPr>
            <a:t>Depreciation/amortization</a:t>
          </a:r>
          <a:endParaRPr lang="pt-BR" sz="1200">
            <a:solidFill>
              <a:srgbClr val="EA7423"/>
            </a:solidFill>
            <a:effectLst/>
            <a:latin typeface="Montserrat" panose="00000500000000000000" pitchFamily="2" charset="0"/>
            <a:ea typeface="+mn-ea"/>
            <a:cs typeface="+mn-cs"/>
          </a:endParaRPr>
        </a:p>
        <a:p>
          <a:pPr>
            <a:spcBef>
              <a:spcPts val="600"/>
            </a:spcBef>
          </a:pPr>
          <a:r>
            <a:rPr lang="pt-BR" sz="1200">
              <a:solidFill>
                <a:schemeClr val="tx1"/>
              </a:solidFill>
              <a:effectLst/>
              <a:latin typeface="Montserrat" panose="00000500000000000000" pitchFamily="2" charset="0"/>
              <a:ea typeface="+mn-ea"/>
              <a:cs typeface="+mn-cs"/>
            </a:rPr>
            <a:t>The Division's </a:t>
          </a:r>
          <a:r>
            <a:rPr lang="pt-BR" sz="1200" b="1">
              <a:solidFill>
                <a:schemeClr val="tx1"/>
              </a:solidFill>
              <a:effectLst/>
              <a:latin typeface="Montserrat" panose="00000500000000000000" pitchFamily="2" charset="0"/>
              <a:ea typeface="+mn-ea"/>
              <a:cs typeface="+mn-cs"/>
            </a:rPr>
            <a:t>depreciation/amortization</a:t>
          </a:r>
          <a:r>
            <a:rPr lang="pt-BR" sz="1200">
              <a:solidFill>
                <a:schemeClr val="tx1"/>
              </a:solidFill>
              <a:effectLst/>
              <a:latin typeface="Montserrat" panose="00000500000000000000" pitchFamily="2" charset="0"/>
              <a:ea typeface="+mn-ea"/>
              <a:cs typeface="+mn-cs"/>
            </a:rPr>
            <a:t> mainly reflects the amortization of the right of use of the yards -IFRS-16 (used to consolidate the vehicles received from the assemblers and the depreciation of improvements in company-owned lots and transportation equipment.</a:t>
          </a:r>
        </a:p>
      </xdr:txBody>
    </xdr:sp>
    <xdr:clientData/>
  </xdr:oneCellAnchor>
  <xdr:twoCellAnchor editAs="oneCell">
    <xdr:from>
      <xdr:col>15</xdr:col>
      <xdr:colOff>600075</xdr:colOff>
      <xdr:row>0</xdr:row>
      <xdr:rowOff>19050</xdr:rowOff>
    </xdr:from>
    <xdr:to>
      <xdr:col>19</xdr:col>
      <xdr:colOff>571500</xdr:colOff>
      <xdr:row>24</xdr:row>
      <xdr:rowOff>152400</xdr:rowOff>
    </xdr:to>
    <xdr:pic>
      <xdr:nvPicPr>
        <xdr:cNvPr id="16" name="Imagem 15">
          <a:extLst>
            <a:ext uri="{FF2B5EF4-FFF2-40B4-BE49-F238E27FC236}">
              <a16:creationId xmlns:a16="http://schemas.microsoft.com/office/drawing/2014/main" id="{00000000-0008-0000-0800-000010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l="45002"/>
        <a:stretch/>
      </xdr:blipFill>
      <xdr:spPr>
        <a:xfrm>
          <a:off x="9744075" y="19050"/>
          <a:ext cx="2409825" cy="4705350"/>
        </a:xfrm>
        <a:prstGeom prst="rect">
          <a:avLst/>
        </a:prstGeom>
      </xdr:spPr>
    </xdr:pic>
    <xdr:clientData/>
  </xdr:twoCellAnchor>
  <xdr:twoCellAnchor>
    <xdr:from>
      <xdr:col>15</xdr:col>
      <xdr:colOff>333375</xdr:colOff>
      <xdr:row>0</xdr:row>
      <xdr:rowOff>0</xdr:rowOff>
    </xdr:from>
    <xdr:to>
      <xdr:col>19</xdr:col>
      <xdr:colOff>535079</xdr:colOff>
      <xdr:row>25</xdr:row>
      <xdr:rowOff>0</xdr:rowOff>
    </xdr:to>
    <xdr:grpSp>
      <xdr:nvGrpSpPr>
        <xdr:cNvPr id="17" name="Agrupar 16">
          <a:extLst>
            <a:ext uri="{FF2B5EF4-FFF2-40B4-BE49-F238E27FC236}">
              <a16:creationId xmlns:a16="http://schemas.microsoft.com/office/drawing/2014/main" id="{00000000-0008-0000-0800-000011000000}"/>
            </a:ext>
          </a:extLst>
        </xdr:cNvPr>
        <xdr:cNvGrpSpPr/>
      </xdr:nvGrpSpPr>
      <xdr:grpSpPr>
        <a:xfrm>
          <a:off x="9964208" y="0"/>
          <a:ext cx="2769927" cy="4762500"/>
          <a:chOff x="5507735" y="2613621"/>
          <a:chExt cx="905725" cy="1632502"/>
        </a:xfrm>
      </xdr:grpSpPr>
      <xdr:sp macro="" textlink="">
        <xdr:nvSpPr>
          <xdr:cNvPr id="18" name="Forma Livre: Forma 34">
            <a:extLst>
              <a:ext uri="{FF2B5EF4-FFF2-40B4-BE49-F238E27FC236}">
                <a16:creationId xmlns:a16="http://schemas.microsoft.com/office/drawing/2014/main" id="{00000000-0008-0000-0800-000012000000}"/>
              </a:ext>
            </a:extLst>
          </xdr:cNvPr>
          <xdr:cNvSpPr/>
        </xdr:nvSpPr>
        <xdr:spPr>
          <a:xfrm>
            <a:off x="5507735" y="2613621"/>
            <a:ext cx="905725" cy="1569167"/>
          </a:xfrm>
          <a:custGeom>
            <a:avLst/>
            <a:gdLst>
              <a:gd name="connsiteX0" fmla="*/ 13463 w 1105698"/>
              <a:gd name="connsiteY0" fmla="*/ 1356408 h 1569167"/>
              <a:gd name="connsiteX1" fmla="*/ 132135 w 1105698"/>
              <a:gd name="connsiteY1" fmla="*/ 1569168 h 1569167"/>
              <a:gd name="connsiteX2" fmla="*/ 160663 w 1105698"/>
              <a:gd name="connsiteY2" fmla="*/ 833361 h 1569167"/>
              <a:gd name="connsiteX3" fmla="*/ 716999 w 1105698"/>
              <a:gd name="connsiteY3" fmla="*/ 223399 h 1569167"/>
              <a:gd name="connsiteX4" fmla="*/ 850349 w 1105698"/>
              <a:gd name="connsiteY4" fmla="*/ 384715 h 1569167"/>
              <a:gd name="connsiteX5" fmla="*/ 1104495 w 1105698"/>
              <a:gd name="connsiteY5" fmla="*/ 384191 h 1569167"/>
              <a:gd name="connsiteX6" fmla="*/ 817202 w 1105698"/>
              <a:gd name="connsiteY6" fmla="*/ 0 h 1569167"/>
              <a:gd name="connsiteX7" fmla="*/ 173359 w 1105698"/>
              <a:gd name="connsiteY7" fmla="*/ 553088 h 1569167"/>
              <a:gd name="connsiteX8" fmla="*/ 13463 w 1105698"/>
              <a:gd name="connsiteY8" fmla="*/ 1356408 h 15691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05698" h="1569167">
                <a:moveTo>
                  <a:pt x="13463" y="1356408"/>
                </a:moveTo>
                <a:cubicBezTo>
                  <a:pt x="35075" y="1474546"/>
                  <a:pt x="84005" y="1550013"/>
                  <a:pt x="132135" y="1569168"/>
                </a:cubicBezTo>
                <a:cubicBezTo>
                  <a:pt x="-329" y="1367247"/>
                  <a:pt x="75947" y="1042168"/>
                  <a:pt x="160663" y="833361"/>
                </a:cubicBezTo>
                <a:cubicBezTo>
                  <a:pt x="242444" y="631822"/>
                  <a:pt x="478359" y="244583"/>
                  <a:pt x="716999" y="223399"/>
                </a:cubicBezTo>
                <a:cubicBezTo>
                  <a:pt x="832432" y="217999"/>
                  <a:pt x="846777" y="293037"/>
                  <a:pt x="850349" y="384715"/>
                </a:cubicBezTo>
                <a:lnTo>
                  <a:pt x="1104495" y="384191"/>
                </a:lnTo>
                <a:cubicBezTo>
                  <a:pt x="1119240" y="225752"/>
                  <a:pt x="997101" y="-19"/>
                  <a:pt x="817202" y="0"/>
                </a:cubicBezTo>
                <a:cubicBezTo>
                  <a:pt x="524461" y="29"/>
                  <a:pt x="309176" y="313392"/>
                  <a:pt x="173359" y="553088"/>
                </a:cubicBezTo>
                <a:cubicBezTo>
                  <a:pt x="-30057" y="968016"/>
                  <a:pt x="-8149" y="1238269"/>
                  <a:pt x="13463" y="1356408"/>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latin typeface="Montserrat Medium" pitchFamily="2" charset="77"/>
            </a:endParaRPr>
          </a:p>
        </xdr:txBody>
      </xdr:sp>
      <xdr:sp macro="" textlink="">
        <xdr:nvSpPr>
          <xdr:cNvPr id="19" name="Forma Livre: Forma 35">
            <a:extLst>
              <a:ext uri="{FF2B5EF4-FFF2-40B4-BE49-F238E27FC236}">
                <a16:creationId xmlns:a16="http://schemas.microsoft.com/office/drawing/2014/main" id="{00000000-0008-0000-0800-000013000000}"/>
              </a:ext>
            </a:extLst>
          </xdr:cNvPr>
          <xdr:cNvSpPr/>
        </xdr:nvSpPr>
        <xdr:spPr>
          <a:xfrm>
            <a:off x="5716749" y="3161194"/>
            <a:ext cx="689802" cy="1084929"/>
          </a:xfrm>
          <a:custGeom>
            <a:avLst/>
            <a:gdLst>
              <a:gd name="connsiteX0" fmla="*/ 524446 w 826817"/>
              <a:gd name="connsiteY0" fmla="*/ 758504 h 1084929"/>
              <a:gd name="connsiteX1" fmla="*/ 826541 w 826817"/>
              <a:gd name="connsiteY1" fmla="*/ 9011 h 1084929"/>
              <a:gd name="connsiteX2" fmla="*/ 826817 w 826817"/>
              <a:gd name="connsiteY2" fmla="*/ 933 h 1084929"/>
              <a:gd name="connsiteX3" fmla="*/ 359168 w 826817"/>
              <a:gd name="connsiteY3" fmla="*/ 0 h 1084929"/>
              <a:gd name="connsiteX4" fmla="*/ 332851 w 826817"/>
              <a:gd name="connsiteY4" fmla="*/ 176098 h 1084929"/>
              <a:gd name="connsiteX5" fmla="*/ 485803 w 826817"/>
              <a:gd name="connsiteY5" fmla="*/ 139427 h 1084929"/>
              <a:gd name="connsiteX6" fmla="*/ 547040 w 826817"/>
              <a:gd name="connsiteY6" fmla="*/ 268938 h 1084929"/>
              <a:gd name="connsiteX7" fmla="*/ 234324 w 826817"/>
              <a:gd name="connsiteY7" fmla="*/ 958691 h 1084929"/>
              <a:gd name="connsiteX8" fmla="*/ 247 w 826817"/>
              <a:gd name="connsiteY8" fmla="*/ 1082307 h 1084929"/>
              <a:gd name="connsiteX9" fmla="*/ 524446 w 826817"/>
              <a:gd name="connsiteY9" fmla="*/ 758504 h 10849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26817" h="1084929">
                <a:moveTo>
                  <a:pt x="524446" y="758504"/>
                </a:moveTo>
                <a:cubicBezTo>
                  <a:pt x="667207" y="561232"/>
                  <a:pt x="815340" y="257461"/>
                  <a:pt x="826541" y="9011"/>
                </a:cubicBezTo>
                <a:cubicBezTo>
                  <a:pt x="826694" y="5753"/>
                  <a:pt x="826694" y="3267"/>
                  <a:pt x="826817" y="933"/>
                </a:cubicBezTo>
                <a:cubicBezTo>
                  <a:pt x="671112" y="1867"/>
                  <a:pt x="510749" y="476"/>
                  <a:pt x="359168" y="0"/>
                </a:cubicBezTo>
                <a:cubicBezTo>
                  <a:pt x="350882" y="59865"/>
                  <a:pt x="340842" y="116148"/>
                  <a:pt x="332851" y="176098"/>
                </a:cubicBezTo>
                <a:cubicBezTo>
                  <a:pt x="344471" y="177451"/>
                  <a:pt x="413585" y="128664"/>
                  <a:pt x="485803" y="139427"/>
                </a:cubicBezTo>
                <a:cubicBezTo>
                  <a:pt x="548106" y="148723"/>
                  <a:pt x="546878" y="226171"/>
                  <a:pt x="547040" y="268938"/>
                </a:cubicBezTo>
                <a:cubicBezTo>
                  <a:pt x="528847" y="632050"/>
                  <a:pt x="351567" y="862289"/>
                  <a:pt x="234324" y="958691"/>
                </a:cubicBezTo>
                <a:cubicBezTo>
                  <a:pt x="117100" y="1055084"/>
                  <a:pt x="-6268" y="1081297"/>
                  <a:pt x="247" y="1082307"/>
                </a:cubicBezTo>
                <a:cubicBezTo>
                  <a:pt x="177327" y="1109539"/>
                  <a:pt x="408022" y="919372"/>
                  <a:pt x="524446" y="758504"/>
                </a:cubicBezTo>
              </a:path>
            </a:pathLst>
          </a:custGeom>
          <a:solidFill>
            <a:srgbClr val="FFFFFF">
              <a:alpha val="36000"/>
            </a:srgbClr>
          </a:solidFill>
          <a:ln>
            <a:noFill/>
          </a:ln>
        </xdr:spPr>
        <xdr:txBody>
          <a:bodyPr vert="horz" wrap="square" lIns="91440" tIns="45720" rIns="91440" bIns="45720" numCol="1" anchor="t" anchorCtr="0" compatLnSpc="1">
            <a:prstTxWarp prst="textNoShape">
              <a:avLst/>
            </a:prstTxWarp>
          </a:bodyPr>
          <a:lstStyle>
            <a:defPPr>
              <a:defRPr lang="pt-BR"/>
            </a:defPPr>
            <a:lvl1pPr marL="0" algn="l" defTabSz="554401" rtl="0" eaLnBrk="1" latinLnBrk="0" hangingPunct="1">
              <a:defRPr sz="1091" kern="1200">
                <a:solidFill>
                  <a:schemeClr val="tx1"/>
                </a:solidFill>
                <a:latin typeface="+mn-lt"/>
                <a:ea typeface="+mn-ea"/>
                <a:cs typeface="+mn-cs"/>
              </a:defRPr>
            </a:lvl1pPr>
            <a:lvl2pPr marL="277200" algn="l" defTabSz="554401" rtl="0" eaLnBrk="1" latinLnBrk="0" hangingPunct="1">
              <a:defRPr sz="1091" kern="1200">
                <a:solidFill>
                  <a:schemeClr val="tx1"/>
                </a:solidFill>
                <a:latin typeface="+mn-lt"/>
                <a:ea typeface="+mn-ea"/>
                <a:cs typeface="+mn-cs"/>
              </a:defRPr>
            </a:lvl2pPr>
            <a:lvl3pPr marL="554401" algn="l" defTabSz="554401" rtl="0" eaLnBrk="1" latinLnBrk="0" hangingPunct="1">
              <a:defRPr sz="1091" kern="1200">
                <a:solidFill>
                  <a:schemeClr val="tx1"/>
                </a:solidFill>
                <a:latin typeface="+mn-lt"/>
                <a:ea typeface="+mn-ea"/>
                <a:cs typeface="+mn-cs"/>
              </a:defRPr>
            </a:lvl3pPr>
            <a:lvl4pPr marL="831601" algn="l" defTabSz="554401" rtl="0" eaLnBrk="1" latinLnBrk="0" hangingPunct="1">
              <a:defRPr sz="1091" kern="1200">
                <a:solidFill>
                  <a:schemeClr val="tx1"/>
                </a:solidFill>
                <a:latin typeface="+mn-lt"/>
                <a:ea typeface="+mn-ea"/>
                <a:cs typeface="+mn-cs"/>
              </a:defRPr>
            </a:lvl4pPr>
            <a:lvl5pPr marL="1108801" algn="l" defTabSz="554401" rtl="0" eaLnBrk="1" latinLnBrk="0" hangingPunct="1">
              <a:defRPr sz="1091" kern="1200">
                <a:solidFill>
                  <a:schemeClr val="tx1"/>
                </a:solidFill>
                <a:latin typeface="+mn-lt"/>
                <a:ea typeface="+mn-ea"/>
                <a:cs typeface="+mn-cs"/>
              </a:defRPr>
            </a:lvl5pPr>
            <a:lvl6pPr marL="1386002" algn="l" defTabSz="554401" rtl="0" eaLnBrk="1" latinLnBrk="0" hangingPunct="1">
              <a:defRPr sz="1091" kern="1200">
                <a:solidFill>
                  <a:schemeClr val="tx1"/>
                </a:solidFill>
                <a:latin typeface="+mn-lt"/>
                <a:ea typeface="+mn-ea"/>
                <a:cs typeface="+mn-cs"/>
              </a:defRPr>
            </a:lvl6pPr>
            <a:lvl7pPr marL="1663202" algn="l" defTabSz="554401" rtl="0" eaLnBrk="1" latinLnBrk="0" hangingPunct="1">
              <a:defRPr sz="1091" kern="1200">
                <a:solidFill>
                  <a:schemeClr val="tx1"/>
                </a:solidFill>
                <a:latin typeface="+mn-lt"/>
                <a:ea typeface="+mn-ea"/>
                <a:cs typeface="+mn-cs"/>
              </a:defRPr>
            </a:lvl7pPr>
            <a:lvl8pPr marL="1940403" algn="l" defTabSz="554401" rtl="0" eaLnBrk="1" latinLnBrk="0" hangingPunct="1">
              <a:defRPr sz="1091" kern="1200">
                <a:solidFill>
                  <a:schemeClr val="tx1"/>
                </a:solidFill>
                <a:latin typeface="+mn-lt"/>
                <a:ea typeface="+mn-ea"/>
                <a:cs typeface="+mn-cs"/>
              </a:defRPr>
            </a:lvl8pPr>
            <a:lvl9pPr marL="2217603" algn="l" defTabSz="554401" rtl="0" eaLnBrk="1" latinLnBrk="0" hangingPunct="1">
              <a:defRPr sz="1091" kern="1200">
                <a:solidFill>
                  <a:schemeClr val="tx1"/>
                </a:solidFill>
                <a:latin typeface="+mn-lt"/>
                <a:ea typeface="+mn-ea"/>
                <a:cs typeface="+mn-cs"/>
              </a:defRPr>
            </a:lvl9pPr>
          </a:lstStyle>
          <a:p>
            <a:endParaRPr lang="pt-BR">
              <a:latin typeface="Montserrat Medium" pitchFamily="2" charset="77"/>
            </a:endParaRPr>
          </a:p>
        </xdr:txBody>
      </xdr:sp>
    </xdr:grpSp>
    <xdr:clientData/>
  </xdr:twoCellAnchor>
  <xdr:twoCellAnchor editAs="oneCell">
    <xdr:from>
      <xdr:col>18</xdr:col>
      <xdr:colOff>383967</xdr:colOff>
      <xdr:row>0</xdr:row>
      <xdr:rowOff>176493</xdr:rowOff>
    </xdr:from>
    <xdr:to>
      <xdr:col>19</xdr:col>
      <xdr:colOff>177612</xdr:colOff>
      <xdr:row>3</xdr:row>
      <xdr:rowOff>62193</xdr:rowOff>
    </xdr:to>
    <xdr:pic>
      <xdr:nvPicPr>
        <xdr:cNvPr id="13" name="Imagem 12" descr="https://cdn-icons-png.flaticon.com/512/1946/1946488.png">
          <a:hlinkClick xmlns:r="http://schemas.openxmlformats.org/officeDocument/2006/relationships" r:id="rId4"/>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356767" y="176493"/>
          <a:ext cx="40324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272863</xdr:colOff>
      <xdr:row>3</xdr:row>
      <xdr:rowOff>71716</xdr:rowOff>
    </xdr:from>
    <xdr:to>
      <xdr:col>19</xdr:col>
      <xdr:colOff>463363</xdr:colOff>
      <xdr:row>4</xdr:row>
      <xdr:rowOff>157441</xdr:rowOff>
    </xdr:to>
    <xdr:sp macro="" textlink="">
      <xdr:nvSpPr>
        <xdr:cNvPr id="14" name="CaixaDeTexto 13">
          <a:extLst>
            <a:ext uri="{FF2B5EF4-FFF2-40B4-BE49-F238E27FC236}">
              <a16:creationId xmlns:a16="http://schemas.microsoft.com/office/drawing/2014/main" id="{00000000-0008-0000-0800-00000E000000}"/>
            </a:ext>
          </a:extLst>
        </xdr:cNvPr>
        <xdr:cNvSpPr txBox="1"/>
      </xdr:nvSpPr>
      <xdr:spPr>
        <a:xfrm>
          <a:off x="11245663" y="643216"/>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Montserrat" panose="00000500000000000000" pitchFamily="2" charset="0"/>
            </a:rPr>
            <a:t>Menu</a:t>
          </a:r>
        </a:p>
      </xdr:txBody>
    </xdr:sp>
    <xdr:clientData/>
  </xdr:twoCellAnchor>
  <xdr:twoCellAnchor editAs="oneCell">
    <xdr:from>
      <xdr:col>18</xdr:col>
      <xdr:colOff>465897</xdr:colOff>
      <xdr:row>20</xdr:row>
      <xdr:rowOff>76200</xdr:rowOff>
    </xdr:from>
    <xdr:to>
      <xdr:col>19</xdr:col>
      <xdr:colOff>161925</xdr:colOff>
      <xdr:row>22</xdr:row>
      <xdr:rowOff>95250</xdr:rowOff>
    </xdr:to>
    <xdr:pic>
      <xdr:nvPicPr>
        <xdr:cNvPr id="15" name="Imagem 14" descr="https://cdn-icons-png.flaticon.com/512/591/591855.png">
          <a:hlinkClick xmlns:r="http://schemas.openxmlformats.org/officeDocument/2006/relationships" r:id="rId6"/>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438697" y="38862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523047</xdr:colOff>
      <xdr:row>20</xdr:row>
      <xdr:rowOff>76200</xdr:rowOff>
    </xdr:from>
    <xdr:to>
      <xdr:col>18</xdr:col>
      <xdr:colOff>219075</xdr:colOff>
      <xdr:row>22</xdr:row>
      <xdr:rowOff>95250</xdr:rowOff>
    </xdr:to>
    <xdr:pic>
      <xdr:nvPicPr>
        <xdr:cNvPr id="20" name="Imagem 19" descr="https://cdn-icons-png.flaticon.com/512/591/591855.png">
          <a:hlinkClick xmlns:r="http://schemas.openxmlformats.org/officeDocument/2006/relationships" r:id="rId8"/>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rot="10800000">
          <a:off x="10886247" y="3886200"/>
          <a:ext cx="305628"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342900</xdr:colOff>
      <xdr:row>22</xdr:row>
      <xdr:rowOff>66674</xdr:rowOff>
    </xdr:from>
    <xdr:to>
      <xdr:col>19</xdr:col>
      <xdr:colOff>533400</xdr:colOff>
      <xdr:row>23</xdr:row>
      <xdr:rowOff>152399</xdr:rowOff>
    </xdr:to>
    <xdr:sp macro="" textlink="">
      <xdr:nvSpPr>
        <xdr:cNvPr id="21" name="CaixaDeTexto 20">
          <a:extLst>
            <a:ext uri="{FF2B5EF4-FFF2-40B4-BE49-F238E27FC236}">
              <a16:creationId xmlns:a16="http://schemas.microsoft.com/office/drawing/2014/main" id="{00000000-0008-0000-0800-000015000000}"/>
            </a:ext>
          </a:extLst>
        </xdr:cNvPr>
        <xdr:cNvSpPr txBox="1"/>
      </xdr:nvSpPr>
      <xdr:spPr>
        <a:xfrm>
          <a:off x="11315700" y="4257674"/>
          <a:ext cx="800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Next</a:t>
          </a:r>
        </a:p>
      </xdr:txBody>
    </xdr:sp>
    <xdr:clientData/>
  </xdr:twoCellAnchor>
  <xdr:twoCellAnchor>
    <xdr:from>
      <xdr:col>17</xdr:col>
      <xdr:colOff>190500</xdr:colOff>
      <xdr:row>22</xdr:row>
      <xdr:rowOff>66674</xdr:rowOff>
    </xdr:from>
    <xdr:to>
      <xdr:col>18</xdr:col>
      <xdr:colOff>419100</xdr:colOff>
      <xdr:row>23</xdr:row>
      <xdr:rowOff>152399</xdr:rowOff>
    </xdr:to>
    <xdr:sp macro="" textlink="">
      <xdr:nvSpPr>
        <xdr:cNvPr id="22" name="CaixaDeTexto 21">
          <a:extLst>
            <a:ext uri="{FF2B5EF4-FFF2-40B4-BE49-F238E27FC236}">
              <a16:creationId xmlns:a16="http://schemas.microsoft.com/office/drawing/2014/main" id="{00000000-0008-0000-0800-000016000000}"/>
            </a:ext>
          </a:extLst>
        </xdr:cNvPr>
        <xdr:cNvSpPr txBox="1"/>
      </xdr:nvSpPr>
      <xdr:spPr>
        <a:xfrm>
          <a:off x="10625667" y="4257674"/>
          <a:ext cx="842433"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Montserrat" panose="00000500000000000000" pitchFamily="2" charset="0"/>
            </a:rPr>
            <a:t>Previous</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3.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an.nunes@tegma.com.br"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5"/>
  <sheetViews>
    <sheetView showGridLines="0" tabSelected="1" zoomScale="90" zoomScaleNormal="90" workbookViewId="0"/>
  </sheetViews>
  <sheetFormatPr defaultColWidth="0" defaultRowHeight="15" customHeight="1" zeroHeight="1" x14ac:dyDescent="0.35"/>
  <cols>
    <col min="1" max="20" width="9.1796875" customWidth="1"/>
    <col min="21" max="16383" width="9.1796875" hidden="1"/>
    <col min="16384" max="16384" width="0.54296875" customWidth="1"/>
  </cols>
  <sheetData>
    <row r="1" spans="1:20" ht="15" customHeight="1" thickTop="1" x14ac:dyDescent="0.35">
      <c r="A1" s="1"/>
      <c r="B1" s="2"/>
      <c r="C1" s="2"/>
      <c r="D1" s="2"/>
      <c r="E1" s="2"/>
      <c r="F1" s="2"/>
      <c r="G1" s="2"/>
      <c r="H1" s="2"/>
      <c r="I1" s="2"/>
      <c r="J1" s="2"/>
      <c r="K1" s="2"/>
      <c r="L1" s="2"/>
      <c r="M1" s="2"/>
      <c r="N1" s="2"/>
      <c r="O1" s="2"/>
      <c r="P1" s="2"/>
      <c r="Q1" s="2"/>
      <c r="R1" s="2"/>
      <c r="S1" s="2"/>
      <c r="T1" s="3"/>
    </row>
    <row r="2" spans="1:20" ht="15" customHeight="1" x14ac:dyDescent="0.35">
      <c r="A2" s="4"/>
      <c r="T2" s="5"/>
    </row>
    <row r="3" spans="1:20" ht="15" customHeight="1" x14ac:dyDescent="0.35">
      <c r="A3" s="4"/>
      <c r="T3" s="5"/>
    </row>
    <row r="4" spans="1:20" ht="15" customHeight="1" x14ac:dyDescent="0.35">
      <c r="A4" s="4"/>
      <c r="T4" s="5"/>
    </row>
    <row r="5" spans="1:20" ht="15" customHeight="1" x14ac:dyDescent="0.35">
      <c r="A5" s="4"/>
      <c r="T5" s="5"/>
    </row>
    <row r="6" spans="1:20" ht="15" customHeight="1" x14ac:dyDescent="0.35">
      <c r="A6" s="4"/>
      <c r="T6" s="5"/>
    </row>
    <row r="7" spans="1:20" ht="15" customHeight="1" x14ac:dyDescent="0.35">
      <c r="A7" s="4"/>
      <c r="T7" s="5"/>
    </row>
    <row r="8" spans="1:20" ht="15" customHeight="1" x14ac:dyDescent="0.35">
      <c r="A8" s="4"/>
      <c r="H8" s="9" t="s">
        <v>0</v>
      </c>
      <c r="T8" s="5"/>
    </row>
    <row r="9" spans="1:20" ht="15" customHeight="1" x14ac:dyDescent="0.35">
      <c r="A9" s="4"/>
      <c r="H9" s="10"/>
      <c r="T9" s="5"/>
    </row>
    <row r="10" spans="1:20" ht="15" customHeight="1" x14ac:dyDescent="0.35">
      <c r="A10" s="4"/>
      <c r="T10" s="5"/>
    </row>
    <row r="11" spans="1:20" ht="15" customHeight="1" x14ac:dyDescent="0.35">
      <c r="A11" s="4"/>
      <c r="T11" s="5"/>
    </row>
    <row r="12" spans="1:20" ht="15" customHeight="1" x14ac:dyDescent="0.35">
      <c r="A12" s="4"/>
      <c r="T12" s="5"/>
    </row>
    <row r="13" spans="1:20" ht="15" customHeight="1" x14ac:dyDescent="0.35">
      <c r="A13" s="4"/>
      <c r="T13" s="5"/>
    </row>
    <row r="14" spans="1:20" ht="15" customHeight="1" x14ac:dyDescent="0.35">
      <c r="A14" s="4"/>
      <c r="T14" s="5"/>
    </row>
    <row r="15" spans="1:20" ht="15" customHeight="1" x14ac:dyDescent="0.35">
      <c r="A15" s="4"/>
      <c r="T15" s="5"/>
    </row>
    <row r="16" spans="1:20" ht="15" customHeight="1" x14ac:dyDescent="0.35">
      <c r="A16" s="4"/>
      <c r="T16" s="5"/>
    </row>
    <row r="17" spans="1:20" ht="15" customHeight="1" x14ac:dyDescent="0.35">
      <c r="A17" s="4"/>
      <c r="T17" s="5"/>
    </row>
    <row r="18" spans="1:20" ht="15" customHeight="1" x14ac:dyDescent="0.35">
      <c r="A18" s="4"/>
      <c r="T18" s="5"/>
    </row>
    <row r="19" spans="1:20" ht="15" customHeight="1" x14ac:dyDescent="0.35">
      <c r="A19" s="4"/>
      <c r="T19" s="5"/>
    </row>
    <row r="20" spans="1:20" ht="15" customHeight="1" x14ac:dyDescent="0.35">
      <c r="A20" s="4"/>
      <c r="T20" s="5"/>
    </row>
    <row r="21" spans="1:20" ht="15" customHeight="1" x14ac:dyDescent="0.35">
      <c r="A21" s="4"/>
      <c r="T21" s="5"/>
    </row>
    <row r="22" spans="1:20" ht="15" customHeight="1" x14ac:dyDescent="0.35">
      <c r="A22" s="4"/>
      <c r="T22" s="5"/>
    </row>
    <row r="23" spans="1:20" ht="15" customHeight="1" x14ac:dyDescent="0.35">
      <c r="A23" s="4"/>
      <c r="T23" s="5"/>
    </row>
    <row r="24" spans="1:20" ht="15" customHeight="1" x14ac:dyDescent="0.35">
      <c r="A24" s="4"/>
      <c r="T24" s="5"/>
    </row>
    <row r="25" spans="1:20" ht="15" customHeight="1" thickBot="1" x14ac:dyDescent="0.4">
      <c r="A25" s="6"/>
      <c r="B25" s="7"/>
      <c r="C25" s="7"/>
      <c r="D25" s="7"/>
      <c r="E25" s="7"/>
      <c r="F25" s="7"/>
      <c r="G25" s="7"/>
      <c r="H25" s="7"/>
      <c r="I25" s="7"/>
      <c r="J25" s="7"/>
      <c r="K25" s="7"/>
      <c r="L25" s="7"/>
      <c r="M25" s="7"/>
      <c r="N25" s="7"/>
      <c r="O25" s="7"/>
      <c r="P25" s="7"/>
      <c r="Q25" s="7"/>
      <c r="R25" s="7"/>
      <c r="S25" s="7"/>
      <c r="T25" s="8"/>
    </row>
  </sheetData>
  <pageMargins left="0.511811024" right="0.511811024" top="0.78740157499999996" bottom="0.78740157499999996" header="0.31496062000000002" footer="0.31496062000000002"/>
  <pageSetup paperSize="9" orientation="portrait" r:id="rId1"/>
  <headerFooter>
    <oddFooter>&amp;L_x000D_&amp;1#&amp;"Aptos"&amp;10&amp;K000000 Restrito</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5"/>
  <sheetViews>
    <sheetView showGridLines="0" topLeftCell="A8" zoomScale="90" zoomScaleNormal="90" workbookViewId="0">
      <selection activeCell="N24" sqref="N24"/>
    </sheetView>
  </sheetViews>
  <sheetFormatPr defaultColWidth="0" defaultRowHeight="0" customHeight="1" zeroHeight="1" x14ac:dyDescent="0.35"/>
  <cols>
    <col min="1" max="20" width="9.1796875" customWidth="1"/>
    <col min="21" max="16383" width="9.1796875" hidden="1"/>
    <col min="16384" max="16384" width="0.54296875" customWidth="1"/>
  </cols>
  <sheetData>
    <row r="1" spans="1:20" ht="15" customHeight="1" thickTop="1" x14ac:dyDescent="0.35">
      <c r="A1" s="1"/>
      <c r="B1" s="2"/>
      <c r="C1" s="2"/>
      <c r="D1" s="2"/>
      <c r="E1" s="2"/>
      <c r="F1" s="2"/>
      <c r="G1" s="2"/>
      <c r="H1" s="2"/>
      <c r="I1" s="2"/>
      <c r="J1" s="2"/>
      <c r="K1" s="2"/>
      <c r="L1" s="2"/>
      <c r="M1" s="2"/>
      <c r="N1" s="2"/>
      <c r="O1" s="2"/>
      <c r="P1" s="2"/>
      <c r="Q1" s="2"/>
      <c r="R1" s="2"/>
      <c r="S1" s="2"/>
      <c r="T1" s="3"/>
    </row>
    <row r="2" spans="1:20" ht="15" customHeight="1" x14ac:dyDescent="0.35">
      <c r="A2" s="4"/>
      <c r="T2" s="5"/>
    </row>
    <row r="3" spans="1:20" ht="15" customHeight="1" x14ac:dyDescent="0.35">
      <c r="A3" s="4"/>
      <c r="T3" s="5"/>
    </row>
    <row r="4" spans="1:20" ht="15" customHeight="1" x14ac:dyDescent="0.35">
      <c r="A4" s="4"/>
      <c r="T4" s="5"/>
    </row>
    <row r="5" spans="1:20" ht="15" customHeight="1" x14ac:dyDescent="0.35">
      <c r="A5" s="4"/>
      <c r="T5" s="5"/>
    </row>
    <row r="6" spans="1:20" ht="15" customHeight="1" x14ac:dyDescent="0.35">
      <c r="A6" s="4"/>
      <c r="C6" s="11"/>
      <c r="T6" s="5"/>
    </row>
    <row r="7" spans="1:20" ht="15" customHeight="1" thickBot="1" x14ac:dyDescent="0.5">
      <c r="A7" s="4"/>
      <c r="B7" s="71"/>
      <c r="C7" s="71"/>
      <c r="D7" s="71"/>
      <c r="E7" s="71"/>
      <c r="F7" s="71"/>
      <c r="G7" s="73"/>
      <c r="H7" s="74">
        <v>2021</v>
      </c>
      <c r="I7" s="74">
        <v>2022</v>
      </c>
      <c r="J7" s="74">
        <v>2023</v>
      </c>
      <c r="K7" s="74">
        <v>2024</v>
      </c>
      <c r="L7" s="74">
        <v>2025</v>
      </c>
      <c r="T7" s="5"/>
    </row>
    <row r="8" spans="1:20" ht="15" customHeight="1" x14ac:dyDescent="0.45">
      <c r="A8" s="4"/>
      <c r="B8" s="35" t="s">
        <v>59</v>
      </c>
      <c r="C8" s="45"/>
      <c r="D8" s="45"/>
      <c r="E8" s="45"/>
      <c r="F8" s="45"/>
      <c r="G8" s="35"/>
      <c r="H8" s="36">
        <v>1082.8686054699999</v>
      </c>
      <c r="I8" s="36">
        <v>1500.6704069</v>
      </c>
      <c r="J8" s="36">
        <v>1781.7250238100003</v>
      </c>
      <c r="K8" s="36">
        <f>+K9</f>
        <v>2377.9643886100002</v>
      </c>
      <c r="L8" s="36">
        <f>+L9</f>
        <v>2572.82359705</v>
      </c>
      <c r="M8" s="24"/>
      <c r="T8" s="5"/>
    </row>
    <row r="9" spans="1:20" ht="15" customHeight="1" x14ac:dyDescent="0.45">
      <c r="A9" s="4"/>
      <c r="B9" s="37" t="s">
        <v>60</v>
      </c>
      <c r="C9" s="29"/>
      <c r="D9" s="29"/>
      <c r="E9" s="29"/>
      <c r="F9" s="29"/>
      <c r="G9" s="37"/>
      <c r="H9" s="38">
        <v>1082.8686054699999</v>
      </c>
      <c r="I9" s="38">
        <v>1500.6704069</v>
      </c>
      <c r="J9" s="38">
        <v>1781.7250238100003</v>
      </c>
      <c r="K9" s="38">
        <v>2377.9643886100002</v>
      </c>
      <c r="L9" s="38">
        <v>2572.82359705</v>
      </c>
      <c r="M9" s="24"/>
      <c r="T9" s="5"/>
    </row>
    <row r="10" spans="1:20" ht="15" customHeight="1" x14ac:dyDescent="0.45">
      <c r="A10" s="4"/>
      <c r="B10" s="37" t="s">
        <v>61</v>
      </c>
      <c r="C10" s="29"/>
      <c r="D10" s="29"/>
      <c r="E10" s="29"/>
      <c r="F10" s="29"/>
      <c r="G10" s="37"/>
      <c r="H10" s="38">
        <v>-215.35568939999996</v>
      </c>
      <c r="I10" s="38">
        <v>-287.23181455000008</v>
      </c>
      <c r="J10" s="38">
        <v>-354.58600413000022</v>
      </c>
      <c r="K10" s="38">
        <v>-457.90462984999994</v>
      </c>
      <c r="L10" s="38">
        <v>-510.66513952000014</v>
      </c>
      <c r="M10" s="24"/>
      <c r="T10" s="5"/>
    </row>
    <row r="11" spans="1:20" ht="15" customHeight="1" x14ac:dyDescent="0.45">
      <c r="A11" s="4"/>
      <c r="B11" s="37" t="s">
        <v>62</v>
      </c>
      <c r="C11" s="34"/>
      <c r="D11" s="34"/>
      <c r="E11" s="34"/>
      <c r="F11" s="34"/>
      <c r="G11" s="40"/>
      <c r="H11" s="41">
        <v>0.1988751805271228</v>
      </c>
      <c r="I11" s="41">
        <v>0.19140233140423374</v>
      </c>
      <c r="J11" s="41">
        <v>0.19901275415201924</v>
      </c>
      <c r="K11" s="41">
        <f>+K10/K9</f>
        <v>-0.19256160102450504</v>
      </c>
      <c r="L11" s="41">
        <f>+L10/L9</f>
        <v>-0.19848431898149912</v>
      </c>
      <c r="M11" s="24"/>
      <c r="T11" s="5"/>
    </row>
    <row r="12" spans="1:20" ht="15" customHeight="1" x14ac:dyDescent="0.45">
      <c r="A12" s="4"/>
      <c r="B12" s="43" t="s">
        <v>63</v>
      </c>
      <c r="C12" s="46"/>
      <c r="D12" s="46"/>
      <c r="E12" s="46"/>
      <c r="F12" s="46"/>
      <c r="G12" s="43"/>
      <c r="H12" s="36">
        <v>867.51291606999996</v>
      </c>
      <c r="I12" s="36">
        <v>1213.4385923499999</v>
      </c>
      <c r="J12" s="36">
        <v>1427.13901968</v>
      </c>
      <c r="K12" s="36">
        <f>+K9+K10</f>
        <v>1920.0597587600002</v>
      </c>
      <c r="L12" s="36">
        <f>+L9+L10</f>
        <v>2062.1584575299999</v>
      </c>
      <c r="M12" s="24"/>
      <c r="T12" s="5"/>
    </row>
    <row r="13" spans="1:20" ht="15" customHeight="1" x14ac:dyDescent="0.45">
      <c r="A13" s="4"/>
      <c r="B13" s="47" t="s">
        <v>64</v>
      </c>
      <c r="C13" s="24"/>
      <c r="D13" s="24"/>
      <c r="E13" s="24"/>
      <c r="F13" s="24"/>
      <c r="G13" s="47"/>
      <c r="H13" s="38">
        <v>-706.29166493000002</v>
      </c>
      <c r="I13" s="38">
        <v>-972.94859483000016</v>
      </c>
      <c r="J13" s="38">
        <v>-1147.1234008799997</v>
      </c>
      <c r="K13" s="38">
        <v>-1495.55576322</v>
      </c>
      <c r="L13" s="38">
        <v>-1653.3754440599998</v>
      </c>
      <c r="M13" s="24"/>
      <c r="T13" s="5"/>
    </row>
    <row r="14" spans="1:20" ht="15" customHeight="1" x14ac:dyDescent="0.45">
      <c r="A14" s="4"/>
      <c r="B14" s="37" t="s">
        <v>4</v>
      </c>
      <c r="C14" s="24"/>
      <c r="D14" s="24"/>
      <c r="E14" s="24"/>
      <c r="F14" s="24"/>
      <c r="G14" s="40"/>
      <c r="H14" s="41">
        <v>0.81415694434802988</v>
      </c>
      <c r="I14" s="41">
        <v>0.80181115135438707</v>
      </c>
      <c r="J14" s="41">
        <v>0.80379233211436774</v>
      </c>
      <c r="K14" s="41">
        <f>-K13/K12</f>
        <v>0.77891105024035789</v>
      </c>
      <c r="L14" s="41">
        <f>-L13/L12</f>
        <v>0.8017693490151917</v>
      </c>
      <c r="M14" s="24"/>
      <c r="T14" s="5"/>
    </row>
    <row r="15" spans="1:20" ht="15" customHeight="1" x14ac:dyDescent="0.45">
      <c r="A15" s="4"/>
      <c r="B15" s="39" t="s">
        <v>65</v>
      </c>
      <c r="C15" s="24"/>
      <c r="D15" s="24"/>
      <c r="E15" s="24"/>
      <c r="F15" s="24"/>
      <c r="G15" s="39"/>
      <c r="H15" s="38">
        <v>-76.650957800000015</v>
      </c>
      <c r="I15" s="38">
        <v>-82.848546990000003</v>
      </c>
      <c r="J15" s="38">
        <v>-99.68503742</v>
      </c>
      <c r="K15" s="38">
        <v>-100.53258561999999</v>
      </c>
      <c r="L15" s="38">
        <v>-116.2817239</v>
      </c>
      <c r="M15" s="24"/>
      <c r="T15" s="5"/>
    </row>
    <row r="16" spans="1:20" ht="15" customHeight="1" x14ac:dyDescent="0.45">
      <c r="A16" s="4"/>
      <c r="B16" s="51" t="s">
        <v>66</v>
      </c>
      <c r="C16" s="24"/>
      <c r="D16" s="24"/>
      <c r="E16" s="24"/>
      <c r="F16" s="24"/>
      <c r="G16" s="48"/>
      <c r="H16" s="49">
        <v>0.10852592718561506</v>
      </c>
      <c r="I16" s="49">
        <v>8.5152029028291915E-2</v>
      </c>
      <c r="J16" s="49">
        <v>8.6900012102907168E-2</v>
      </c>
      <c r="K16" s="49">
        <f>+K15/K12</f>
        <v>-5.2359092034159005E-2</v>
      </c>
      <c r="L16" s="49">
        <f>+L15/L12</f>
        <v>-5.6388355354262759E-2</v>
      </c>
      <c r="M16" s="24"/>
      <c r="T16" s="5"/>
    </row>
    <row r="17" spans="1:20" ht="15" customHeight="1" thickBot="1" x14ac:dyDescent="0.5">
      <c r="A17" s="4"/>
      <c r="B17" s="50" t="s">
        <v>127</v>
      </c>
      <c r="C17" s="24"/>
      <c r="D17" s="24"/>
      <c r="E17" s="24"/>
      <c r="F17" s="24"/>
      <c r="G17" s="50"/>
      <c r="H17" s="44">
        <v>84.570293339999921</v>
      </c>
      <c r="I17" s="44">
        <v>157.64145052999976</v>
      </c>
      <c r="J17" s="44">
        <v>180.3305813800003</v>
      </c>
      <c r="K17" s="44">
        <f>+SUM(K12,K13,K15)</f>
        <v>323.97140992000027</v>
      </c>
      <c r="L17" s="44">
        <f>+SUM(L12,L13,L15)</f>
        <v>292.50128957000004</v>
      </c>
      <c r="M17" s="24"/>
      <c r="T17" s="5"/>
    </row>
    <row r="18" spans="1:20" ht="15" customHeight="1" thickTop="1" x14ac:dyDescent="0.45">
      <c r="A18" s="4"/>
      <c r="B18" s="147" t="s">
        <v>67</v>
      </c>
      <c r="C18" s="148"/>
      <c r="D18" s="148"/>
      <c r="E18" s="148"/>
      <c r="F18" s="148"/>
      <c r="G18" s="149"/>
      <c r="H18" s="150">
        <v>32.913038649999997</v>
      </c>
      <c r="I18" s="150">
        <v>35.447811659999999</v>
      </c>
      <c r="J18" s="150">
        <v>37.86777936</v>
      </c>
      <c r="K18" s="151">
        <v>38.463862510000006</v>
      </c>
      <c r="L18" s="160">
        <v>44.359812560000002</v>
      </c>
      <c r="M18" s="24"/>
      <c r="T18" s="5"/>
    </row>
    <row r="19" spans="1:20" ht="15" customHeight="1" thickBot="1" x14ac:dyDescent="0.5">
      <c r="A19" s="4"/>
      <c r="B19" s="152" t="s">
        <v>5</v>
      </c>
      <c r="C19" s="24"/>
      <c r="D19" s="24"/>
      <c r="E19" s="24"/>
      <c r="F19" s="24"/>
      <c r="G19" s="35"/>
      <c r="H19" s="36">
        <v>117.48333198999993</v>
      </c>
      <c r="I19" s="36">
        <v>193.08926218999977</v>
      </c>
      <c r="J19" s="36">
        <v>218.19836074000028</v>
      </c>
      <c r="K19" s="153">
        <f>+K17+K18</f>
        <v>362.43527243000028</v>
      </c>
      <c r="L19" s="161">
        <f>+L17+L18</f>
        <v>336.86110213000006</v>
      </c>
      <c r="M19" s="24"/>
      <c r="T19" s="5"/>
    </row>
    <row r="20" spans="1:20" ht="15" customHeight="1" x14ac:dyDescent="0.45">
      <c r="A20" s="4"/>
      <c r="B20" s="154" t="s">
        <v>68</v>
      </c>
      <c r="C20" s="24"/>
      <c r="D20" s="24"/>
      <c r="E20" s="24"/>
      <c r="F20" s="24"/>
      <c r="G20" s="39"/>
      <c r="H20" s="38">
        <v>1.159</v>
      </c>
      <c r="I20" s="38">
        <v>1.1862472420473387</v>
      </c>
      <c r="J20" s="38">
        <v>0</v>
      </c>
      <c r="K20" s="145">
        <v>0</v>
      </c>
      <c r="L20" s="145">
        <v>0</v>
      </c>
      <c r="M20" s="24"/>
      <c r="T20" s="5"/>
    </row>
    <row r="21" spans="1:20" ht="15" customHeight="1" thickBot="1" x14ac:dyDescent="0.5">
      <c r="A21" s="4"/>
      <c r="B21" s="155" t="s">
        <v>69</v>
      </c>
      <c r="C21" s="156"/>
      <c r="D21" s="156"/>
      <c r="E21" s="156"/>
      <c r="F21" s="156"/>
      <c r="G21" s="157"/>
      <c r="H21" s="158">
        <v>118.64233198999993</v>
      </c>
      <c r="I21" s="158">
        <v>194.2755094320471</v>
      </c>
      <c r="J21" s="158">
        <v>218.19836074000028</v>
      </c>
      <c r="K21" s="146">
        <f>+K19</f>
        <v>362.43527243000028</v>
      </c>
      <c r="L21" s="146">
        <f>+L19</f>
        <v>336.86110213000006</v>
      </c>
      <c r="M21" s="24"/>
      <c r="T21" s="5"/>
    </row>
    <row r="22" spans="1:20" ht="15" customHeight="1" x14ac:dyDescent="0.45">
      <c r="A22" s="4"/>
      <c r="B22" s="37" t="s">
        <v>70</v>
      </c>
      <c r="C22" s="24"/>
      <c r="D22" s="24"/>
      <c r="E22" s="24"/>
      <c r="F22" s="24"/>
      <c r="G22" s="39"/>
      <c r="H22" s="38">
        <v>-25.486570809999996</v>
      </c>
      <c r="I22" s="38">
        <v>-27.15558587999994</v>
      </c>
      <c r="J22" s="38">
        <v>-31.190710780000025</v>
      </c>
      <c r="K22" s="38">
        <v>-27.49972385000002</v>
      </c>
      <c r="L22" s="38" t="s">
        <v>141</v>
      </c>
      <c r="M22" s="24"/>
      <c r="T22" s="5"/>
    </row>
    <row r="23" spans="1:20" ht="15" customHeight="1" x14ac:dyDescent="0.45">
      <c r="A23" s="4"/>
      <c r="B23" s="43" t="s">
        <v>71</v>
      </c>
      <c r="C23" s="24"/>
      <c r="D23" s="24"/>
      <c r="E23" s="24"/>
      <c r="F23" s="24"/>
      <c r="G23" s="43"/>
      <c r="H23" s="44">
        <v>93.155761179999928</v>
      </c>
      <c r="I23" s="44">
        <v>167.11992355204717</v>
      </c>
      <c r="J23" s="44">
        <v>187.00764996000026</v>
      </c>
      <c r="K23" s="44">
        <f>+K21+K22</f>
        <v>334.93554858000027</v>
      </c>
      <c r="L23" s="44" t="s">
        <v>141</v>
      </c>
      <c r="M23" s="24"/>
      <c r="T23" s="5"/>
    </row>
    <row r="24" spans="1:20" ht="15" customHeight="1" thickBot="1" x14ac:dyDescent="0.5">
      <c r="A24" s="4"/>
      <c r="B24" s="79" t="s">
        <v>72</v>
      </c>
      <c r="C24" s="71"/>
      <c r="D24" s="71"/>
      <c r="E24" s="71"/>
      <c r="F24" s="71"/>
      <c r="G24" s="73"/>
      <c r="H24" s="80">
        <v>0.10738256394154154</v>
      </c>
      <c r="I24" s="80">
        <v>0.13772425288402537</v>
      </c>
      <c r="J24" s="80">
        <v>0.13103674370975577</v>
      </c>
      <c r="K24" s="80">
        <f>K23/K12</f>
        <v>0.17444016888115296</v>
      </c>
      <c r="L24" s="80" t="s">
        <v>141</v>
      </c>
      <c r="M24" s="24"/>
      <c r="T24" s="5"/>
    </row>
    <row r="25" spans="1:20" ht="15" customHeight="1" thickBot="1" x14ac:dyDescent="0.4">
      <c r="A25" s="23" t="s">
        <v>29</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headerFooter>
    <oddFooter>&amp;L_x000D_&amp;1#&amp;"Aptos"&amp;10&amp;K000000 Restrito</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5"/>
  <sheetViews>
    <sheetView showGridLines="0" zoomScale="85" zoomScaleNormal="85" workbookViewId="0"/>
  </sheetViews>
  <sheetFormatPr defaultColWidth="0" defaultRowHeight="15" customHeight="1" zeroHeight="1" x14ac:dyDescent="0.35"/>
  <cols>
    <col min="1" max="20" width="9.1796875" customWidth="1"/>
    <col min="21" max="16383" width="9.1796875" hidden="1"/>
    <col min="16384" max="16384" width="0.54296875" customWidth="1"/>
  </cols>
  <sheetData>
    <row r="1" spans="1:20" ht="15" customHeight="1" thickTop="1" x14ac:dyDescent="0.35">
      <c r="A1" s="1"/>
      <c r="B1" s="2"/>
      <c r="C1" s="2"/>
      <c r="D1" s="2"/>
      <c r="E1" s="2"/>
      <c r="F1" s="2"/>
      <c r="G1" s="2"/>
      <c r="H1" s="2"/>
      <c r="I1" s="2"/>
      <c r="J1" s="2"/>
      <c r="K1" s="2"/>
      <c r="L1" s="2"/>
      <c r="M1" s="2"/>
      <c r="N1" s="2"/>
      <c r="O1" s="2"/>
      <c r="P1" s="2"/>
      <c r="Q1" s="2"/>
      <c r="R1" s="2"/>
      <c r="S1" s="2"/>
      <c r="T1" s="3"/>
    </row>
    <row r="2" spans="1:20" ht="15" customHeight="1" x14ac:dyDescent="0.35">
      <c r="A2" s="4"/>
      <c r="T2" s="5"/>
    </row>
    <row r="3" spans="1:20" ht="15" customHeight="1" x14ac:dyDescent="0.35">
      <c r="A3" s="4"/>
      <c r="T3" s="5"/>
    </row>
    <row r="4" spans="1:20" ht="15" customHeight="1" x14ac:dyDescent="0.35">
      <c r="A4" s="4"/>
      <c r="T4" s="5"/>
    </row>
    <row r="5" spans="1:20" ht="15" customHeight="1" x14ac:dyDescent="0.35">
      <c r="A5" s="4"/>
      <c r="T5" s="5"/>
    </row>
    <row r="6" spans="1:20" ht="15" customHeight="1" x14ac:dyDescent="0.35">
      <c r="A6" s="4"/>
      <c r="C6" s="11"/>
      <c r="T6" s="5"/>
    </row>
    <row r="7" spans="1:20" ht="15" customHeight="1" x14ac:dyDescent="0.35">
      <c r="A7" s="4"/>
      <c r="C7" s="11"/>
      <c r="T7" s="5"/>
    </row>
    <row r="8" spans="1:20" ht="15" customHeight="1" x14ac:dyDescent="0.35">
      <c r="A8" s="4"/>
      <c r="C8" s="21"/>
      <c r="H8" s="9"/>
      <c r="T8" s="5"/>
    </row>
    <row r="9" spans="1:20" ht="15" customHeight="1" x14ac:dyDescent="0.35">
      <c r="A9" s="4"/>
      <c r="C9" s="21"/>
      <c r="H9" s="10"/>
      <c r="T9" s="5"/>
    </row>
    <row r="10" spans="1:20" ht="15" customHeight="1" x14ac:dyDescent="0.35">
      <c r="A10" s="4"/>
      <c r="C10" s="21"/>
      <c r="T10" s="5"/>
    </row>
    <row r="11" spans="1:20" ht="15" customHeight="1" x14ac:dyDescent="0.35">
      <c r="A11" s="4"/>
      <c r="C11" s="21"/>
      <c r="T11" s="5"/>
    </row>
    <row r="12" spans="1:20" ht="15" customHeight="1" x14ac:dyDescent="0.35">
      <c r="A12" s="4"/>
      <c r="C12" s="21"/>
      <c r="T12" s="5"/>
    </row>
    <row r="13" spans="1:20" ht="15" customHeight="1" x14ac:dyDescent="0.35">
      <c r="A13" s="4"/>
      <c r="C13" s="21"/>
      <c r="T13" s="5"/>
    </row>
    <row r="14" spans="1:20" ht="15" customHeight="1" x14ac:dyDescent="0.35">
      <c r="A14" s="4"/>
      <c r="C14" s="11"/>
      <c r="T14" s="5"/>
    </row>
    <row r="15" spans="1:20" ht="15" customHeight="1" x14ac:dyDescent="0.35">
      <c r="A15" s="4"/>
      <c r="C15" s="21"/>
      <c r="T15" s="5"/>
    </row>
    <row r="16" spans="1:20" ht="15" customHeight="1" x14ac:dyDescent="0.35">
      <c r="A16" s="4"/>
      <c r="C16" s="21"/>
      <c r="T16" s="5"/>
    </row>
    <row r="17" spans="1:20" ht="15" customHeight="1" x14ac:dyDescent="0.35">
      <c r="A17" s="4"/>
      <c r="C17" s="21"/>
      <c r="T17" s="5"/>
    </row>
    <row r="18" spans="1:20" ht="15" customHeight="1" x14ac:dyDescent="0.35">
      <c r="A18" s="4"/>
      <c r="C18" s="21"/>
      <c r="T18" s="5"/>
    </row>
    <row r="19" spans="1:20" ht="15" customHeight="1" x14ac:dyDescent="0.35">
      <c r="A19" s="4"/>
      <c r="C19" s="21"/>
      <c r="T19" s="5"/>
    </row>
    <row r="20" spans="1:20" ht="15" customHeight="1" x14ac:dyDescent="0.35">
      <c r="A20" s="4"/>
      <c r="T20" s="5"/>
    </row>
    <row r="21" spans="1:20" ht="15" customHeight="1" x14ac:dyDescent="0.35">
      <c r="A21" s="4"/>
      <c r="T21" s="5"/>
    </row>
    <row r="22" spans="1:20" ht="15" customHeight="1" x14ac:dyDescent="0.35">
      <c r="A22" s="4"/>
      <c r="T22" s="5"/>
    </row>
    <row r="23" spans="1:20" ht="15" customHeight="1" x14ac:dyDescent="0.35">
      <c r="A23" s="4"/>
      <c r="T23" s="5"/>
    </row>
    <row r="24" spans="1:20" ht="15" customHeight="1" x14ac:dyDescent="0.35">
      <c r="A24" s="4"/>
      <c r="T24" s="5"/>
    </row>
    <row r="25" spans="1:20" ht="15" customHeight="1" thickBot="1" x14ac:dyDescent="0.4">
      <c r="A25" s="23" t="s">
        <v>30</v>
      </c>
      <c r="B25" s="7"/>
      <c r="C25" s="7"/>
      <c r="D25" s="7"/>
      <c r="E25" s="7"/>
      <c r="F25" s="7"/>
      <c r="G25" s="7"/>
      <c r="H25" s="7"/>
      <c r="I25" s="7"/>
      <c r="J25" s="7"/>
      <c r="K25" s="7"/>
      <c r="L25" s="7"/>
      <c r="M25" s="7"/>
      <c r="N25" s="7"/>
      <c r="O25" s="7"/>
      <c r="P25" s="7"/>
      <c r="Q25" s="7"/>
      <c r="R25" s="7"/>
      <c r="S25" s="7"/>
      <c r="T25" s="8"/>
    </row>
  </sheetData>
  <pageMargins left="0.511811024" right="0.511811024" top="0.78740157499999996" bottom="0.78740157499999996" header="0.31496062000000002" footer="0.31496062000000002"/>
  <pageSetup paperSize="9" orientation="portrait" r:id="rId1"/>
  <headerFooter>
    <oddFooter>&amp;L_x000D_&amp;1#&amp;"Aptos"&amp;10&amp;K000000 Restrito</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5"/>
  <sheetViews>
    <sheetView showGridLines="0" zoomScale="85" zoomScaleNormal="85" workbookViewId="0"/>
  </sheetViews>
  <sheetFormatPr defaultColWidth="0" defaultRowHeight="15" customHeight="1" zeroHeight="1" x14ac:dyDescent="0.35"/>
  <cols>
    <col min="1" max="20" width="9.1796875" customWidth="1"/>
    <col min="21" max="16383" width="9.1796875" hidden="1"/>
    <col min="16384" max="16384" width="0.54296875" customWidth="1"/>
  </cols>
  <sheetData>
    <row r="1" spans="1:20" ht="15" customHeight="1" thickTop="1" x14ac:dyDescent="0.35">
      <c r="A1" s="1"/>
      <c r="B1" s="2"/>
      <c r="C1" s="2"/>
      <c r="D1" s="2"/>
      <c r="E1" s="2"/>
      <c r="F1" s="2"/>
      <c r="G1" s="2"/>
      <c r="H1" s="2"/>
      <c r="I1" s="2"/>
      <c r="J1" s="2"/>
      <c r="K1" s="2"/>
      <c r="L1" s="2"/>
      <c r="M1" s="2"/>
      <c r="N1" s="2"/>
      <c r="O1" s="2"/>
      <c r="P1" s="2"/>
      <c r="Q1" s="2"/>
      <c r="R1" s="2"/>
      <c r="S1" s="2"/>
      <c r="T1" s="3"/>
    </row>
    <row r="2" spans="1:20" ht="15" customHeight="1" x14ac:dyDescent="0.35">
      <c r="A2" s="4"/>
      <c r="T2" s="5"/>
    </row>
    <row r="3" spans="1:20" ht="15" customHeight="1" x14ac:dyDescent="0.35">
      <c r="A3" s="4"/>
      <c r="T3" s="5"/>
    </row>
    <row r="4" spans="1:20" ht="15" customHeight="1" x14ac:dyDescent="0.35">
      <c r="A4" s="4"/>
      <c r="T4" s="5"/>
    </row>
    <row r="5" spans="1:20" ht="15" customHeight="1" x14ac:dyDescent="0.35">
      <c r="A5" s="4"/>
      <c r="T5" s="5"/>
    </row>
    <row r="6" spans="1:20" ht="15" customHeight="1" x14ac:dyDescent="0.35">
      <c r="A6" s="4"/>
      <c r="C6" s="11"/>
      <c r="T6" s="5"/>
    </row>
    <row r="7" spans="1:20" ht="15" customHeight="1" x14ac:dyDescent="0.35">
      <c r="A7" s="4"/>
      <c r="C7" s="11"/>
      <c r="T7" s="5"/>
    </row>
    <row r="8" spans="1:20" ht="15" customHeight="1" x14ac:dyDescent="0.35">
      <c r="A8" s="4"/>
      <c r="C8" s="21"/>
      <c r="T8" s="5"/>
    </row>
    <row r="9" spans="1:20" ht="15" customHeight="1" x14ac:dyDescent="0.35">
      <c r="A9" s="4"/>
      <c r="C9" s="21"/>
      <c r="T9" s="5"/>
    </row>
    <row r="10" spans="1:20" ht="15" customHeight="1" x14ac:dyDescent="0.35">
      <c r="A10" s="4"/>
      <c r="C10" s="21"/>
      <c r="T10" s="5"/>
    </row>
    <row r="11" spans="1:20" ht="15" customHeight="1" x14ac:dyDescent="0.35">
      <c r="A11" s="4"/>
      <c r="T11" s="5"/>
    </row>
    <row r="12" spans="1:20" ht="15" customHeight="1" x14ac:dyDescent="0.35">
      <c r="A12" s="4"/>
      <c r="T12" s="5"/>
    </row>
    <row r="13" spans="1:20" ht="15" customHeight="1" x14ac:dyDescent="0.35">
      <c r="A13" s="4"/>
      <c r="T13" s="5"/>
    </row>
    <row r="14" spans="1:20" ht="15" customHeight="1" x14ac:dyDescent="0.35">
      <c r="A14" s="4"/>
      <c r="T14" s="5"/>
    </row>
    <row r="15" spans="1:20" ht="15" customHeight="1" x14ac:dyDescent="0.35">
      <c r="A15" s="4"/>
      <c r="T15" s="5"/>
    </row>
    <row r="16" spans="1:20" ht="15" customHeight="1" x14ac:dyDescent="0.35">
      <c r="A16" s="4"/>
      <c r="T16" s="5"/>
    </row>
    <row r="17" spans="1:20" ht="15" customHeight="1" x14ac:dyDescent="0.35">
      <c r="A17" s="4"/>
      <c r="T17" s="5"/>
    </row>
    <row r="18" spans="1:20" ht="15" customHeight="1" x14ac:dyDescent="0.35">
      <c r="A18" s="4"/>
      <c r="T18" s="5"/>
    </row>
    <row r="19" spans="1:20" ht="15" customHeight="1" x14ac:dyDescent="0.35">
      <c r="A19" s="4"/>
      <c r="T19" s="5"/>
    </row>
    <row r="20" spans="1:20" ht="15" customHeight="1" x14ac:dyDescent="0.35">
      <c r="A20" s="4"/>
      <c r="T20" s="5"/>
    </row>
    <row r="21" spans="1:20" ht="15" customHeight="1" x14ac:dyDescent="0.35">
      <c r="A21" s="4"/>
      <c r="T21" s="5"/>
    </row>
    <row r="22" spans="1:20" ht="15" customHeight="1" x14ac:dyDescent="0.35">
      <c r="A22" s="4"/>
      <c r="T22" s="5"/>
    </row>
    <row r="23" spans="1:20" ht="15" customHeight="1" x14ac:dyDescent="0.35">
      <c r="A23" s="4"/>
      <c r="T23" s="5"/>
    </row>
    <row r="24" spans="1:20" ht="15" customHeight="1" x14ac:dyDescent="0.35">
      <c r="A24" s="4"/>
      <c r="T24" s="5"/>
    </row>
    <row r="25" spans="1:20" ht="15" customHeight="1" thickBot="1" x14ac:dyDescent="0.4">
      <c r="A25" s="23" t="s">
        <v>31</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headerFooter>
    <oddFooter>&amp;L_x000D_&amp;1#&amp;"Aptos"&amp;10&amp;K000000 Restrito</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C25"/>
  <sheetViews>
    <sheetView showGridLines="0" topLeftCell="A4" zoomScale="90" zoomScaleNormal="90" workbookViewId="0">
      <selection activeCell="L6" sqref="L6:L24"/>
    </sheetView>
  </sheetViews>
  <sheetFormatPr defaultColWidth="0" defaultRowHeight="15" customHeight="1" zeroHeight="1" x14ac:dyDescent="0.35"/>
  <cols>
    <col min="1" max="20" width="9.1796875" customWidth="1"/>
    <col min="21" max="16383" width="9.1796875" hidden="1"/>
    <col min="16384" max="16384" width="0.54296875" customWidth="1"/>
  </cols>
  <sheetData>
    <row r="1" spans="1:20" ht="15" customHeight="1" thickTop="1" x14ac:dyDescent="0.35">
      <c r="A1" s="1"/>
      <c r="B1" s="2"/>
      <c r="C1" s="2"/>
      <c r="D1" s="2"/>
      <c r="E1" s="2"/>
      <c r="F1" s="2"/>
      <c r="G1" s="2"/>
      <c r="H1" s="2"/>
      <c r="I1" s="2"/>
      <c r="J1" s="2"/>
      <c r="K1" s="2"/>
      <c r="L1" s="2"/>
      <c r="M1" s="2"/>
      <c r="N1" s="2"/>
      <c r="O1" s="2"/>
      <c r="P1" s="2"/>
      <c r="Q1" s="2"/>
      <c r="R1" s="2"/>
      <c r="S1" s="2"/>
      <c r="T1" s="3"/>
    </row>
    <row r="2" spans="1:20" ht="15" customHeight="1" x14ac:dyDescent="0.35">
      <c r="A2" s="4"/>
      <c r="T2" s="5"/>
    </row>
    <row r="3" spans="1:20" ht="15" customHeight="1" x14ac:dyDescent="0.35">
      <c r="A3" s="4"/>
      <c r="T3" s="5"/>
    </row>
    <row r="4" spans="1:20" ht="15" customHeight="1" x14ac:dyDescent="0.35">
      <c r="A4" s="4"/>
      <c r="T4" s="5"/>
    </row>
    <row r="5" spans="1:20" ht="15" customHeight="1" x14ac:dyDescent="0.35">
      <c r="A5" s="4"/>
      <c r="T5" s="5"/>
    </row>
    <row r="6" spans="1:20" ht="15" customHeight="1" thickBot="1" x14ac:dyDescent="0.5">
      <c r="A6" s="4"/>
      <c r="B6" s="71"/>
      <c r="C6" s="71"/>
      <c r="D6" s="71"/>
      <c r="E6" s="71"/>
      <c r="F6" s="71"/>
      <c r="G6" s="73"/>
      <c r="H6" s="74">
        <v>2021</v>
      </c>
      <c r="I6" s="74">
        <v>2022</v>
      </c>
      <c r="J6" s="74">
        <v>2023</v>
      </c>
      <c r="K6" s="74">
        <v>2024</v>
      </c>
      <c r="L6" s="74">
        <v>2025</v>
      </c>
      <c r="T6" s="5"/>
    </row>
    <row r="7" spans="1:20" ht="15" customHeight="1" x14ac:dyDescent="0.45">
      <c r="A7" s="4"/>
      <c r="B7" s="35" t="s">
        <v>73</v>
      </c>
      <c r="C7" s="45"/>
      <c r="D7" s="45"/>
      <c r="E7" s="45"/>
      <c r="F7" s="45"/>
      <c r="G7" s="35"/>
      <c r="H7" s="36">
        <v>171.37171094999999</v>
      </c>
      <c r="I7" s="36">
        <v>191.21040446999999</v>
      </c>
      <c r="J7" s="36">
        <v>189.71429617000001</v>
      </c>
      <c r="K7" s="36">
        <f>+SUM(K8:K9)</f>
        <v>207.25934738999999</v>
      </c>
      <c r="L7" s="36">
        <f>+SUM(L8:L9)</f>
        <v>199.19686561999998</v>
      </c>
      <c r="T7" s="5"/>
    </row>
    <row r="8" spans="1:20" ht="15" customHeight="1" x14ac:dyDescent="0.45">
      <c r="A8" s="4"/>
      <c r="B8" s="37" t="s">
        <v>142</v>
      </c>
      <c r="C8" s="29"/>
      <c r="D8" s="29"/>
      <c r="E8" s="29"/>
      <c r="F8" s="29"/>
      <c r="G8" s="37"/>
      <c r="H8" s="38">
        <v>168.51322854</v>
      </c>
      <c r="I8" s="38">
        <v>186.68617237999999</v>
      </c>
      <c r="J8" s="38">
        <v>184.21672786000002</v>
      </c>
      <c r="K8" s="38">
        <v>206.38652009999998</v>
      </c>
      <c r="L8" s="38">
        <v>199.19686561999998</v>
      </c>
      <c r="M8" s="24"/>
      <c r="T8" s="5"/>
    </row>
    <row r="9" spans="1:20" ht="15" customHeight="1" x14ac:dyDescent="0.45">
      <c r="A9" s="4"/>
      <c r="B9" s="37" t="s">
        <v>126</v>
      </c>
      <c r="C9" s="29"/>
      <c r="D9" s="29"/>
      <c r="E9" s="29"/>
      <c r="F9" s="29"/>
      <c r="G9" s="37"/>
      <c r="H9" s="38">
        <v>2.8584824100000001</v>
      </c>
      <c r="I9" s="38">
        <v>4.5242320900000053</v>
      </c>
      <c r="J9" s="38">
        <v>5.4975683099999983</v>
      </c>
      <c r="K9" s="38">
        <v>0.87282729000000103</v>
      </c>
      <c r="L9" s="38">
        <v>0</v>
      </c>
      <c r="M9" s="24"/>
      <c r="T9" s="5"/>
    </row>
    <row r="10" spans="1:20" ht="15" customHeight="1" x14ac:dyDescent="0.45">
      <c r="A10" s="4"/>
      <c r="B10" s="37" t="s">
        <v>61</v>
      </c>
      <c r="C10" s="34"/>
      <c r="D10" s="34"/>
      <c r="E10" s="34"/>
      <c r="F10" s="34"/>
      <c r="G10" s="40"/>
      <c r="H10" s="58">
        <v>-31.541618109999998</v>
      </c>
      <c r="I10" s="58">
        <v>-34.139550589999999</v>
      </c>
      <c r="J10" s="58">
        <v>-33.38577141999999</v>
      </c>
      <c r="K10" s="58">
        <v>-37.191689019999998</v>
      </c>
      <c r="L10" s="58">
        <v>-35.927415839999981</v>
      </c>
      <c r="M10" s="24"/>
      <c r="T10" s="5"/>
    </row>
    <row r="11" spans="1:20" ht="15" customHeight="1" x14ac:dyDescent="0.45">
      <c r="A11" s="4"/>
      <c r="B11" s="51" t="s">
        <v>62</v>
      </c>
      <c r="C11" s="46"/>
      <c r="D11" s="46"/>
      <c r="E11" s="46"/>
      <c r="F11" s="46"/>
      <c r="G11" s="43"/>
      <c r="H11" s="42">
        <v>0.1840538204068155</v>
      </c>
      <c r="I11" s="42">
        <v>0.17854441908968574</v>
      </c>
      <c r="J11" s="42">
        <v>0.17597920712355553</v>
      </c>
      <c r="K11" s="42">
        <f>+K10/K7</f>
        <v>-0.17944517093367271</v>
      </c>
      <c r="L11" s="42">
        <f>+L10/L7</f>
        <v>-0.18036135120989955</v>
      </c>
      <c r="M11" s="24"/>
      <c r="T11" s="5"/>
    </row>
    <row r="12" spans="1:20" ht="15" customHeight="1" x14ac:dyDescent="0.45">
      <c r="A12" s="4"/>
      <c r="B12" s="53" t="s">
        <v>63</v>
      </c>
      <c r="C12" s="24"/>
      <c r="D12" s="24"/>
      <c r="E12" s="24"/>
      <c r="F12" s="24"/>
      <c r="G12" s="47"/>
      <c r="H12" s="36">
        <v>139.83009283999999</v>
      </c>
      <c r="I12" s="36">
        <v>157.07085387999999</v>
      </c>
      <c r="J12" s="36">
        <v>156.32852475000001</v>
      </c>
      <c r="K12" s="36">
        <f>+SUM(K10,K7)</f>
        <v>170.06765837</v>
      </c>
      <c r="L12" s="36">
        <f>+SUM(L10,L7)</f>
        <v>163.26944978</v>
      </c>
      <c r="M12" s="24"/>
      <c r="T12" s="5"/>
    </row>
    <row r="13" spans="1:20" ht="15" customHeight="1" x14ac:dyDescent="0.45">
      <c r="A13" s="4"/>
      <c r="B13" s="37" t="s">
        <v>74</v>
      </c>
      <c r="C13" s="24"/>
      <c r="D13" s="24"/>
      <c r="E13" s="24"/>
      <c r="F13" s="24"/>
      <c r="G13" s="40"/>
      <c r="H13" s="58">
        <v>-113.10758944999998</v>
      </c>
      <c r="I13" s="58">
        <v>-122.87729874000001</v>
      </c>
      <c r="J13" s="58">
        <v>-124.5783486</v>
      </c>
      <c r="K13" s="58">
        <v>-143.52624879000001</v>
      </c>
      <c r="L13" s="58">
        <v>-142.87624903000003</v>
      </c>
      <c r="M13" s="24"/>
      <c r="T13" s="5"/>
    </row>
    <row r="14" spans="1:20" ht="15" customHeight="1" x14ac:dyDescent="0.45">
      <c r="A14" s="4"/>
      <c r="B14" s="37" t="s">
        <v>75</v>
      </c>
      <c r="C14" s="24"/>
      <c r="D14" s="24"/>
      <c r="E14" s="24"/>
      <c r="F14" s="24"/>
      <c r="G14" s="39"/>
      <c r="H14" s="42">
        <v>-0.7796592063817972</v>
      </c>
      <c r="I14" s="42">
        <v>-0.80889304407044105</v>
      </c>
      <c r="J14" s="42">
        <v>0.79690094177774162</v>
      </c>
      <c r="K14" s="42">
        <f>+K13/K12</f>
        <v>-0.84393617320080705</v>
      </c>
      <c r="L14" s="42">
        <f>+L13/L12</f>
        <v>-0.87509481548765478</v>
      </c>
      <c r="M14" s="24"/>
      <c r="T14" s="5"/>
    </row>
    <row r="15" spans="1:20" ht="15" customHeight="1" x14ac:dyDescent="0.45">
      <c r="A15" s="4"/>
      <c r="B15" s="51" t="s">
        <v>76</v>
      </c>
      <c r="C15" s="24"/>
      <c r="D15" s="24"/>
      <c r="E15" s="24"/>
      <c r="F15" s="24"/>
      <c r="G15" s="48"/>
      <c r="H15" s="56">
        <v>6.8732420899999997</v>
      </c>
      <c r="I15" s="56">
        <v>-1.2254815800000001</v>
      </c>
      <c r="J15" s="56">
        <v>-1.7975409599999999</v>
      </c>
      <c r="K15" s="159">
        <v>-11.083516929999998</v>
      </c>
      <c r="L15" s="56">
        <v>-12.821686549999999</v>
      </c>
      <c r="M15" s="24"/>
      <c r="T15" s="5"/>
    </row>
    <row r="16" spans="1:20" ht="15" customHeight="1" x14ac:dyDescent="0.45">
      <c r="A16" s="4"/>
      <c r="B16" s="55" t="s">
        <v>77</v>
      </c>
      <c r="C16" s="24"/>
      <c r="D16" s="24"/>
      <c r="E16" s="24"/>
      <c r="F16" s="24"/>
      <c r="G16" s="50"/>
      <c r="H16" s="49">
        <v>4.9154241053566909E-2</v>
      </c>
      <c r="I16" s="49">
        <v>-7.802094085107931E-3</v>
      </c>
      <c r="J16" s="49">
        <v>-1.1498483484537582E-2</v>
      </c>
      <c r="K16" s="49">
        <f>+K15/K12</f>
        <v>-6.5171220890727188E-2</v>
      </c>
      <c r="L16" s="49">
        <f>+L15/L12</f>
        <v>-7.8530837013763344E-2</v>
      </c>
      <c r="M16" s="24"/>
      <c r="T16" s="5"/>
    </row>
    <row r="17" spans="1:20" ht="15" customHeight="1" x14ac:dyDescent="0.45">
      <c r="A17" s="4"/>
      <c r="B17" s="52" t="s">
        <v>127</v>
      </c>
      <c r="C17" s="24"/>
      <c r="D17" s="24"/>
      <c r="E17" s="24"/>
      <c r="F17" s="24"/>
      <c r="G17" s="39"/>
      <c r="H17" s="36">
        <v>33.595745480000012</v>
      </c>
      <c r="I17" s="36">
        <v>32.968073559999972</v>
      </c>
      <c r="J17" s="36">
        <v>29.952635190000017</v>
      </c>
      <c r="K17" s="36">
        <f>+SUM(K15,K13,K12)</f>
        <v>15.457892649999991</v>
      </c>
      <c r="L17" s="36">
        <f>+SUM(L15,L13,L12)</f>
        <v>7.5715141999999673</v>
      </c>
      <c r="M17" s="24"/>
      <c r="T17" s="5"/>
    </row>
    <row r="18" spans="1:20" ht="15" customHeight="1" x14ac:dyDescent="0.45">
      <c r="A18" s="4"/>
      <c r="B18" s="51" t="s">
        <v>78</v>
      </c>
      <c r="C18" s="24"/>
      <c r="D18" s="24"/>
      <c r="E18" s="24"/>
      <c r="F18" s="24"/>
      <c r="G18" s="35"/>
      <c r="H18" s="38">
        <v>17.953099439999999</v>
      </c>
      <c r="I18" s="38">
        <v>17.648378920000003</v>
      </c>
      <c r="J18" s="38">
        <v>16.89587886</v>
      </c>
      <c r="K18" s="38">
        <v>17.171626870000001</v>
      </c>
      <c r="L18" s="38">
        <v>17.360700600000001</v>
      </c>
      <c r="M18" s="24"/>
      <c r="T18" s="5"/>
    </row>
    <row r="19" spans="1:20" ht="15" customHeight="1" x14ac:dyDescent="0.45">
      <c r="A19" s="4"/>
      <c r="B19" s="52" t="s">
        <v>6</v>
      </c>
      <c r="C19" s="24"/>
      <c r="D19" s="24"/>
      <c r="E19" s="24"/>
      <c r="F19" s="24"/>
      <c r="G19" s="39"/>
      <c r="H19" s="36">
        <v>51.548844920000008</v>
      </c>
      <c r="I19" s="36">
        <v>50.616452479999978</v>
      </c>
      <c r="J19" s="36">
        <v>46.84851405000002</v>
      </c>
      <c r="K19" s="36">
        <f>+SUM(K17:K18)</f>
        <v>32.629519519999988</v>
      </c>
      <c r="L19" s="36">
        <f>+SUM(L17:L18)</f>
        <v>24.932214799999969</v>
      </c>
      <c r="M19" s="24"/>
      <c r="T19" s="5"/>
    </row>
    <row r="20" spans="1:20" ht="15" customHeight="1" x14ac:dyDescent="0.45">
      <c r="A20" s="4"/>
      <c r="B20" s="51" t="s">
        <v>79</v>
      </c>
      <c r="C20" s="24"/>
      <c r="D20" s="24"/>
      <c r="E20" s="24"/>
      <c r="F20" s="24"/>
      <c r="G20" s="35"/>
      <c r="H20" s="38">
        <v>-8.3237137899999993</v>
      </c>
      <c r="I20" s="38">
        <v>0</v>
      </c>
      <c r="J20" s="38">
        <v>0</v>
      </c>
      <c r="K20" s="38">
        <v>0</v>
      </c>
      <c r="L20" s="38">
        <v>0</v>
      </c>
      <c r="M20" s="24"/>
      <c r="T20" s="5"/>
    </row>
    <row r="21" spans="1:20" ht="15" customHeight="1" x14ac:dyDescent="0.45">
      <c r="A21" s="4"/>
      <c r="B21" s="52" t="s">
        <v>80</v>
      </c>
      <c r="C21" s="24"/>
      <c r="D21" s="24"/>
      <c r="E21" s="24"/>
      <c r="F21" s="24"/>
      <c r="G21" s="39"/>
      <c r="H21" s="36">
        <v>43.225131130000008</v>
      </c>
      <c r="I21" s="36">
        <v>50.616452479999978</v>
      </c>
      <c r="J21" s="36">
        <v>46.84851405000002</v>
      </c>
      <c r="K21" s="36">
        <f>+K19</f>
        <v>32.629519519999988</v>
      </c>
      <c r="L21" s="36">
        <f>+L19</f>
        <v>24.932214799999969</v>
      </c>
      <c r="M21" s="24"/>
      <c r="T21" s="5"/>
    </row>
    <row r="22" spans="1:20" ht="15" customHeight="1" x14ac:dyDescent="0.45">
      <c r="A22" s="4"/>
      <c r="B22" s="51" t="s">
        <v>70</v>
      </c>
      <c r="C22" s="24"/>
      <c r="D22" s="24"/>
      <c r="E22" s="24"/>
      <c r="F22" s="24"/>
      <c r="G22" s="35"/>
      <c r="H22" s="38">
        <v>-9.9609750299999984</v>
      </c>
      <c r="I22" s="38">
        <v>-11.81085023</v>
      </c>
      <c r="J22" s="38">
        <v>-11.38303228</v>
      </c>
      <c r="K22" s="38">
        <v>-11.15256488</v>
      </c>
      <c r="L22" s="38" t="s">
        <v>141</v>
      </c>
      <c r="M22" s="24"/>
      <c r="T22" s="5"/>
    </row>
    <row r="23" spans="1:20" ht="15" customHeight="1" x14ac:dyDescent="0.45">
      <c r="A23" s="4"/>
      <c r="B23" s="57" t="s">
        <v>81</v>
      </c>
      <c r="C23" s="24"/>
      <c r="D23" s="24"/>
      <c r="E23" s="24"/>
      <c r="F23" s="24"/>
      <c r="G23" s="54"/>
      <c r="H23" s="44">
        <v>33.264156100000008</v>
      </c>
      <c r="I23" s="44">
        <v>38.805602249999978</v>
      </c>
      <c r="J23" s="44">
        <v>35.465481770000018</v>
      </c>
      <c r="K23" s="44">
        <f>+K21+K22</f>
        <v>21.476954639999988</v>
      </c>
      <c r="L23" s="162" t="s">
        <v>141</v>
      </c>
      <c r="M23" s="24"/>
      <c r="T23" s="5"/>
    </row>
    <row r="24" spans="1:20" ht="15" customHeight="1" thickBot="1" x14ac:dyDescent="0.5">
      <c r="A24" s="4"/>
      <c r="B24" s="79" t="s">
        <v>125</v>
      </c>
      <c r="C24" s="71"/>
      <c r="D24" s="71"/>
      <c r="E24" s="71"/>
      <c r="F24" s="71"/>
      <c r="G24" s="73"/>
      <c r="H24" s="80">
        <v>0.23788982345926341</v>
      </c>
      <c r="I24" s="80">
        <v>0.2470579441787904</v>
      </c>
      <c r="J24" s="80">
        <v>0.22686507038121342</v>
      </c>
      <c r="K24" s="80">
        <f>+K23/K12</f>
        <v>0.12628476716763293</v>
      </c>
      <c r="L24" s="80" t="s">
        <v>141</v>
      </c>
      <c r="M24" s="24"/>
      <c r="T24" s="5"/>
    </row>
    <row r="25" spans="1:20" ht="15" customHeight="1" thickBot="1" x14ac:dyDescent="0.4">
      <c r="A25" s="23" t="s">
        <v>32</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headerFooter>
    <oddFooter>&amp;L_x000D_&amp;1#&amp;"Aptos"&amp;10&amp;K000000 Restrito</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5"/>
  <sheetViews>
    <sheetView showGridLines="0" topLeftCell="A7" zoomScale="90" zoomScaleNormal="90" workbookViewId="0">
      <selection activeCell="M22" sqref="M22"/>
    </sheetView>
  </sheetViews>
  <sheetFormatPr defaultColWidth="0" defaultRowHeight="15" customHeight="1" zeroHeight="1" x14ac:dyDescent="0.35"/>
  <cols>
    <col min="1" max="20" width="9.1796875" customWidth="1"/>
    <col min="21" max="16383" width="9.1796875" hidden="1"/>
    <col min="16384" max="16384" width="0.54296875" customWidth="1"/>
  </cols>
  <sheetData>
    <row r="1" spans="1:20" ht="15" customHeight="1" thickTop="1" x14ac:dyDescent="0.35">
      <c r="A1" s="1"/>
      <c r="B1" s="2"/>
      <c r="C1" s="2"/>
      <c r="D1" s="2"/>
      <c r="E1" s="2"/>
      <c r="F1" s="2"/>
      <c r="G1" s="2"/>
      <c r="H1" s="2"/>
      <c r="I1" s="2"/>
      <c r="J1" s="2"/>
      <c r="K1" s="2"/>
      <c r="L1" s="2"/>
      <c r="M1" s="2"/>
      <c r="N1" s="2"/>
      <c r="O1" s="2"/>
      <c r="P1" s="2"/>
      <c r="Q1" s="2"/>
      <c r="R1" s="2"/>
      <c r="S1" s="2"/>
      <c r="T1" s="3"/>
    </row>
    <row r="2" spans="1:20" ht="15" customHeight="1" x14ac:dyDescent="0.35">
      <c r="A2" s="4"/>
      <c r="T2" s="5"/>
    </row>
    <row r="3" spans="1:20" ht="15" customHeight="1" x14ac:dyDescent="0.35">
      <c r="A3" s="4"/>
      <c r="T3" s="5"/>
    </row>
    <row r="4" spans="1:20" ht="15" customHeight="1" x14ac:dyDescent="0.35">
      <c r="A4" s="4"/>
      <c r="T4" s="5"/>
    </row>
    <row r="5" spans="1:20" ht="15" customHeight="1" x14ac:dyDescent="0.35">
      <c r="A5" s="4"/>
      <c r="T5" s="5"/>
    </row>
    <row r="6" spans="1:20" ht="15" customHeight="1" thickBot="1" x14ac:dyDescent="0.5">
      <c r="A6" s="4"/>
      <c r="B6" s="71"/>
      <c r="C6" s="71"/>
      <c r="D6" s="71"/>
      <c r="E6" s="71"/>
      <c r="F6" s="71"/>
      <c r="G6" s="73"/>
      <c r="H6" s="74">
        <v>2021</v>
      </c>
      <c r="I6" s="74">
        <v>2022</v>
      </c>
      <c r="J6" s="74">
        <v>2023</v>
      </c>
      <c r="K6" s="74">
        <v>2024</v>
      </c>
      <c r="L6" s="74">
        <v>2025</v>
      </c>
      <c r="T6" s="5"/>
    </row>
    <row r="7" spans="1:20" ht="15" customHeight="1" x14ac:dyDescent="0.45">
      <c r="A7" s="4"/>
      <c r="B7" s="35" t="s">
        <v>73</v>
      </c>
      <c r="C7" s="45"/>
      <c r="D7" s="45"/>
      <c r="E7" s="45"/>
      <c r="F7" s="45"/>
      <c r="G7" s="35"/>
      <c r="H7" s="36">
        <v>1254.24031642</v>
      </c>
      <c r="I7" s="36">
        <v>1691.8808113699999</v>
      </c>
      <c r="J7" s="36">
        <v>1971.4393199800002</v>
      </c>
      <c r="K7" s="36">
        <v>2585.2237359999995</v>
      </c>
      <c r="L7" s="36">
        <v>2772.0204626699997</v>
      </c>
      <c r="T7" s="5"/>
    </row>
    <row r="8" spans="1:20" ht="15" customHeight="1" x14ac:dyDescent="0.45">
      <c r="A8" s="4"/>
      <c r="B8" s="39" t="s">
        <v>61</v>
      </c>
      <c r="C8" s="29"/>
      <c r="D8" s="29"/>
      <c r="E8" s="29"/>
      <c r="F8" s="29"/>
      <c r="G8" s="37"/>
      <c r="H8" s="58">
        <v>-246.89730750999996</v>
      </c>
      <c r="I8" s="58">
        <v>-321.37136514000008</v>
      </c>
      <c r="J8" s="58">
        <v>-387.97177555000019</v>
      </c>
      <c r="K8" s="58">
        <v>-495.09631886999989</v>
      </c>
      <c r="L8" s="58">
        <v>-546.59255536000001</v>
      </c>
      <c r="M8" s="24"/>
      <c r="T8" s="5"/>
    </row>
    <row r="9" spans="1:20" ht="15" customHeight="1" x14ac:dyDescent="0.45">
      <c r="A9" s="4"/>
      <c r="B9" s="40" t="s">
        <v>62</v>
      </c>
      <c r="C9" s="29"/>
      <c r="D9" s="29"/>
      <c r="E9" s="29"/>
      <c r="F9" s="29"/>
      <c r="G9" s="37"/>
      <c r="H9" s="42">
        <v>0.1968500807044086</v>
      </c>
      <c r="I9" s="42">
        <v>0.18994917548581317</v>
      </c>
      <c r="J9" s="42">
        <v>0.19679620448776283</v>
      </c>
      <c r="K9" s="42">
        <f>+K8/K7</f>
        <v>-0.19151004687742818</v>
      </c>
      <c r="L9" s="42">
        <f>+L8/L7</f>
        <v>-0.19718200594865887</v>
      </c>
      <c r="M9" s="24"/>
      <c r="T9" s="5"/>
    </row>
    <row r="10" spans="1:20" ht="15" customHeight="1" x14ac:dyDescent="0.45">
      <c r="A10" s="4"/>
      <c r="B10" s="53" t="s">
        <v>63</v>
      </c>
      <c r="C10" s="34"/>
      <c r="D10" s="34"/>
      <c r="E10" s="34"/>
      <c r="F10" s="34"/>
      <c r="G10" s="40"/>
      <c r="H10" s="59">
        <v>1007.34300891</v>
      </c>
      <c r="I10" s="59">
        <v>1370.5094462299999</v>
      </c>
      <c r="J10" s="59">
        <v>1583.4675444300001</v>
      </c>
      <c r="K10" s="59">
        <f>+K8+K7</f>
        <v>2090.1274171299997</v>
      </c>
      <c r="L10" s="59">
        <f>+L8+L7</f>
        <v>2225.4279073099997</v>
      </c>
      <c r="M10" s="24"/>
      <c r="T10" s="5"/>
    </row>
    <row r="11" spans="1:20" ht="15" customHeight="1" x14ac:dyDescent="0.45">
      <c r="A11" s="4"/>
      <c r="B11" s="37" t="s">
        <v>74</v>
      </c>
      <c r="C11" s="39"/>
      <c r="D11" s="29"/>
      <c r="E11" s="29"/>
      <c r="F11" s="29"/>
      <c r="G11" s="29"/>
      <c r="H11" s="58">
        <v>-819.39925438</v>
      </c>
      <c r="I11" s="58">
        <v>-1095.8258935700001</v>
      </c>
      <c r="J11" s="58">
        <v>-1271.7017494799998</v>
      </c>
      <c r="K11" s="58">
        <v>-1639.0820120100002</v>
      </c>
      <c r="L11" s="58">
        <v>-1796.2516930900001</v>
      </c>
      <c r="M11" s="24"/>
      <c r="T11" s="5"/>
    </row>
    <row r="12" spans="1:20" ht="15" customHeight="1" x14ac:dyDescent="0.45">
      <c r="A12" s="4"/>
      <c r="B12" s="37" t="s">
        <v>75</v>
      </c>
      <c r="C12" s="39"/>
      <c r="D12" s="29"/>
      <c r="E12" s="29"/>
      <c r="F12" s="29"/>
      <c r="G12" s="29"/>
      <c r="H12" s="42">
        <v>0.81342625811900426</v>
      </c>
      <c r="I12" s="42">
        <v>0.79957558598694822</v>
      </c>
      <c r="J12" s="42">
        <v>0.80311197659423672</v>
      </c>
      <c r="K12" s="42">
        <f>+K11/K10</f>
        <v>-0.78420195753456035</v>
      </c>
      <c r="L12" s="42">
        <f>+L11/L10</f>
        <v>-0.8071489025502655</v>
      </c>
      <c r="M12" s="24"/>
      <c r="T12" s="5"/>
    </row>
    <row r="13" spans="1:20" ht="15" customHeight="1" x14ac:dyDescent="0.45">
      <c r="A13" s="4"/>
      <c r="B13" s="51" t="s">
        <v>76</v>
      </c>
      <c r="C13" s="39"/>
      <c r="D13" s="29"/>
      <c r="E13" s="29"/>
      <c r="F13" s="29"/>
      <c r="G13" s="29"/>
      <c r="H13" s="58">
        <v>-69.77771571000001</v>
      </c>
      <c r="I13" s="58">
        <v>-84.074028569999996</v>
      </c>
      <c r="J13" s="58">
        <v>-101.48257838000001</v>
      </c>
      <c r="K13" s="58">
        <v>-111.61610255000001</v>
      </c>
      <c r="L13" s="58">
        <v>-129.10341044999998</v>
      </c>
      <c r="M13" s="24"/>
      <c r="T13" s="5"/>
    </row>
    <row r="14" spans="1:20" ht="15" customHeight="1" x14ac:dyDescent="0.45">
      <c r="A14" s="4"/>
      <c r="B14" s="55" t="s">
        <v>77</v>
      </c>
      <c r="C14" s="39"/>
      <c r="D14" s="29"/>
      <c r="E14" s="29"/>
      <c r="F14" s="29"/>
      <c r="G14" s="29"/>
      <c r="H14" s="42">
        <v>8.5157162808010431E-2</v>
      </c>
      <c r="I14" s="42">
        <v>7.6722067860709342E-2</v>
      </c>
      <c r="J14" s="42">
        <v>7.9800612385330399E-2</v>
      </c>
      <c r="K14" s="42">
        <f>+K13/K10</f>
        <v>-5.340157812161641E-2</v>
      </c>
      <c r="L14" s="42">
        <f>+L13/L10</f>
        <v>-5.801284778802588E-2</v>
      </c>
      <c r="M14" s="24"/>
      <c r="T14" s="5"/>
    </row>
    <row r="15" spans="1:20" ht="15" customHeight="1" x14ac:dyDescent="0.45">
      <c r="A15" s="4"/>
      <c r="B15" s="52" t="s">
        <v>127</v>
      </c>
      <c r="C15" s="24"/>
      <c r="D15" s="29"/>
      <c r="E15" s="29"/>
      <c r="F15" s="24"/>
      <c r="G15" s="48"/>
      <c r="H15" s="60">
        <v>118.16603881999997</v>
      </c>
      <c r="I15" s="60">
        <v>190.60952408999981</v>
      </c>
      <c r="J15" s="60">
        <v>210.28321657000032</v>
      </c>
      <c r="K15" s="60">
        <f>+K13+K11+K10</f>
        <v>339.42930256999944</v>
      </c>
      <c r="L15" s="60">
        <f>+L13+L11+L10</f>
        <v>300.07280376999961</v>
      </c>
      <c r="M15" s="24"/>
      <c r="T15" s="5"/>
    </row>
    <row r="16" spans="1:20" ht="15" customHeight="1" x14ac:dyDescent="0.45">
      <c r="A16" s="4"/>
      <c r="B16" s="37" t="s">
        <v>78</v>
      </c>
      <c r="C16" s="39"/>
      <c r="D16" s="29"/>
      <c r="E16" s="29"/>
      <c r="F16" s="29"/>
      <c r="G16" s="29"/>
      <c r="H16" s="58">
        <v>50.866138089999993</v>
      </c>
      <c r="I16" s="58">
        <v>53.096190579999998</v>
      </c>
      <c r="J16" s="58">
        <v>54.763658219999996</v>
      </c>
      <c r="K16" s="58">
        <v>55.635489379999996</v>
      </c>
      <c r="L16" s="58">
        <v>61.720513160000003</v>
      </c>
      <c r="M16" s="24"/>
      <c r="T16" s="5"/>
    </row>
    <row r="17" spans="1:20" ht="15" customHeight="1" x14ac:dyDescent="0.45">
      <c r="A17" s="4"/>
      <c r="B17" s="52" t="s">
        <v>6</v>
      </c>
      <c r="C17" s="24"/>
      <c r="D17" s="24"/>
      <c r="E17" s="24"/>
      <c r="F17" s="24"/>
      <c r="G17" s="39"/>
      <c r="H17" s="36">
        <v>169.03217690999998</v>
      </c>
      <c r="I17" s="36">
        <v>243.70571466999979</v>
      </c>
      <c r="J17" s="36">
        <v>265.04687479000029</v>
      </c>
      <c r="K17" s="36">
        <f>+K16+K15</f>
        <v>395.0647919499994</v>
      </c>
      <c r="L17" s="36">
        <f>+L16+L15</f>
        <v>361.79331692999961</v>
      </c>
      <c r="M17" s="24"/>
      <c r="T17" s="5"/>
    </row>
    <row r="18" spans="1:20" ht="15" customHeight="1" x14ac:dyDescent="0.45">
      <c r="A18" s="4"/>
      <c r="B18" s="37" t="s">
        <v>79</v>
      </c>
      <c r="C18" s="39"/>
      <c r="D18" s="29"/>
      <c r="E18" s="29"/>
      <c r="F18" s="29"/>
      <c r="G18" s="29"/>
      <c r="H18" s="38">
        <v>-7.1647137899999995</v>
      </c>
      <c r="I18" s="38">
        <v>1.1862472420473387</v>
      </c>
      <c r="J18" s="38">
        <v>0</v>
      </c>
      <c r="K18" s="38">
        <v>0</v>
      </c>
      <c r="L18" s="38">
        <v>0</v>
      </c>
      <c r="T18" s="5"/>
    </row>
    <row r="19" spans="1:20" ht="15" customHeight="1" x14ac:dyDescent="0.45">
      <c r="A19" s="4"/>
      <c r="B19" s="35" t="s">
        <v>80</v>
      </c>
      <c r="C19" s="24"/>
      <c r="D19" s="24"/>
      <c r="E19" s="24"/>
      <c r="F19" s="24"/>
      <c r="G19" s="39"/>
      <c r="H19" s="36">
        <v>161.86746311999997</v>
      </c>
      <c r="I19" s="36">
        <v>244.89196191204712</v>
      </c>
      <c r="J19" s="36">
        <v>265.04687479000029</v>
      </c>
      <c r="K19" s="36">
        <f>+K17+K18</f>
        <v>395.0647919499994</v>
      </c>
      <c r="L19" s="36">
        <f>+L17+L18</f>
        <v>361.79331692999961</v>
      </c>
      <c r="M19" s="24"/>
      <c r="T19" s="5"/>
    </row>
    <row r="20" spans="1:20" ht="15" customHeight="1" x14ac:dyDescent="0.45">
      <c r="A20" s="4"/>
      <c r="B20" s="37" t="s">
        <v>124</v>
      </c>
      <c r="C20" s="39"/>
      <c r="D20" s="29"/>
      <c r="E20" s="29"/>
      <c r="F20" s="29"/>
      <c r="G20" s="29"/>
      <c r="H20" s="42">
        <v>0.16068753313248224</v>
      </c>
      <c r="I20" s="42">
        <v>0.17868681064964304</v>
      </c>
      <c r="J20" s="42">
        <v>0.16738383790834757</v>
      </c>
      <c r="K20" s="42">
        <f>+K19/K10</f>
        <v>0.18901469293794138</v>
      </c>
      <c r="L20" s="42">
        <f>+L19/L10</f>
        <v>0.16257247235086558</v>
      </c>
      <c r="M20" s="24"/>
      <c r="T20" s="5"/>
    </row>
    <row r="21" spans="1:20" ht="15" customHeight="1" x14ac:dyDescent="0.45">
      <c r="A21" s="4"/>
      <c r="B21" s="37" t="s">
        <v>123</v>
      </c>
      <c r="C21" s="39"/>
      <c r="D21" s="29"/>
      <c r="E21" s="29"/>
      <c r="F21" s="29"/>
      <c r="G21" s="29"/>
      <c r="H21" s="58">
        <v>-35.447545839999997</v>
      </c>
      <c r="I21" s="58">
        <v>-38.96643610999994</v>
      </c>
      <c r="J21" s="58">
        <v>-42.573743060000027</v>
      </c>
      <c r="K21" s="58">
        <v>-38.652288730000016</v>
      </c>
      <c r="L21" s="58">
        <v>-44.155045899999998</v>
      </c>
      <c r="M21" s="24"/>
      <c r="T21" s="5"/>
    </row>
    <row r="22" spans="1:20" ht="15" customHeight="1" x14ac:dyDescent="0.45">
      <c r="A22" s="4"/>
      <c r="B22" s="53" t="s">
        <v>81</v>
      </c>
      <c r="C22" s="34"/>
      <c r="D22" s="34"/>
      <c r="E22" s="34"/>
      <c r="F22" s="34"/>
      <c r="G22" s="40"/>
      <c r="H22" s="44">
        <v>126.41991727999996</v>
      </c>
      <c r="I22" s="44">
        <v>205.92552580204719</v>
      </c>
      <c r="J22" s="44">
        <v>222.47313173000026</v>
      </c>
      <c r="K22" s="44">
        <f>+K21+K19</f>
        <v>356.41250321999939</v>
      </c>
      <c r="L22" s="44">
        <v>317.63827103000023</v>
      </c>
      <c r="M22" s="24"/>
      <c r="T22" s="5"/>
    </row>
    <row r="23" spans="1:20" ht="15" customHeight="1" thickBot="1" x14ac:dyDescent="0.5">
      <c r="A23" s="4"/>
      <c r="B23" s="79" t="s">
        <v>125</v>
      </c>
      <c r="C23" s="71"/>
      <c r="D23" s="71"/>
      <c r="E23" s="71"/>
      <c r="F23" s="71"/>
      <c r="G23" s="73"/>
      <c r="H23" s="80">
        <v>0.12549838154611626</v>
      </c>
      <c r="I23" s="80">
        <v>0.15025472926765118</v>
      </c>
      <c r="J23" s="80">
        <v>0.14049743710413956</v>
      </c>
      <c r="K23" s="80">
        <f>+K22/K10</f>
        <v>0.1705219023007685</v>
      </c>
      <c r="L23" s="80">
        <v>0.14273132370931191</v>
      </c>
      <c r="M23" s="24"/>
      <c r="T23" s="5"/>
    </row>
    <row r="24" spans="1:20" ht="15" customHeight="1" x14ac:dyDescent="0.35">
      <c r="A24" s="4"/>
      <c r="T24" s="5"/>
    </row>
    <row r="25" spans="1:20" ht="15" customHeight="1" thickBot="1" x14ac:dyDescent="0.4">
      <c r="A25" s="23" t="s">
        <v>33</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headerFooter>
    <oddFooter>&amp;L_x000D_&amp;1#&amp;"Aptos"&amp;10&amp;K000000 Restrito</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C25"/>
  <sheetViews>
    <sheetView showGridLines="0" topLeftCell="A4" zoomScale="90" zoomScaleNormal="90" workbookViewId="0">
      <selection activeCell="I25" sqref="I25"/>
    </sheetView>
  </sheetViews>
  <sheetFormatPr defaultColWidth="0" defaultRowHeight="15" customHeight="1" zeroHeight="1" x14ac:dyDescent="0.35"/>
  <cols>
    <col min="1" max="20" width="9.1796875" customWidth="1"/>
    <col min="21" max="16383" width="9.1796875" hidden="1"/>
    <col min="16384" max="16384" width="0.54296875" customWidth="1"/>
  </cols>
  <sheetData>
    <row r="1" spans="1:20" ht="15" customHeight="1" thickTop="1" x14ac:dyDescent="0.35">
      <c r="A1" s="1"/>
      <c r="B1" s="2"/>
      <c r="C1" s="2"/>
      <c r="D1" s="2"/>
      <c r="E1" s="2"/>
      <c r="F1" s="2"/>
      <c r="G1" s="2"/>
      <c r="H1" s="2"/>
      <c r="I1" s="2"/>
      <c r="J1" s="2"/>
      <c r="K1" s="2"/>
      <c r="L1" s="2"/>
      <c r="M1" s="2"/>
      <c r="N1" s="2"/>
      <c r="O1" s="2"/>
      <c r="P1" s="2"/>
      <c r="Q1" s="2"/>
      <c r="R1" s="2"/>
      <c r="S1" s="2"/>
      <c r="T1" s="3"/>
    </row>
    <row r="2" spans="1:20" ht="15" customHeight="1" x14ac:dyDescent="0.35">
      <c r="A2" s="4"/>
      <c r="T2" s="5"/>
    </row>
    <row r="3" spans="1:20" ht="15" customHeight="1" x14ac:dyDescent="0.35">
      <c r="A3" s="4"/>
      <c r="T3" s="5"/>
    </row>
    <row r="4" spans="1:20" ht="15" customHeight="1" x14ac:dyDescent="0.35">
      <c r="A4" s="4"/>
      <c r="T4" s="5"/>
    </row>
    <row r="5" spans="1:20" ht="15" customHeight="1" x14ac:dyDescent="0.35">
      <c r="A5" s="4"/>
      <c r="T5" s="5"/>
    </row>
    <row r="6" spans="1:20" ht="15" customHeight="1" x14ac:dyDescent="0.35">
      <c r="A6" s="4"/>
      <c r="C6" s="11"/>
      <c r="T6" s="5"/>
    </row>
    <row r="7" spans="1:20" ht="15" customHeight="1" x14ac:dyDescent="0.35">
      <c r="A7" s="4"/>
      <c r="C7" s="11"/>
      <c r="T7" s="5"/>
    </row>
    <row r="8" spans="1:20" ht="15" customHeight="1" x14ac:dyDescent="0.35">
      <c r="A8" s="4"/>
      <c r="C8" s="21"/>
      <c r="T8" s="5"/>
    </row>
    <row r="9" spans="1:20" ht="15" customHeight="1" x14ac:dyDescent="0.35">
      <c r="A9" s="4"/>
      <c r="C9" s="21"/>
      <c r="T9" s="5"/>
    </row>
    <row r="10" spans="1:20" ht="15" customHeight="1" x14ac:dyDescent="0.35">
      <c r="A10" s="4"/>
      <c r="C10" s="21"/>
      <c r="T10" s="5"/>
    </row>
    <row r="11" spans="1:20" ht="15" customHeight="1" thickBot="1" x14ac:dyDescent="0.5">
      <c r="A11" s="4"/>
      <c r="B11" s="65" t="s">
        <v>111</v>
      </c>
      <c r="C11" s="24"/>
      <c r="D11" s="24"/>
      <c r="E11" s="24"/>
      <c r="F11" s="24"/>
      <c r="H11" s="25">
        <v>2021</v>
      </c>
      <c r="I11" s="25">
        <v>2022</v>
      </c>
      <c r="J11" s="25">
        <v>2023</v>
      </c>
      <c r="K11" s="25">
        <v>2024</v>
      </c>
      <c r="L11" s="25">
        <v>2025</v>
      </c>
      <c r="T11" s="5"/>
    </row>
    <row r="12" spans="1:20" ht="15" customHeight="1" x14ac:dyDescent="0.45">
      <c r="A12" s="4"/>
      <c r="B12" s="99" t="s">
        <v>82</v>
      </c>
      <c r="C12" s="100"/>
      <c r="D12" s="100"/>
      <c r="E12" s="100"/>
      <c r="F12" s="100"/>
      <c r="G12" s="100"/>
      <c r="H12" s="101">
        <v>-10.266999999999999</v>
      </c>
      <c r="I12" s="101">
        <v>-11.58</v>
      </c>
      <c r="J12" s="101">
        <v>-12.62</v>
      </c>
      <c r="K12" s="101">
        <v>-12.478999999999999</v>
      </c>
      <c r="L12" s="101">
        <v>-15.239000000000001</v>
      </c>
      <c r="T12" s="5"/>
    </row>
    <row r="13" spans="1:20" ht="15" customHeight="1" x14ac:dyDescent="0.45">
      <c r="A13" s="4"/>
      <c r="B13" s="34" t="s">
        <v>120</v>
      </c>
      <c r="C13" s="34"/>
      <c r="D13" s="34"/>
      <c r="E13" s="34"/>
      <c r="F13" s="34"/>
      <c r="G13" s="34"/>
      <c r="H13" s="62">
        <v>9.782</v>
      </c>
      <c r="I13" s="62">
        <v>17.632000000000001</v>
      </c>
      <c r="J13" s="62">
        <v>29.29</v>
      </c>
      <c r="K13" s="62">
        <v>28.873000000000001</v>
      </c>
      <c r="L13" s="62">
        <v>41.363</v>
      </c>
      <c r="T13" s="5"/>
    </row>
    <row r="14" spans="1:20" ht="15" customHeight="1" x14ac:dyDescent="0.45">
      <c r="A14" s="4"/>
      <c r="B14" s="34" t="s">
        <v>121</v>
      </c>
      <c r="C14" s="34"/>
      <c r="D14" s="34"/>
      <c r="E14" s="34"/>
      <c r="F14" s="34"/>
      <c r="G14" s="34"/>
      <c r="H14" s="62">
        <v>-5.0209999999999999</v>
      </c>
      <c r="I14" s="62">
        <v>-5.2519999999999998</v>
      </c>
      <c r="J14" s="62">
        <v>-9.5719999999999992</v>
      </c>
      <c r="K14" s="62">
        <v>-8.8369999999999997</v>
      </c>
      <c r="L14" s="62">
        <v>-11.738</v>
      </c>
      <c r="T14" s="5"/>
    </row>
    <row r="15" spans="1:20" ht="15" customHeight="1" x14ac:dyDescent="0.45">
      <c r="A15" s="4"/>
      <c r="B15" s="34" t="s">
        <v>137</v>
      </c>
      <c r="C15" s="34"/>
      <c r="D15" s="34"/>
      <c r="E15" s="34"/>
      <c r="F15" s="34"/>
      <c r="G15" s="34"/>
      <c r="H15" s="62">
        <v>2.5</v>
      </c>
      <c r="I15" s="62">
        <v>5.9</v>
      </c>
      <c r="J15" s="62">
        <v>1.8</v>
      </c>
      <c r="K15" s="62">
        <f>+K16-K13-K12-K14</f>
        <v>1.218</v>
      </c>
      <c r="L15" s="62">
        <f>+L16-L13-L12-L14</f>
        <v>-2.8969999999999985</v>
      </c>
      <c r="T15" s="5"/>
    </row>
    <row r="16" spans="1:20" ht="15" customHeight="1" thickBot="1" x14ac:dyDescent="0.5">
      <c r="A16" s="4"/>
      <c r="B16" s="61" t="s">
        <v>122</v>
      </c>
      <c r="C16" s="61"/>
      <c r="D16" s="61"/>
      <c r="E16" s="61"/>
      <c r="F16" s="61"/>
      <c r="G16" s="61"/>
      <c r="H16" s="63">
        <v>-3.0230000000000001</v>
      </c>
      <c r="I16" s="63">
        <v>6.7130000000000001</v>
      </c>
      <c r="J16" s="63">
        <v>8.9390000000000001</v>
      </c>
      <c r="K16" s="63">
        <v>8.7750000000000004</v>
      </c>
      <c r="L16" s="63">
        <v>11.489000000000001</v>
      </c>
      <c r="T16" s="5"/>
    </row>
    <row r="17" spans="1:20" ht="15" customHeight="1" x14ac:dyDescent="0.35">
      <c r="A17" s="4"/>
      <c r="T17" s="5"/>
    </row>
    <row r="18" spans="1:20" ht="15" customHeight="1" x14ac:dyDescent="0.35">
      <c r="A18" s="4"/>
      <c r="T18" s="5"/>
    </row>
    <row r="19" spans="1:20" ht="15" customHeight="1" x14ac:dyDescent="0.35">
      <c r="A19" s="4"/>
      <c r="T19" s="5"/>
    </row>
    <row r="20" spans="1:20" ht="15" customHeight="1" x14ac:dyDescent="0.35">
      <c r="A20" s="4"/>
      <c r="T20" s="5"/>
    </row>
    <row r="21" spans="1:20" ht="15" customHeight="1" x14ac:dyDescent="0.35">
      <c r="A21" s="4"/>
      <c r="T21" s="5"/>
    </row>
    <row r="22" spans="1:20" ht="15" customHeight="1" x14ac:dyDescent="0.35">
      <c r="A22" s="4"/>
      <c r="T22" s="5"/>
    </row>
    <row r="23" spans="1:20" ht="15" customHeight="1" x14ac:dyDescent="0.35">
      <c r="A23" s="4"/>
      <c r="T23" s="5"/>
    </row>
    <row r="24" spans="1:20" ht="15" customHeight="1" x14ac:dyDescent="0.35">
      <c r="A24" s="4"/>
      <c r="T24" s="5"/>
    </row>
    <row r="25" spans="1:20" ht="15" customHeight="1" thickBot="1" x14ac:dyDescent="0.4">
      <c r="A25" s="23" t="s">
        <v>34</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headerFooter>
    <oddFooter>&amp;L_x000D_&amp;1#&amp;"Aptos"&amp;10&amp;K000000 Restrito</oddFoot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5"/>
  <sheetViews>
    <sheetView showGridLines="0" topLeftCell="A7" zoomScale="90" zoomScaleNormal="90" workbookViewId="0">
      <selection activeCell="E25" sqref="E25"/>
    </sheetView>
  </sheetViews>
  <sheetFormatPr defaultColWidth="0" defaultRowHeight="15" customHeight="1" zeroHeight="1" x14ac:dyDescent="0.35"/>
  <cols>
    <col min="1" max="20" width="9.1796875" customWidth="1"/>
    <col min="21" max="16383" width="9.1796875" hidden="1"/>
    <col min="16384" max="16384" width="0.54296875" customWidth="1"/>
  </cols>
  <sheetData>
    <row r="1" spans="1:20" ht="15" customHeight="1" thickTop="1" x14ac:dyDescent="0.35">
      <c r="A1" s="1"/>
      <c r="B1" s="2"/>
      <c r="C1" s="2"/>
      <c r="D1" s="2"/>
      <c r="E1" s="2"/>
      <c r="F1" s="2"/>
      <c r="G1" s="2"/>
      <c r="H1" s="2"/>
      <c r="I1" s="2"/>
      <c r="J1" s="2"/>
      <c r="K1" s="2"/>
      <c r="L1" s="2"/>
      <c r="M1" s="2"/>
      <c r="N1" s="2"/>
      <c r="O1" s="2"/>
      <c r="P1" s="2"/>
      <c r="Q1" s="2"/>
      <c r="R1" s="2"/>
      <c r="S1" s="2"/>
      <c r="T1" s="3"/>
    </row>
    <row r="2" spans="1:20" ht="15" customHeight="1" x14ac:dyDescent="0.35">
      <c r="A2" s="4"/>
      <c r="T2" s="5"/>
    </row>
    <row r="3" spans="1:20" ht="15" customHeight="1" x14ac:dyDescent="0.35">
      <c r="A3" s="4"/>
      <c r="T3" s="5"/>
    </row>
    <row r="4" spans="1:20" ht="15" customHeight="1" x14ac:dyDescent="0.35">
      <c r="A4" s="4"/>
      <c r="T4" s="5"/>
    </row>
    <row r="5" spans="1:20" ht="15" customHeight="1" x14ac:dyDescent="0.35">
      <c r="A5" s="4"/>
      <c r="T5" s="5"/>
    </row>
    <row r="6" spans="1:20" ht="15" customHeight="1" x14ac:dyDescent="0.35">
      <c r="A6" s="4"/>
      <c r="C6" s="11"/>
      <c r="T6" s="5"/>
    </row>
    <row r="7" spans="1:20" ht="15" customHeight="1" x14ac:dyDescent="0.35">
      <c r="A7" s="4"/>
      <c r="C7" s="11"/>
      <c r="T7" s="5"/>
    </row>
    <row r="8" spans="1:20" ht="15" customHeight="1" x14ac:dyDescent="0.35">
      <c r="A8" s="4"/>
      <c r="C8" s="21"/>
      <c r="T8" s="5"/>
    </row>
    <row r="9" spans="1:20" ht="15" customHeight="1" x14ac:dyDescent="0.35">
      <c r="A9" s="4"/>
      <c r="C9" s="21"/>
      <c r="T9" s="5"/>
    </row>
    <row r="10" spans="1:20" ht="15" customHeight="1" x14ac:dyDescent="0.35">
      <c r="A10" s="4"/>
      <c r="T10" s="5"/>
    </row>
    <row r="11" spans="1:20" ht="15" customHeight="1" x14ac:dyDescent="0.35">
      <c r="A11" s="4"/>
      <c r="T11" s="5"/>
    </row>
    <row r="12" spans="1:20" ht="15" customHeight="1" x14ac:dyDescent="0.35">
      <c r="A12" s="4"/>
      <c r="T12" s="5"/>
    </row>
    <row r="13" spans="1:20" ht="15" customHeight="1" x14ac:dyDescent="0.35">
      <c r="A13" s="4"/>
      <c r="T13" s="5"/>
    </row>
    <row r="14" spans="1:20" ht="15" customHeight="1" x14ac:dyDescent="0.35">
      <c r="A14" s="4"/>
      <c r="T14" s="5"/>
    </row>
    <row r="15" spans="1:20" ht="15" customHeight="1" x14ac:dyDescent="0.35">
      <c r="A15" s="4"/>
      <c r="T15" s="5"/>
    </row>
    <row r="16" spans="1:20" ht="15" customHeight="1" x14ac:dyDescent="0.35">
      <c r="A16" s="4"/>
      <c r="T16" s="5"/>
    </row>
    <row r="17" spans="1:20" ht="15" customHeight="1" x14ac:dyDescent="0.35">
      <c r="A17" s="4"/>
      <c r="T17" s="5"/>
    </row>
    <row r="18" spans="1:20" ht="15" customHeight="1" x14ac:dyDescent="0.35">
      <c r="A18" s="4"/>
      <c r="C18" s="21"/>
      <c r="T18" s="5"/>
    </row>
    <row r="19" spans="1:20" ht="15" customHeight="1" thickBot="1" x14ac:dyDescent="0.5">
      <c r="A19" s="4"/>
      <c r="B19" s="67" t="s">
        <v>119</v>
      </c>
      <c r="C19" s="24"/>
      <c r="D19" s="24"/>
      <c r="E19" s="25">
        <v>2021</v>
      </c>
      <c r="F19" s="25">
        <v>2022</v>
      </c>
      <c r="G19" s="25">
        <v>2023</v>
      </c>
      <c r="H19" s="25">
        <v>2024</v>
      </c>
      <c r="I19" s="25">
        <v>2025</v>
      </c>
      <c r="T19" s="5"/>
    </row>
    <row r="20" spans="1:20" ht="15" customHeight="1" x14ac:dyDescent="0.45">
      <c r="A20" s="4"/>
      <c r="B20" s="99" t="s">
        <v>83</v>
      </c>
      <c r="C20" s="100"/>
      <c r="D20" s="100"/>
      <c r="E20" s="110">
        <v>91.376999999999995</v>
      </c>
      <c r="F20" s="110">
        <v>117.637</v>
      </c>
      <c r="G20" s="110">
        <v>160.44999999999999</v>
      </c>
      <c r="H20" s="110">
        <v>262.22300000000001</v>
      </c>
      <c r="I20" s="110">
        <v>288.00700000000001</v>
      </c>
      <c r="M20" s="109"/>
      <c r="T20" s="5"/>
    </row>
    <row r="21" spans="1:20" ht="15" customHeight="1" x14ac:dyDescent="0.45">
      <c r="A21" s="4"/>
      <c r="B21" s="34" t="s">
        <v>42</v>
      </c>
      <c r="C21" s="34"/>
      <c r="D21" s="34"/>
      <c r="E21" s="112">
        <v>18.565000000000001</v>
      </c>
      <c r="F21" s="112">
        <v>32.375</v>
      </c>
      <c r="G21" s="112">
        <v>50.322000000000003</v>
      </c>
      <c r="H21" s="112">
        <v>91.58</v>
      </c>
      <c r="I21" s="112">
        <v>85</v>
      </c>
      <c r="T21" s="5"/>
    </row>
    <row r="22" spans="1:20" ht="15" customHeight="1" thickBot="1" x14ac:dyDescent="0.5">
      <c r="A22" s="4"/>
      <c r="B22" s="77" t="s">
        <v>84</v>
      </c>
      <c r="C22" s="77"/>
      <c r="D22" s="77"/>
      <c r="E22" s="111">
        <v>13.358000000000001</v>
      </c>
      <c r="F22" s="111">
        <v>21.57</v>
      </c>
      <c r="G22" s="111">
        <v>34.078000000000003</v>
      </c>
      <c r="H22" s="111">
        <v>60.594000000000001</v>
      </c>
      <c r="I22" s="111">
        <v>56.4</v>
      </c>
      <c r="T22" s="5"/>
    </row>
    <row r="23" spans="1:20" ht="15" customHeight="1" x14ac:dyDescent="0.35">
      <c r="A23" s="4"/>
      <c r="T23" s="5"/>
    </row>
    <row r="24" spans="1:20" ht="15" customHeight="1" x14ac:dyDescent="0.35">
      <c r="A24" s="4"/>
      <c r="T24" s="5"/>
    </row>
    <row r="25" spans="1:20" ht="15" customHeight="1" thickBot="1" x14ac:dyDescent="0.4">
      <c r="A25" s="23" t="s">
        <v>35</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headerFooter>
    <oddFooter>&amp;L_x000D_&amp;1#&amp;"Aptos"&amp;10&amp;K000000 Restrito</oddFooter>
  </headerFooter>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C25"/>
  <sheetViews>
    <sheetView showGridLines="0" topLeftCell="C1" zoomScale="90" zoomScaleNormal="90" workbookViewId="0">
      <selection activeCell="M24" sqref="M24"/>
    </sheetView>
  </sheetViews>
  <sheetFormatPr defaultColWidth="0" defaultRowHeight="0" customHeight="1" zeroHeight="1" x14ac:dyDescent="0.35"/>
  <cols>
    <col min="1" max="5" width="9.1796875" customWidth="1"/>
    <col min="6" max="6" width="9.7265625" customWidth="1"/>
    <col min="7" max="7" width="21.7265625" customWidth="1"/>
    <col min="8" max="20" width="9.1796875" customWidth="1"/>
    <col min="21" max="16383" width="9.1796875" hidden="1"/>
    <col min="16384" max="16384" width="0.54296875" customWidth="1"/>
  </cols>
  <sheetData>
    <row r="1" spans="1:20" ht="15" customHeight="1" thickTop="1" x14ac:dyDescent="0.35">
      <c r="A1" s="1"/>
      <c r="B1" s="2"/>
      <c r="C1" s="2"/>
      <c r="D1" s="2"/>
      <c r="E1" s="2"/>
      <c r="F1" s="2"/>
      <c r="G1" s="2"/>
      <c r="H1" s="2"/>
      <c r="I1" s="2"/>
      <c r="J1" s="2"/>
      <c r="K1" s="2"/>
      <c r="L1" s="2"/>
      <c r="M1" s="2"/>
      <c r="N1" s="2"/>
      <c r="O1" s="2"/>
      <c r="P1" s="2"/>
      <c r="Q1" s="2"/>
      <c r="R1" s="2"/>
      <c r="S1" s="2"/>
      <c r="T1" s="3"/>
    </row>
    <row r="2" spans="1:20" ht="15" customHeight="1" x14ac:dyDescent="0.35">
      <c r="A2" s="4"/>
      <c r="T2" s="5"/>
    </row>
    <row r="3" spans="1:20" ht="15" customHeight="1" x14ac:dyDescent="0.35">
      <c r="A3" s="4"/>
      <c r="T3" s="5"/>
    </row>
    <row r="4" spans="1:20" ht="15" customHeight="1" x14ac:dyDescent="0.35">
      <c r="A4" s="4"/>
      <c r="T4" s="5"/>
    </row>
    <row r="5" spans="1:20" ht="15" customHeight="1" x14ac:dyDescent="0.35">
      <c r="A5" s="4"/>
      <c r="T5" s="5"/>
    </row>
    <row r="6" spans="1:20" ht="15" customHeight="1" thickBot="1" x14ac:dyDescent="0.5">
      <c r="A6" s="4"/>
      <c r="B6" s="71"/>
      <c r="C6" s="71"/>
      <c r="D6" s="71"/>
      <c r="E6" s="71"/>
      <c r="F6" s="71"/>
      <c r="G6" s="73"/>
      <c r="H6" s="74">
        <v>2020</v>
      </c>
      <c r="I6" s="74">
        <v>2021</v>
      </c>
      <c r="J6" s="74">
        <v>2022</v>
      </c>
      <c r="K6" s="74">
        <v>2023</v>
      </c>
      <c r="L6" s="74">
        <v>2025</v>
      </c>
      <c r="T6" s="5"/>
    </row>
    <row r="7" spans="1:20" ht="15" customHeight="1" x14ac:dyDescent="0.45">
      <c r="A7" s="4"/>
      <c r="B7" s="143" t="s">
        <v>116</v>
      </c>
      <c r="C7" s="45"/>
      <c r="D7" s="45"/>
      <c r="E7" s="45"/>
      <c r="F7" s="45"/>
      <c r="G7" s="35"/>
      <c r="H7" s="114">
        <v>97.052000000000007</v>
      </c>
      <c r="I7" s="114">
        <v>124.386</v>
      </c>
      <c r="J7" s="114">
        <v>207.89500000000001</v>
      </c>
      <c r="K7" s="114">
        <v>235.477</v>
      </c>
      <c r="L7" s="114">
        <v>338.37299999999999</v>
      </c>
      <c r="T7" s="5"/>
    </row>
    <row r="8" spans="1:20" ht="15" customHeight="1" x14ac:dyDescent="0.45">
      <c r="A8" s="4"/>
      <c r="B8" s="40" t="s">
        <v>115</v>
      </c>
      <c r="C8" s="40"/>
      <c r="D8" s="40"/>
      <c r="E8" s="40"/>
      <c r="F8" s="40"/>
      <c r="G8" s="40"/>
      <c r="H8" s="127">
        <v>0.34</v>
      </c>
      <c r="I8" s="127">
        <v>0.34</v>
      </c>
      <c r="J8" s="127">
        <v>0.34</v>
      </c>
      <c r="K8" s="127">
        <v>0.34</v>
      </c>
      <c r="L8" s="127">
        <v>0.34</v>
      </c>
      <c r="M8" s="24"/>
      <c r="T8" s="5"/>
    </row>
    <row r="9" spans="1:20" ht="15" customHeight="1" x14ac:dyDescent="0.45">
      <c r="A9" s="4"/>
      <c r="B9" s="128" t="s">
        <v>117</v>
      </c>
      <c r="C9" s="40"/>
      <c r="D9" s="40"/>
      <c r="E9" s="40"/>
      <c r="F9" s="40"/>
      <c r="G9" s="40"/>
      <c r="H9" s="114">
        <v>-32.997680000000003</v>
      </c>
      <c r="I9" s="114">
        <v>-42.291240000000002</v>
      </c>
      <c r="J9" s="114">
        <v>-70.684300000000007</v>
      </c>
      <c r="K9" s="114">
        <v>-80.062180000000012</v>
      </c>
      <c r="L9" s="114">
        <f>-L8*L7</f>
        <v>-115.04682000000001</v>
      </c>
      <c r="M9" s="24"/>
      <c r="T9" s="5"/>
    </row>
    <row r="10" spans="1:20" ht="15" customHeight="1" x14ac:dyDescent="0.45">
      <c r="A10" s="4"/>
      <c r="B10" s="128" t="s">
        <v>118</v>
      </c>
      <c r="C10" s="40"/>
      <c r="D10" s="40"/>
      <c r="E10" s="40"/>
      <c r="F10" s="40"/>
      <c r="G10" s="40"/>
      <c r="H10" s="114">
        <v>-23.542680000000001</v>
      </c>
      <c r="I10" s="114">
        <v>-16.601239999999997</v>
      </c>
      <c r="J10" s="114">
        <v>-48.231300000000012</v>
      </c>
      <c r="K10" s="114">
        <v>-53.565180000000019</v>
      </c>
      <c r="L10" s="114">
        <v>-95.410820000000001</v>
      </c>
      <c r="M10" s="24"/>
      <c r="T10" s="5"/>
    </row>
    <row r="11" spans="1:20" ht="15" customHeight="1" thickBot="1" x14ac:dyDescent="0.5">
      <c r="A11" s="4"/>
      <c r="B11" s="122" t="s">
        <v>85</v>
      </c>
      <c r="C11" s="123"/>
      <c r="D11" s="123"/>
      <c r="E11" s="123"/>
      <c r="F11" s="123"/>
      <c r="G11" s="124"/>
      <c r="H11" s="125">
        <v>-0.24257799942298972</v>
      </c>
      <c r="I11" s="125">
        <v>-0.1334655025485183</v>
      </c>
      <c r="J11" s="125">
        <v>-0.23199836455903225</v>
      </c>
      <c r="K11" s="125">
        <v>-0.22747520989311065</v>
      </c>
      <c r="L11" s="125">
        <f>+L10/L7</f>
        <v>-0.28196936516802462</v>
      </c>
      <c r="M11" s="126"/>
      <c r="T11" s="5"/>
    </row>
    <row r="12" spans="1:20" ht="15" customHeight="1" thickBot="1" x14ac:dyDescent="0.5">
      <c r="A12" s="4"/>
      <c r="B12" s="116"/>
      <c r="C12" s="116"/>
      <c r="D12" s="116"/>
      <c r="E12" s="116"/>
      <c r="F12" s="116"/>
      <c r="G12" s="116"/>
      <c r="H12" s="116"/>
      <c r="I12" s="116"/>
      <c r="J12" s="116"/>
      <c r="K12" s="116"/>
      <c r="L12" s="116"/>
      <c r="M12" s="24"/>
      <c r="T12" s="5"/>
    </row>
    <row r="13" spans="1:20" ht="15" customHeight="1" x14ac:dyDescent="0.45">
      <c r="A13" s="4"/>
      <c r="B13" s="117" t="s">
        <v>86</v>
      </c>
      <c r="C13" s="118"/>
      <c r="D13" s="118"/>
      <c r="E13" s="118"/>
      <c r="F13" s="118"/>
      <c r="G13" s="117"/>
      <c r="H13" s="119">
        <v>-9.7422000577010309E-2</v>
      </c>
      <c r="I13" s="119">
        <v>-0.20653449745148172</v>
      </c>
      <c r="J13" s="119">
        <v>-0.10800163544096777</v>
      </c>
      <c r="K13" s="119">
        <v>-0.11252479010688937</v>
      </c>
      <c r="L13" s="119">
        <f>-(L11+L8)</f>
        <v>-5.8030634831975403E-2</v>
      </c>
      <c r="M13" s="24"/>
      <c r="T13" s="5"/>
    </row>
    <row r="14" spans="1:20" ht="15" customHeight="1" x14ac:dyDescent="0.45">
      <c r="A14" s="4"/>
      <c r="B14" s="39" t="s">
        <v>113</v>
      </c>
      <c r="C14" s="37"/>
      <c r="D14" s="37"/>
      <c r="E14" s="37"/>
      <c r="F14" s="37"/>
      <c r="G14" s="37"/>
      <c r="H14" s="66">
        <v>-2.1988212504636687E-2</v>
      </c>
      <c r="I14" s="66">
        <v>-2.5268116990658111E-2</v>
      </c>
      <c r="J14" s="66">
        <v>-1.7292383174198515E-2</v>
      </c>
      <c r="K14" s="66">
        <v>-2.347150677136196E-2</v>
      </c>
      <c r="L14" s="66">
        <v>-2.6359850371422213E-2</v>
      </c>
      <c r="M14" s="24"/>
      <c r="T14" s="5"/>
    </row>
    <row r="15" spans="1:20" ht="15" customHeight="1" x14ac:dyDescent="0.45">
      <c r="A15" s="4"/>
      <c r="B15" s="39" t="s">
        <v>112</v>
      </c>
      <c r="C15" s="37"/>
      <c r="D15" s="37"/>
      <c r="E15" s="37"/>
      <c r="F15" s="37"/>
      <c r="G15" s="37"/>
      <c r="H15" s="66">
        <v>-5.6526398219511186E-2</v>
      </c>
      <c r="I15" s="66">
        <v>-4.685414757287798E-2</v>
      </c>
      <c r="J15" s="66">
        <v>-3.8572356237523746E-2</v>
      </c>
      <c r="K15" s="66">
        <v>-4.1248189844443402E-2</v>
      </c>
      <c r="L15" s="66">
        <v>0</v>
      </c>
      <c r="M15" s="24"/>
      <c r="T15" s="5"/>
    </row>
    <row r="16" spans="1:20" ht="15" customHeight="1" x14ac:dyDescent="0.45">
      <c r="A16" s="4"/>
      <c r="B16" s="39" t="s">
        <v>114</v>
      </c>
      <c r="C16" s="37"/>
      <c r="D16" s="37"/>
      <c r="E16" s="37"/>
      <c r="F16" s="37"/>
      <c r="G16" s="37"/>
      <c r="H16" s="66">
        <v>-1.9649260190413385E-2</v>
      </c>
      <c r="I16" s="66">
        <v>-3.5405913848825431E-2</v>
      </c>
      <c r="J16" s="66">
        <v>-2.9971860795112916E-2</v>
      </c>
      <c r="K16" s="66">
        <v>-4.0938180798974003E-2</v>
      </c>
      <c r="L16" s="66">
        <v>-2.7914949081776469E-2</v>
      </c>
      <c r="M16" s="24"/>
      <c r="T16" s="5"/>
    </row>
    <row r="17" spans="1:20" ht="15" customHeight="1" thickBot="1" x14ac:dyDescent="0.5">
      <c r="A17" s="4"/>
      <c r="B17" s="120" t="s">
        <v>110</v>
      </c>
      <c r="C17" s="73"/>
      <c r="D17" s="73"/>
      <c r="E17" s="73"/>
      <c r="F17" s="73"/>
      <c r="G17" s="73"/>
      <c r="H17" s="121">
        <v>7.4187033755094764E-4</v>
      </c>
      <c r="I17" s="121">
        <v>-9.9006319039120189E-2</v>
      </c>
      <c r="J17" s="121">
        <v>-2.2165035234132602E-2</v>
      </c>
      <c r="K17" s="121">
        <v>-6.866912692110004E-3</v>
      </c>
      <c r="L17" s="121">
        <v>-2.6386342683353292E-3</v>
      </c>
      <c r="M17" s="24"/>
      <c r="T17" s="5"/>
    </row>
    <row r="18" spans="1:20" ht="15" customHeight="1" x14ac:dyDescent="0.35">
      <c r="A18" s="4"/>
      <c r="B18" s="115" t="s">
        <v>18</v>
      </c>
      <c r="C18" s="115"/>
      <c r="D18" s="115"/>
      <c r="E18" s="115"/>
      <c r="F18" s="115"/>
      <c r="G18" s="115"/>
      <c r="H18" s="115"/>
      <c r="I18" s="115"/>
      <c r="J18" s="115"/>
      <c r="K18" s="115"/>
      <c r="L18" s="115"/>
      <c r="T18" s="5"/>
    </row>
    <row r="19" spans="1:20" ht="15" customHeight="1" x14ac:dyDescent="0.45">
      <c r="A19" s="4"/>
      <c r="B19" s="115" t="s">
        <v>19</v>
      </c>
      <c r="C19" s="115"/>
      <c r="D19" s="115"/>
      <c r="E19" s="115"/>
      <c r="F19" s="115"/>
      <c r="G19" s="115"/>
      <c r="H19" s="115"/>
      <c r="I19" s="115"/>
      <c r="J19" s="115"/>
      <c r="K19" s="115"/>
      <c r="L19" s="115"/>
      <c r="M19" s="24"/>
      <c r="T19" s="5"/>
    </row>
    <row r="20" spans="1:20" ht="15" customHeight="1" x14ac:dyDescent="0.45">
      <c r="A20" s="4"/>
      <c r="B20" s="115" t="s">
        <v>21</v>
      </c>
      <c r="C20" s="115"/>
      <c r="D20" s="115"/>
      <c r="E20" s="115"/>
      <c r="F20" s="115"/>
      <c r="G20" s="115"/>
      <c r="H20" s="115"/>
      <c r="I20" s="115"/>
      <c r="J20" s="115"/>
      <c r="K20" s="115"/>
      <c r="L20" s="115"/>
      <c r="M20" s="24"/>
      <c r="T20" s="5"/>
    </row>
    <row r="21" spans="1:20" ht="15" customHeight="1" x14ac:dyDescent="0.45">
      <c r="A21" s="4"/>
      <c r="B21" s="115" t="s">
        <v>20</v>
      </c>
      <c r="C21" s="115"/>
      <c r="D21" s="115"/>
      <c r="E21" s="115"/>
      <c r="F21" s="115"/>
      <c r="G21" s="115"/>
      <c r="H21" s="115"/>
      <c r="I21" s="115"/>
      <c r="J21" s="115"/>
      <c r="K21" s="115"/>
      <c r="L21" s="115"/>
      <c r="M21" s="24"/>
      <c r="T21" s="5"/>
    </row>
    <row r="22" spans="1:20" ht="15" customHeight="1" x14ac:dyDescent="0.45">
      <c r="A22" s="4"/>
      <c r="B22" s="115" t="s">
        <v>14</v>
      </c>
      <c r="C22" s="115"/>
      <c r="D22" s="115"/>
      <c r="E22" s="115"/>
      <c r="F22" s="115"/>
      <c r="G22" s="115"/>
      <c r="H22" s="115"/>
      <c r="I22" s="115"/>
      <c r="J22" s="115"/>
      <c r="K22" s="115"/>
      <c r="L22" s="115"/>
      <c r="M22" s="24"/>
      <c r="T22" s="5"/>
    </row>
    <row r="23" spans="1:20" ht="15" customHeight="1" x14ac:dyDescent="0.45">
      <c r="A23" s="4"/>
      <c r="B23" s="113"/>
      <c r="C23" s="113"/>
      <c r="D23" s="113"/>
      <c r="E23" s="113"/>
      <c r="F23" s="113"/>
      <c r="G23" s="113"/>
      <c r="H23" s="113"/>
      <c r="I23" s="113"/>
      <c r="J23" s="113"/>
      <c r="K23" s="113"/>
      <c r="L23" s="113"/>
      <c r="M23" s="24"/>
      <c r="T23" s="5"/>
    </row>
    <row r="24" spans="1:20" ht="15" customHeight="1" x14ac:dyDescent="0.35">
      <c r="A24" s="4"/>
      <c r="J24" s="107"/>
      <c r="K24" s="107"/>
      <c r="L24" s="107"/>
      <c r="T24" s="5"/>
    </row>
    <row r="25" spans="1:20" ht="15" customHeight="1" thickBot="1" x14ac:dyDescent="0.4">
      <c r="A25" s="23" t="s">
        <v>36</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headerFooter>
    <oddFooter>&amp;L_x000D_&amp;1#&amp;"Aptos"&amp;10&amp;K000000 Restrito</oddFooter>
  </headerFooter>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5"/>
  <sheetViews>
    <sheetView showGridLines="0" topLeftCell="E1" zoomScale="90" zoomScaleNormal="90" workbookViewId="0">
      <selection activeCell="R9" sqref="R9"/>
    </sheetView>
  </sheetViews>
  <sheetFormatPr defaultColWidth="0" defaultRowHeight="15" customHeight="1" zeroHeight="1" x14ac:dyDescent="0.35"/>
  <cols>
    <col min="1" max="17" width="9.1796875" customWidth="1"/>
    <col min="18" max="18" width="12.1796875" customWidth="1"/>
    <col min="19" max="20" width="9.1796875" customWidth="1"/>
    <col min="21" max="16383" width="9.1796875" hidden="1"/>
    <col min="16384" max="16384" width="0.54296875" customWidth="1"/>
  </cols>
  <sheetData>
    <row r="1" spans="1:20" ht="15" customHeight="1" thickTop="1" x14ac:dyDescent="0.35">
      <c r="A1" s="1"/>
      <c r="B1" s="2"/>
      <c r="C1" s="2"/>
      <c r="D1" s="2"/>
      <c r="E1" s="2"/>
      <c r="F1" s="2"/>
      <c r="G1" s="2"/>
      <c r="H1" s="2"/>
      <c r="I1" s="2"/>
      <c r="J1" s="2"/>
      <c r="K1" s="2"/>
      <c r="L1" s="2"/>
      <c r="M1" s="2"/>
      <c r="N1" s="2"/>
      <c r="O1" s="2"/>
      <c r="P1" s="2"/>
      <c r="Q1" s="2"/>
      <c r="R1" s="2"/>
      <c r="S1" s="2"/>
      <c r="T1" s="3"/>
    </row>
    <row r="2" spans="1:20" ht="15" customHeight="1" x14ac:dyDescent="0.35">
      <c r="A2" s="4"/>
      <c r="T2" s="5"/>
    </row>
    <row r="3" spans="1:20" ht="15" customHeight="1" x14ac:dyDescent="0.35">
      <c r="A3" s="4"/>
      <c r="T3" s="5"/>
    </row>
    <row r="4" spans="1:20" ht="15" customHeight="1" x14ac:dyDescent="0.35">
      <c r="A4" s="4"/>
      <c r="T4" s="5"/>
    </row>
    <row r="5" spans="1:20" ht="15" customHeight="1" x14ac:dyDescent="0.35">
      <c r="A5" s="4"/>
      <c r="T5" s="5"/>
    </row>
    <row r="6" spans="1:20" ht="15" customHeight="1" x14ac:dyDescent="0.35">
      <c r="A6" s="4"/>
      <c r="C6" s="11"/>
      <c r="T6" s="5"/>
    </row>
    <row r="7" spans="1:20" ht="15" customHeight="1" thickBot="1" x14ac:dyDescent="0.5">
      <c r="A7" s="4"/>
      <c r="C7" s="11"/>
      <c r="O7" s="134" t="s">
        <v>94</v>
      </c>
      <c r="P7" s="74"/>
      <c r="Q7" s="74"/>
      <c r="R7" s="74">
        <v>2025</v>
      </c>
      <c r="S7" s="74">
        <v>2026</v>
      </c>
      <c r="T7" s="133" t="s">
        <v>140</v>
      </c>
    </row>
    <row r="8" spans="1:20" ht="15" customHeight="1" thickBot="1" x14ac:dyDescent="0.5">
      <c r="A8" s="4"/>
      <c r="C8" s="21"/>
      <c r="O8" s="135" t="s">
        <v>144</v>
      </c>
      <c r="P8" s="116"/>
      <c r="Q8" s="116"/>
      <c r="R8" s="136">
        <v>27.589047639999997</v>
      </c>
      <c r="S8" s="136">
        <v>27.245000000000001</v>
      </c>
      <c r="T8" s="136">
        <v>60.950853309999992</v>
      </c>
    </row>
    <row r="9" spans="1:20" ht="15" customHeight="1" x14ac:dyDescent="0.35">
      <c r="A9" s="4"/>
      <c r="C9" s="21"/>
      <c r="T9" s="5"/>
    </row>
    <row r="10" spans="1:20" ht="15" customHeight="1" thickBot="1" x14ac:dyDescent="0.5">
      <c r="A10" s="4"/>
      <c r="B10" s="72" t="s">
        <v>111</v>
      </c>
      <c r="C10" s="71"/>
      <c r="D10" s="71"/>
      <c r="E10" s="71"/>
      <c r="F10" s="71"/>
      <c r="G10" s="73"/>
      <c r="H10" s="74">
        <v>2021</v>
      </c>
      <c r="I10" s="74">
        <v>2022</v>
      </c>
      <c r="J10" s="74">
        <v>2023</v>
      </c>
      <c r="K10" s="74">
        <v>2024</v>
      </c>
      <c r="L10" s="74">
        <v>2025</v>
      </c>
      <c r="T10" s="5"/>
    </row>
    <row r="11" spans="1:20" ht="15" customHeight="1" x14ac:dyDescent="0.45">
      <c r="A11" s="4"/>
      <c r="B11" s="24" t="s">
        <v>87</v>
      </c>
      <c r="C11" s="24"/>
      <c r="D11" s="24"/>
      <c r="E11" s="24"/>
      <c r="F11" s="24"/>
      <c r="G11" s="24"/>
      <c r="H11" s="132">
        <v>254.83099999999999</v>
      </c>
      <c r="I11" s="132">
        <v>264.64699999999999</v>
      </c>
      <c r="J11" s="132">
        <v>295.88499999999999</v>
      </c>
      <c r="K11" s="132">
        <v>375.51600000000002</v>
      </c>
      <c r="L11" s="132">
        <v>380.911</v>
      </c>
      <c r="T11" s="5"/>
    </row>
    <row r="12" spans="1:20" ht="15" customHeight="1" thickBot="1" x14ac:dyDescent="0.5">
      <c r="A12" s="4"/>
      <c r="B12" s="71" t="s">
        <v>88</v>
      </c>
      <c r="C12" s="71"/>
      <c r="D12" s="71"/>
      <c r="E12" s="71"/>
      <c r="F12" s="71"/>
      <c r="G12" s="71"/>
      <c r="H12" s="144">
        <v>54.267887657861664</v>
      </c>
      <c r="I12" s="144">
        <v>42.219958090729271</v>
      </c>
      <c r="J12" s="84">
        <v>42.615386112351885</v>
      </c>
      <c r="K12" s="84">
        <v>39.521611918048322</v>
      </c>
      <c r="L12" s="84">
        <v>41.138345670486117</v>
      </c>
      <c r="T12" s="5"/>
    </row>
    <row r="13" spans="1:20" ht="15" customHeight="1" x14ac:dyDescent="0.35">
      <c r="A13" s="4"/>
      <c r="T13" s="5"/>
    </row>
    <row r="14" spans="1:20" ht="15" customHeight="1" x14ac:dyDescent="0.35">
      <c r="A14" s="4"/>
      <c r="T14" s="5"/>
    </row>
    <row r="15" spans="1:20" ht="15" customHeight="1" x14ac:dyDescent="0.35">
      <c r="A15" s="4"/>
      <c r="T15" s="5"/>
    </row>
    <row r="16" spans="1:20" ht="15" customHeight="1" x14ac:dyDescent="0.35">
      <c r="A16" s="4"/>
      <c r="T16" s="5"/>
    </row>
    <row r="17" spans="1:20" ht="15" customHeight="1" x14ac:dyDescent="0.35">
      <c r="A17" s="4"/>
      <c r="T17" s="5"/>
    </row>
    <row r="18" spans="1:20" ht="15" customHeight="1" x14ac:dyDescent="0.45">
      <c r="A18" s="4"/>
      <c r="H18" s="129" t="s">
        <v>8</v>
      </c>
      <c r="I18" s="129" t="s">
        <v>9</v>
      </c>
      <c r="J18" s="129" t="s">
        <v>10</v>
      </c>
      <c r="K18" s="129" t="s">
        <v>11</v>
      </c>
      <c r="L18" s="129" t="s">
        <v>12</v>
      </c>
      <c r="T18" s="5"/>
    </row>
    <row r="19" spans="1:20" ht="15" customHeight="1" thickBot="1" x14ac:dyDescent="0.5">
      <c r="A19" s="4"/>
      <c r="B19" s="72" t="s">
        <v>111</v>
      </c>
      <c r="C19" s="71"/>
      <c r="D19" s="71"/>
      <c r="E19" s="71"/>
      <c r="F19" s="71"/>
      <c r="G19" s="73"/>
      <c r="H19" s="74">
        <v>2020</v>
      </c>
      <c r="I19" s="74">
        <v>2021</v>
      </c>
      <c r="J19" s="74">
        <v>2022</v>
      </c>
      <c r="K19" s="74">
        <v>2023</v>
      </c>
      <c r="L19" s="74">
        <v>2024</v>
      </c>
      <c r="M19" s="74">
        <v>2025</v>
      </c>
      <c r="T19" s="5"/>
    </row>
    <row r="20" spans="1:20" ht="15" customHeight="1" x14ac:dyDescent="0.45">
      <c r="A20" s="4"/>
      <c r="B20" s="76" t="s">
        <v>89</v>
      </c>
      <c r="C20" s="45"/>
      <c r="D20" s="45"/>
      <c r="E20" s="45"/>
      <c r="F20" s="45"/>
      <c r="G20" s="45"/>
      <c r="H20" s="130">
        <v>193.81100000000001</v>
      </c>
      <c r="I20" s="130">
        <v>128.886</v>
      </c>
      <c r="J20" s="130">
        <v>101.74</v>
      </c>
      <c r="K20" s="130">
        <v>101.599</v>
      </c>
      <c r="L20" s="130">
        <v>105.996</v>
      </c>
      <c r="M20" s="130">
        <v>125.95</v>
      </c>
      <c r="T20" s="5"/>
    </row>
    <row r="21" spans="1:20" ht="15" customHeight="1" x14ac:dyDescent="0.45">
      <c r="A21" s="4"/>
      <c r="B21" s="34" t="s">
        <v>90</v>
      </c>
      <c r="C21" s="34"/>
      <c r="D21" s="34"/>
      <c r="E21" s="34"/>
      <c r="F21" s="34"/>
      <c r="G21" s="34"/>
      <c r="H21" s="131">
        <v>260.387</v>
      </c>
      <c r="I21" s="131">
        <v>147.12799999999999</v>
      </c>
      <c r="J21" s="131">
        <v>190.29900000000001</v>
      </c>
      <c r="K21" s="131">
        <v>232.53899999999999</v>
      </c>
      <c r="L21" s="131">
        <v>241.33500000000001</v>
      </c>
      <c r="M21" s="131">
        <v>113.86</v>
      </c>
      <c r="T21" s="5"/>
    </row>
    <row r="22" spans="1:20" ht="15" customHeight="1" x14ac:dyDescent="0.45">
      <c r="A22" s="4"/>
      <c r="B22" s="34" t="s">
        <v>91</v>
      </c>
      <c r="C22" s="34"/>
      <c r="D22" s="34"/>
      <c r="E22" s="34"/>
      <c r="F22" s="34"/>
      <c r="G22" s="34"/>
      <c r="H22" s="131">
        <v>-66.575999999999993</v>
      </c>
      <c r="I22" s="131">
        <v>-18.24199999999999</v>
      </c>
      <c r="J22" s="131">
        <v>-88.559000000000012</v>
      </c>
      <c r="K22" s="131">
        <v>-130.94</v>
      </c>
      <c r="L22" s="131">
        <f>+L20-L21</f>
        <v>-135.339</v>
      </c>
      <c r="M22" s="131">
        <f>+M20-M21</f>
        <v>12.090000000000003</v>
      </c>
      <c r="T22" s="5"/>
    </row>
    <row r="23" spans="1:20" ht="15" customHeight="1" x14ac:dyDescent="0.45">
      <c r="A23" s="4"/>
      <c r="B23" s="34" t="s">
        <v>92</v>
      </c>
      <c r="C23" s="34"/>
      <c r="D23" s="34"/>
      <c r="E23" s="34"/>
      <c r="F23" s="34"/>
      <c r="G23" s="34"/>
      <c r="H23" s="131">
        <v>162.51887835999977</v>
      </c>
      <c r="I23" s="131">
        <v>161.86746311999997</v>
      </c>
      <c r="J23" s="131">
        <v>244.89196191204712</v>
      </c>
      <c r="K23" s="131">
        <v>265.04687479000029</v>
      </c>
      <c r="L23" s="131">
        <f>+'Consolidated Results'!K19</f>
        <v>395.0647919499994</v>
      </c>
      <c r="M23" s="131">
        <f>+'Consolidated Results'!L19</f>
        <v>361.79331692999961</v>
      </c>
      <c r="T23" s="5"/>
    </row>
    <row r="24" spans="1:20" ht="15" customHeight="1" thickBot="1" x14ac:dyDescent="0.5">
      <c r="A24" s="4"/>
      <c r="B24" s="77" t="s">
        <v>93</v>
      </c>
      <c r="C24" s="77"/>
      <c r="D24" s="77"/>
      <c r="E24" s="77"/>
      <c r="F24" s="77"/>
      <c r="G24" s="77"/>
      <c r="H24" s="78" t="s">
        <v>139</v>
      </c>
      <c r="I24" s="78" t="s">
        <v>139</v>
      </c>
      <c r="J24" s="78" t="s">
        <v>139</v>
      </c>
      <c r="K24" s="78" t="s">
        <v>139</v>
      </c>
      <c r="L24" s="78" t="s">
        <v>139</v>
      </c>
      <c r="M24" s="78">
        <f>+M22/M23</f>
        <v>3.341686934017965E-2</v>
      </c>
      <c r="T24" s="5"/>
    </row>
    <row r="25" spans="1:20" ht="15" customHeight="1" thickBot="1" x14ac:dyDescent="0.4">
      <c r="A25" s="23" t="s">
        <v>37</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headerFooter>
    <oddFooter>&amp;L_x000D_&amp;1#&amp;"Aptos"&amp;10&amp;K000000 Restrito</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5"/>
  <sheetViews>
    <sheetView showGridLines="0" zoomScale="90" zoomScaleNormal="90" workbookViewId="0">
      <selection activeCell="L7" sqref="L7:L13"/>
    </sheetView>
  </sheetViews>
  <sheetFormatPr defaultColWidth="0" defaultRowHeight="15" customHeight="1" zeroHeight="1" x14ac:dyDescent="0.35"/>
  <cols>
    <col min="1" max="20" width="9.1796875" customWidth="1"/>
    <col min="21" max="16383" width="9.1796875" hidden="1"/>
    <col min="16384" max="16384" width="0.54296875" customWidth="1"/>
  </cols>
  <sheetData>
    <row r="1" spans="1:20" ht="15" customHeight="1" thickTop="1" x14ac:dyDescent="0.35">
      <c r="A1" s="1"/>
      <c r="B1" s="2"/>
      <c r="C1" s="2"/>
      <c r="D1" s="2"/>
      <c r="E1" s="2"/>
      <c r="F1" s="2"/>
      <c r="G1" s="2"/>
      <c r="H1" s="2"/>
      <c r="I1" s="2"/>
      <c r="J1" s="2"/>
      <c r="K1" s="2"/>
      <c r="L1" s="2"/>
      <c r="M1" s="2"/>
      <c r="N1" s="2"/>
      <c r="O1" s="2"/>
      <c r="P1" s="2"/>
      <c r="Q1" s="2"/>
      <c r="R1" s="2"/>
      <c r="S1" s="2"/>
      <c r="T1" s="3"/>
    </row>
    <row r="2" spans="1:20" ht="15" customHeight="1" x14ac:dyDescent="0.35">
      <c r="A2" s="4"/>
      <c r="T2" s="5"/>
    </row>
    <row r="3" spans="1:20" ht="15" customHeight="1" x14ac:dyDescent="0.35">
      <c r="A3" s="4"/>
      <c r="T3" s="5"/>
    </row>
    <row r="4" spans="1:20" ht="15" customHeight="1" x14ac:dyDescent="0.35">
      <c r="A4" s="4"/>
      <c r="T4" s="5"/>
    </row>
    <row r="5" spans="1:20" ht="15" customHeight="1" x14ac:dyDescent="0.35">
      <c r="A5" s="4"/>
      <c r="T5" s="5"/>
    </row>
    <row r="6" spans="1:20" ht="15" customHeight="1" x14ac:dyDescent="0.35">
      <c r="A6" s="4"/>
      <c r="T6" s="5"/>
    </row>
    <row r="7" spans="1:20" ht="15" customHeight="1" thickBot="1" x14ac:dyDescent="0.5">
      <c r="A7" s="4"/>
      <c r="B7" s="72" t="s">
        <v>111</v>
      </c>
      <c r="C7" s="71"/>
      <c r="D7" s="71"/>
      <c r="E7" s="71"/>
      <c r="F7" s="71"/>
      <c r="G7" s="73"/>
      <c r="H7" s="74">
        <v>2021</v>
      </c>
      <c r="I7" s="74">
        <v>2022</v>
      </c>
      <c r="J7" s="74">
        <v>2023</v>
      </c>
      <c r="K7" s="74">
        <v>2024</v>
      </c>
      <c r="L7" s="74">
        <v>2025</v>
      </c>
      <c r="T7" s="5"/>
    </row>
    <row r="8" spans="1:20" ht="15" customHeight="1" x14ac:dyDescent="0.45">
      <c r="A8" s="4"/>
      <c r="B8" s="34" t="s">
        <v>95</v>
      </c>
      <c r="C8" s="88"/>
      <c r="D8" s="88"/>
      <c r="E8" s="88"/>
      <c r="F8" s="88"/>
      <c r="G8" s="88"/>
      <c r="H8" s="75">
        <v>10.087</v>
      </c>
      <c r="I8" s="75">
        <v>11.89612262</v>
      </c>
      <c r="J8" s="62">
        <v>13.866576569999998</v>
      </c>
      <c r="K8" s="62">
        <v>18.620999999999999</v>
      </c>
      <c r="L8" s="62">
        <v>40.327989773121764</v>
      </c>
      <c r="M8" s="24"/>
      <c r="T8" s="5"/>
    </row>
    <row r="9" spans="1:20" ht="15" customHeight="1" x14ac:dyDescent="0.45">
      <c r="A9" s="4"/>
      <c r="B9" s="34" t="s">
        <v>96</v>
      </c>
      <c r="C9" s="34"/>
      <c r="D9" s="34"/>
      <c r="E9" s="34"/>
      <c r="F9" s="34"/>
      <c r="G9" s="34"/>
      <c r="H9" s="62">
        <v>13.233000000000001</v>
      </c>
      <c r="I9" s="62">
        <v>23.802945319999989</v>
      </c>
      <c r="J9" s="62">
        <v>9.7302694400000007</v>
      </c>
      <c r="K9" s="62">
        <v>21.879000000000001</v>
      </c>
      <c r="L9" s="62">
        <v>17.548154276243491</v>
      </c>
      <c r="M9" s="24"/>
      <c r="T9" s="5"/>
    </row>
    <row r="10" spans="1:20" ht="15" customHeight="1" x14ac:dyDescent="0.45">
      <c r="A10" s="4"/>
      <c r="B10" s="34" t="s">
        <v>97</v>
      </c>
      <c r="C10" s="34"/>
      <c r="D10" s="34"/>
      <c r="E10" s="34"/>
      <c r="F10" s="34"/>
      <c r="G10" s="34"/>
      <c r="H10" s="62">
        <v>6.282</v>
      </c>
      <c r="I10" s="62">
        <v>9.2788277800000021</v>
      </c>
      <c r="J10" s="62">
        <v>9.5550143599999995</v>
      </c>
      <c r="K10" s="62">
        <v>17.074999999999999</v>
      </c>
      <c r="L10" s="62">
        <v>14.49730316</v>
      </c>
      <c r="M10" s="24"/>
      <c r="T10" s="5"/>
    </row>
    <row r="11" spans="1:20" ht="15" customHeight="1" x14ac:dyDescent="0.45">
      <c r="A11" s="4"/>
      <c r="B11" s="34" t="s">
        <v>110</v>
      </c>
      <c r="C11" s="34"/>
      <c r="D11" s="34"/>
      <c r="E11" s="34"/>
      <c r="F11" s="34"/>
      <c r="G11" s="34"/>
      <c r="H11" s="141">
        <v>0</v>
      </c>
      <c r="I11" s="141">
        <v>0</v>
      </c>
      <c r="J11" s="62">
        <v>0</v>
      </c>
      <c r="K11" s="62">
        <v>0</v>
      </c>
      <c r="L11" s="62">
        <v>40</v>
      </c>
      <c r="M11" s="24"/>
      <c r="T11" s="5"/>
    </row>
    <row r="12" spans="1:20" ht="15" customHeight="1" x14ac:dyDescent="0.45">
      <c r="A12" s="4"/>
      <c r="B12" s="89" t="s">
        <v>13</v>
      </c>
      <c r="C12" s="89"/>
      <c r="D12" s="89"/>
      <c r="E12" s="89"/>
      <c r="F12" s="89"/>
      <c r="G12" s="89"/>
      <c r="H12" s="90">
        <v>29.602</v>
      </c>
      <c r="I12" s="90">
        <v>44.977895719999992</v>
      </c>
      <c r="J12" s="90">
        <v>33.151860370000001</v>
      </c>
      <c r="K12" s="90">
        <f>+SUM(K8:K11)</f>
        <v>57.575000000000003</v>
      </c>
      <c r="L12" s="90">
        <f>+SUM(L8:L11)</f>
        <v>112.37344720936525</v>
      </c>
      <c r="M12" s="24"/>
      <c r="T12" s="5"/>
    </row>
    <row r="13" spans="1:20" ht="15" customHeight="1" thickBot="1" x14ac:dyDescent="0.5">
      <c r="A13" s="4"/>
      <c r="B13" s="77" t="s">
        <v>98</v>
      </c>
      <c r="C13" s="71"/>
      <c r="D13" s="71"/>
      <c r="E13" s="71"/>
      <c r="F13" s="71"/>
      <c r="G13" s="71"/>
      <c r="H13" s="87">
        <v>2.3601537610027961E-2</v>
      </c>
      <c r="I13" s="87">
        <v>2.6584553366722774E-2</v>
      </c>
      <c r="J13" s="87">
        <v>1.6816069373282217E-2</v>
      </c>
      <c r="K13" s="87">
        <f>+K12/'Consolidated Results'!K7</f>
        <v>2.2270799698397948E-2</v>
      </c>
      <c r="L13" s="87">
        <v>4.0538462368033018E-2</v>
      </c>
      <c r="M13" s="24"/>
      <c r="T13" s="5"/>
    </row>
    <row r="14" spans="1:20" ht="15" customHeight="1" x14ac:dyDescent="0.45">
      <c r="A14" s="4"/>
      <c r="M14" s="24"/>
      <c r="T14" s="5"/>
    </row>
    <row r="15" spans="1:20" ht="15" customHeight="1" x14ac:dyDescent="0.45">
      <c r="A15" s="4"/>
      <c r="M15" s="24"/>
      <c r="T15" s="5"/>
    </row>
    <row r="16" spans="1:20" ht="15" customHeight="1" x14ac:dyDescent="0.45">
      <c r="A16" s="4"/>
      <c r="M16" s="24"/>
      <c r="T16" s="5"/>
    </row>
    <row r="17" spans="1:20" ht="15" customHeight="1" x14ac:dyDescent="0.45">
      <c r="A17" s="4"/>
      <c r="M17" s="24"/>
      <c r="T17" s="5"/>
    </row>
    <row r="18" spans="1:20" ht="15" customHeight="1" x14ac:dyDescent="0.45">
      <c r="A18" s="4"/>
      <c r="M18" s="24"/>
      <c r="T18" s="5"/>
    </row>
    <row r="19" spans="1:20" ht="15" customHeight="1" x14ac:dyDescent="0.45">
      <c r="A19" s="4"/>
      <c r="M19" s="24"/>
      <c r="T19" s="5"/>
    </row>
    <row r="20" spans="1:20" ht="15" customHeight="1" x14ac:dyDescent="0.45">
      <c r="A20" s="4"/>
      <c r="M20" s="24"/>
      <c r="T20" s="5"/>
    </row>
    <row r="21" spans="1:20" ht="15" customHeight="1" x14ac:dyDescent="0.45">
      <c r="A21" s="4"/>
      <c r="M21" s="24"/>
      <c r="T21" s="5"/>
    </row>
    <row r="22" spans="1:20" ht="15" customHeight="1" x14ac:dyDescent="0.45">
      <c r="A22" s="4"/>
      <c r="M22" s="24"/>
      <c r="T22" s="5"/>
    </row>
    <row r="23" spans="1:20" ht="15" customHeight="1" x14ac:dyDescent="0.45">
      <c r="A23" s="4"/>
      <c r="M23" s="24"/>
      <c r="T23" s="5"/>
    </row>
    <row r="24" spans="1:20" ht="15" customHeight="1" x14ac:dyDescent="0.35">
      <c r="A24" s="4"/>
      <c r="T24" s="5"/>
    </row>
    <row r="25" spans="1:20" ht="15" customHeight="1" thickBot="1" x14ac:dyDescent="0.4">
      <c r="A25" s="23" t="s">
        <v>38</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headerFooter>
    <oddFooter>&amp;L_x000D_&amp;1#&amp;"Aptos"&amp;10&amp;K000000 Restrito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5"/>
  <sheetViews>
    <sheetView showGridLines="0" zoomScale="90" zoomScaleNormal="90" workbookViewId="0">
      <selection activeCell="P13" sqref="P13"/>
    </sheetView>
  </sheetViews>
  <sheetFormatPr defaultColWidth="0" defaultRowHeight="15" customHeight="1" zeroHeight="1" x14ac:dyDescent="0.35"/>
  <cols>
    <col min="1" max="18" width="9.1796875" customWidth="1"/>
    <col min="19" max="19" width="15.7265625" customWidth="1"/>
    <col min="20" max="20" width="9.1796875" customWidth="1"/>
    <col min="21" max="16383" width="9.1796875" hidden="1"/>
    <col min="16384" max="16384" width="0.54296875" customWidth="1"/>
  </cols>
  <sheetData>
    <row r="1" spans="1:20" thickTop="1" x14ac:dyDescent="0.35">
      <c r="A1" s="1"/>
      <c r="B1" s="2"/>
      <c r="C1" s="2"/>
      <c r="D1" s="2"/>
      <c r="E1" s="2"/>
      <c r="F1" s="2"/>
      <c r="G1" s="2"/>
      <c r="H1" s="2"/>
      <c r="I1" s="2"/>
      <c r="J1" s="2"/>
      <c r="K1" s="2"/>
      <c r="L1" s="2"/>
      <c r="M1" s="2"/>
      <c r="N1" s="2"/>
      <c r="O1" s="2"/>
      <c r="P1" s="2"/>
      <c r="Q1" s="2"/>
      <c r="R1" s="2"/>
      <c r="S1" s="2"/>
      <c r="T1" s="22" t="s">
        <v>22</v>
      </c>
    </row>
    <row r="2" spans="1:20" ht="14.5" x14ac:dyDescent="0.35">
      <c r="A2" s="4"/>
      <c r="T2" s="5"/>
    </row>
    <row r="3" spans="1:20" ht="14.5" x14ac:dyDescent="0.35">
      <c r="A3" s="4"/>
      <c r="T3" s="5"/>
    </row>
    <row r="4" spans="1:20" ht="14.5" x14ac:dyDescent="0.35">
      <c r="A4" s="4"/>
      <c r="T4" s="5"/>
    </row>
    <row r="5" spans="1:20" ht="14.5" x14ac:dyDescent="0.35">
      <c r="A5" s="4"/>
      <c r="T5" s="5"/>
    </row>
    <row r="6" spans="1:20" ht="14.5" x14ac:dyDescent="0.35">
      <c r="A6" s="4"/>
      <c r="T6" s="5"/>
    </row>
    <row r="7" spans="1:20" thickBot="1" x14ac:dyDescent="0.4">
      <c r="A7" s="4"/>
      <c r="T7" s="5"/>
    </row>
    <row r="8" spans="1:20" ht="15" customHeight="1" thickTop="1" x14ac:dyDescent="0.35">
      <c r="A8" s="4"/>
      <c r="H8" s="9"/>
      <c r="P8" s="17" t="s">
        <v>102</v>
      </c>
      <c r="Q8" s="12"/>
      <c r="R8" s="12"/>
      <c r="S8" s="13"/>
      <c r="T8" s="5"/>
    </row>
    <row r="9" spans="1:20" ht="15" customHeight="1" x14ac:dyDescent="0.35">
      <c r="A9" s="4"/>
      <c r="H9" s="10"/>
      <c r="P9" s="18" t="s">
        <v>1</v>
      </c>
      <c r="S9" s="14"/>
      <c r="T9" s="5"/>
    </row>
    <row r="10" spans="1:20" ht="15.5" thickBot="1" x14ac:dyDescent="0.45">
      <c r="A10" s="4"/>
      <c r="P10" s="19" t="s">
        <v>143</v>
      </c>
      <c r="Q10" s="15"/>
      <c r="R10" s="15"/>
      <c r="S10" s="16"/>
      <c r="T10" s="5"/>
    </row>
    <row r="11" spans="1:20" thickTop="1" x14ac:dyDescent="0.35">
      <c r="A11" s="4"/>
      <c r="T11" s="5"/>
    </row>
    <row r="12" spans="1:20" ht="14.5" x14ac:dyDescent="0.35">
      <c r="A12" s="4"/>
      <c r="T12" s="5"/>
    </row>
    <row r="13" spans="1:20" ht="14.5" x14ac:dyDescent="0.35">
      <c r="A13" s="4"/>
      <c r="T13" s="5"/>
    </row>
    <row r="14" spans="1:20" ht="14.5" x14ac:dyDescent="0.35">
      <c r="A14" s="4"/>
      <c r="T14" s="5"/>
    </row>
    <row r="15" spans="1:20" ht="14.5" x14ac:dyDescent="0.35">
      <c r="A15" s="4"/>
      <c r="T15" s="5"/>
    </row>
    <row r="16" spans="1:20" ht="14.5" x14ac:dyDescent="0.35">
      <c r="A16" s="4"/>
      <c r="T16" s="5"/>
    </row>
    <row r="17" spans="1:20" ht="14.5" x14ac:dyDescent="0.35">
      <c r="A17" s="4"/>
      <c r="T17" s="5"/>
    </row>
    <row r="18" spans="1:20" ht="14.5" x14ac:dyDescent="0.35">
      <c r="A18" s="4"/>
      <c r="T18" s="5"/>
    </row>
    <row r="19" spans="1:20" ht="14.5" x14ac:dyDescent="0.35">
      <c r="A19" s="4"/>
      <c r="T19" s="5"/>
    </row>
    <row r="20" spans="1:20" ht="14.5" x14ac:dyDescent="0.35">
      <c r="A20" s="4"/>
      <c r="T20" s="5"/>
    </row>
    <row r="21" spans="1:20" ht="14.5" x14ac:dyDescent="0.35">
      <c r="A21" s="4"/>
      <c r="T21" s="5"/>
    </row>
    <row r="22" spans="1:20" ht="14.5" x14ac:dyDescent="0.35">
      <c r="A22" s="4"/>
      <c r="T22" s="5"/>
    </row>
    <row r="23" spans="1:20" ht="14.5" x14ac:dyDescent="0.35">
      <c r="A23" s="4"/>
      <c r="T23" s="5"/>
    </row>
    <row r="24" spans="1:20" ht="14.5" x14ac:dyDescent="0.35">
      <c r="A24" s="4"/>
      <c r="T24" s="5"/>
    </row>
    <row r="25" spans="1:20" thickBot="1" x14ac:dyDescent="0.4">
      <c r="A25" s="6"/>
      <c r="B25" s="7"/>
      <c r="C25" s="7"/>
      <c r="D25" s="7"/>
      <c r="E25" s="7"/>
      <c r="F25" s="7"/>
      <c r="G25" s="7"/>
      <c r="H25" s="7"/>
      <c r="I25" s="7"/>
      <c r="J25" s="7"/>
      <c r="K25" s="7"/>
      <c r="L25" s="7"/>
      <c r="M25" s="7"/>
      <c r="N25" s="7"/>
      <c r="O25" s="7"/>
      <c r="P25" s="7"/>
      <c r="Q25" s="7"/>
      <c r="R25" s="7"/>
      <c r="S25" s="7"/>
      <c r="T25" s="8"/>
    </row>
  </sheetData>
  <hyperlinks>
    <hyperlink ref="P9" r:id="rId1" display="mailto:ian.nunes@tegma.com.br"/>
  </hyperlinks>
  <pageMargins left="0.511811024" right="0.511811024" top="0.78740157499999996" bottom="0.78740157499999996" header="0.31496062000000002" footer="0.31496062000000002"/>
  <pageSetup paperSize="9" orientation="portrait" r:id="rId2"/>
  <headerFooter>
    <oddFooter>&amp;L_x000D_&amp;1#&amp;"Aptos"&amp;10&amp;K000000 Restrito</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5"/>
  <sheetViews>
    <sheetView showGridLines="0" topLeftCell="A7" zoomScale="90" zoomScaleNormal="90" workbookViewId="0">
      <selection activeCell="L12" sqref="L12"/>
    </sheetView>
  </sheetViews>
  <sheetFormatPr defaultColWidth="0" defaultRowHeight="15" customHeight="1" zeroHeight="1" x14ac:dyDescent="0.35"/>
  <cols>
    <col min="1" max="20" width="9.1796875" customWidth="1"/>
    <col min="21" max="16383" width="9.1796875" hidden="1"/>
    <col min="16384" max="16384" width="0.54296875" customWidth="1"/>
  </cols>
  <sheetData>
    <row r="1" spans="1:20" ht="15" customHeight="1" thickTop="1" x14ac:dyDescent="0.35">
      <c r="A1" s="1"/>
      <c r="B1" s="2"/>
      <c r="C1" s="2"/>
      <c r="D1" s="2"/>
      <c r="E1" s="2"/>
      <c r="F1" s="2"/>
      <c r="G1" s="2"/>
      <c r="H1" s="2"/>
      <c r="I1" s="2"/>
      <c r="J1" s="2"/>
      <c r="K1" s="2"/>
      <c r="L1" s="2"/>
      <c r="M1" s="2"/>
      <c r="N1" s="2"/>
      <c r="O1" s="2"/>
      <c r="P1" s="2"/>
      <c r="Q1" s="2"/>
      <c r="R1" s="2"/>
      <c r="S1" s="2"/>
      <c r="T1" s="3"/>
    </row>
    <row r="2" spans="1:20" ht="15" customHeight="1" x14ac:dyDescent="0.35">
      <c r="A2" s="4"/>
      <c r="T2" s="5"/>
    </row>
    <row r="3" spans="1:20" ht="15" customHeight="1" x14ac:dyDescent="0.35">
      <c r="A3" s="4"/>
      <c r="T3" s="5"/>
    </row>
    <row r="4" spans="1:20" ht="15" customHeight="1" x14ac:dyDescent="0.35">
      <c r="A4" s="4"/>
      <c r="T4" s="5"/>
    </row>
    <row r="5" spans="1:20" ht="15" customHeight="1" x14ac:dyDescent="0.35">
      <c r="A5" s="4"/>
      <c r="T5" s="5"/>
    </row>
    <row r="6" spans="1:20" ht="15" customHeight="1" x14ac:dyDescent="0.35">
      <c r="A6" s="4"/>
      <c r="C6" s="11"/>
      <c r="T6" s="5"/>
    </row>
    <row r="7" spans="1:20" ht="15" customHeight="1" x14ac:dyDescent="0.35">
      <c r="A7" s="4"/>
      <c r="C7" s="11"/>
      <c r="T7" s="5"/>
    </row>
    <row r="8" spans="1:20" ht="15" customHeight="1" x14ac:dyDescent="0.35">
      <c r="A8" s="4"/>
      <c r="C8" s="21"/>
      <c r="T8" s="5"/>
    </row>
    <row r="9" spans="1:20" ht="15" customHeight="1" x14ac:dyDescent="0.35">
      <c r="A9" s="4"/>
      <c r="C9" s="21"/>
      <c r="T9" s="5"/>
    </row>
    <row r="10" spans="1:20" ht="15" customHeight="1" x14ac:dyDescent="0.35">
      <c r="A10" s="4"/>
      <c r="C10" s="21"/>
      <c r="T10" s="5"/>
    </row>
    <row r="11" spans="1:20" ht="15" customHeight="1" thickBot="1" x14ac:dyDescent="0.5">
      <c r="A11" s="4"/>
      <c r="B11" s="65" t="s">
        <v>111</v>
      </c>
      <c r="C11" s="24"/>
      <c r="D11" s="24"/>
      <c r="E11" s="24"/>
      <c r="F11" s="24"/>
      <c r="H11" s="25">
        <v>2021</v>
      </c>
      <c r="I11" s="25">
        <v>2022</v>
      </c>
      <c r="J11" s="25">
        <v>2023</v>
      </c>
      <c r="K11" s="25">
        <v>2024</v>
      </c>
      <c r="L11" s="25">
        <v>2025</v>
      </c>
      <c r="T11" s="5"/>
    </row>
    <row r="12" spans="1:20" ht="15" customHeight="1" x14ac:dyDescent="0.45">
      <c r="A12" s="4"/>
      <c r="B12" s="64" t="s">
        <v>81</v>
      </c>
      <c r="C12" s="28"/>
      <c r="D12" s="28"/>
      <c r="E12" s="28"/>
      <c r="F12" s="28"/>
      <c r="G12" s="28"/>
      <c r="H12" s="137">
        <v>126.41991727999996</v>
      </c>
      <c r="I12" s="137">
        <v>205.92552580204719</v>
      </c>
      <c r="J12" s="137">
        <v>222.47313173000026</v>
      </c>
      <c r="K12" s="137">
        <v>355.16110505999939</v>
      </c>
      <c r="L12" s="137">
        <v>317.63827103000023</v>
      </c>
      <c r="T12" s="5"/>
    </row>
    <row r="13" spans="1:20" ht="15" customHeight="1" x14ac:dyDescent="0.45">
      <c r="A13" s="4"/>
      <c r="B13" s="34" t="s">
        <v>15</v>
      </c>
      <c r="C13" s="34"/>
      <c r="D13" s="34"/>
      <c r="E13" s="34"/>
      <c r="F13" s="34"/>
      <c r="G13" s="34"/>
      <c r="H13" s="131">
        <v>-29.602</v>
      </c>
      <c r="I13" s="131">
        <v>-44.977895719999992</v>
      </c>
      <c r="J13" s="131">
        <v>-33.151860370000001</v>
      </c>
      <c r="K13" s="131">
        <v>-57.575000000000003</v>
      </c>
      <c r="L13" s="131">
        <v>-112.37344720936525</v>
      </c>
      <c r="T13" s="5"/>
    </row>
    <row r="14" spans="1:20" ht="15" customHeight="1" x14ac:dyDescent="0.45">
      <c r="A14" s="4"/>
      <c r="B14" s="34" t="s">
        <v>99</v>
      </c>
      <c r="C14" s="34"/>
      <c r="D14" s="34"/>
      <c r="E14" s="34"/>
      <c r="F14" s="34"/>
      <c r="G14" s="34"/>
      <c r="H14" s="131">
        <v>-16.601239999999997</v>
      </c>
      <c r="I14" s="131">
        <v>-48.231300000000012</v>
      </c>
      <c r="J14" s="131">
        <v>-53.565180000000019</v>
      </c>
      <c r="K14" s="131">
        <v>-106.85612</v>
      </c>
      <c r="L14" s="131">
        <v>-95.410820000000001</v>
      </c>
      <c r="T14" s="5"/>
    </row>
    <row r="15" spans="1:20" ht="15" customHeight="1" x14ac:dyDescent="0.45">
      <c r="A15" s="4"/>
      <c r="B15" s="34" t="s">
        <v>109</v>
      </c>
      <c r="C15" s="34"/>
      <c r="D15" s="34"/>
      <c r="E15" s="34"/>
      <c r="F15" s="34"/>
      <c r="G15" s="34"/>
      <c r="H15" s="131">
        <v>-73.960999999999984</v>
      </c>
      <c r="I15" s="131">
        <v>-9.8160000000000025</v>
      </c>
      <c r="J15" s="131">
        <v>-31.238</v>
      </c>
      <c r="K15" s="131">
        <v>-79.631000000000029</v>
      </c>
      <c r="L15" s="131">
        <v>-5.3949999999999818</v>
      </c>
      <c r="T15" s="5"/>
    </row>
    <row r="16" spans="1:20" ht="15" customHeight="1" thickBot="1" x14ac:dyDescent="0.5">
      <c r="A16" s="4"/>
      <c r="B16" s="61" t="s">
        <v>16</v>
      </c>
      <c r="C16" s="61"/>
      <c r="D16" s="61"/>
      <c r="E16" s="61"/>
      <c r="F16" s="61"/>
      <c r="G16" s="61"/>
      <c r="H16" s="138">
        <v>6.2556772799999862</v>
      </c>
      <c r="I16" s="138">
        <v>102.90033008204719</v>
      </c>
      <c r="J16" s="138">
        <v>104.51809136000023</v>
      </c>
      <c r="K16" s="138">
        <v>111.09898505999936</v>
      </c>
      <c r="L16" s="138">
        <f>SUM(L12:L15)</f>
        <v>104.45900382063499</v>
      </c>
      <c r="T16" s="5"/>
    </row>
    <row r="17" spans="1:20" ht="15" customHeight="1" x14ac:dyDescent="0.35">
      <c r="A17" s="4"/>
      <c r="T17" s="5"/>
    </row>
    <row r="18" spans="1:20" ht="15" customHeight="1" x14ac:dyDescent="0.35">
      <c r="A18" s="4"/>
      <c r="T18" s="5"/>
    </row>
    <row r="19" spans="1:20" ht="15" customHeight="1" x14ac:dyDescent="0.35">
      <c r="A19" s="4"/>
      <c r="T19" s="5"/>
    </row>
    <row r="20" spans="1:20" ht="15" customHeight="1" x14ac:dyDescent="0.35">
      <c r="A20" s="4"/>
      <c r="T20" s="5"/>
    </row>
    <row r="21" spans="1:20" ht="15" customHeight="1" x14ac:dyDescent="0.35">
      <c r="A21" s="4"/>
      <c r="T21" s="5"/>
    </row>
    <row r="22" spans="1:20" ht="15" customHeight="1" x14ac:dyDescent="0.35">
      <c r="A22" s="4"/>
      <c r="T22" s="5"/>
    </row>
    <row r="23" spans="1:20" ht="15" customHeight="1" x14ac:dyDescent="0.35">
      <c r="A23" s="4"/>
      <c r="T23" s="5"/>
    </row>
    <row r="24" spans="1:20" ht="15" customHeight="1" x14ac:dyDescent="0.35">
      <c r="A24" s="4"/>
      <c r="T24" s="5"/>
    </row>
    <row r="25" spans="1:20" ht="15" customHeight="1" thickBot="1" x14ac:dyDescent="0.4">
      <c r="A25" s="23" t="s">
        <v>39</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headerFooter>
    <oddFooter>&amp;L_x000D_&amp;1#&amp;"Aptos"&amp;10&amp;K000000 Restrito</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5"/>
  <sheetViews>
    <sheetView showGridLines="0" zoomScale="90" zoomScaleNormal="90" workbookViewId="0">
      <selection activeCell="L10" sqref="L10"/>
    </sheetView>
  </sheetViews>
  <sheetFormatPr defaultColWidth="0" defaultRowHeight="0" customHeight="1" zeroHeight="1" x14ac:dyDescent="0.35"/>
  <cols>
    <col min="1" max="5" width="9.1796875" customWidth="1"/>
    <col min="6" max="6" width="12" bestFit="1" customWidth="1"/>
    <col min="7" max="7" width="12.81640625" customWidth="1"/>
    <col min="8" max="8" width="12.26953125" customWidth="1"/>
    <col min="9" max="9" width="9.1796875" customWidth="1"/>
    <col min="10" max="10" width="10.7265625" customWidth="1"/>
    <col min="11" max="20" width="9.1796875" customWidth="1"/>
    <col min="21" max="16383" width="9.1796875" hidden="1"/>
    <col min="16384" max="16384" width="0.54296875" customWidth="1"/>
  </cols>
  <sheetData>
    <row r="1" spans="1:20" ht="15" customHeight="1" thickTop="1" x14ac:dyDescent="0.35">
      <c r="A1" s="1"/>
      <c r="B1" s="2"/>
      <c r="C1" s="2"/>
      <c r="D1" s="2"/>
      <c r="E1" s="2"/>
      <c r="F1" s="2"/>
      <c r="G1" s="2"/>
      <c r="H1" s="2"/>
      <c r="I1" s="2"/>
      <c r="J1" s="2"/>
      <c r="K1" s="2"/>
      <c r="L1" s="2"/>
      <c r="M1" s="2"/>
      <c r="N1" s="2"/>
      <c r="O1" s="2"/>
      <c r="P1" s="2"/>
      <c r="Q1" s="2"/>
      <c r="R1" s="2"/>
      <c r="S1" s="2"/>
      <c r="T1" s="3"/>
    </row>
    <row r="2" spans="1:20" ht="15" customHeight="1" x14ac:dyDescent="0.35">
      <c r="A2" s="4"/>
      <c r="T2" s="5"/>
    </row>
    <row r="3" spans="1:20" ht="15" customHeight="1" x14ac:dyDescent="0.35">
      <c r="A3" s="4"/>
      <c r="T3" s="5"/>
    </row>
    <row r="4" spans="1:20" ht="15" customHeight="1" x14ac:dyDescent="0.35">
      <c r="A4" s="4"/>
      <c r="T4" s="5"/>
    </row>
    <row r="5" spans="1:20" ht="15" customHeight="1" x14ac:dyDescent="0.35">
      <c r="A5" s="4"/>
      <c r="T5" s="5"/>
    </row>
    <row r="6" spans="1:20" ht="35.5" customHeight="1" thickBot="1" x14ac:dyDescent="0.5">
      <c r="A6" s="4"/>
      <c r="B6" s="71"/>
      <c r="C6" s="94" t="s">
        <v>108</v>
      </c>
      <c r="D6" s="94" t="s">
        <v>106</v>
      </c>
      <c r="E6" s="94" t="s">
        <v>107</v>
      </c>
      <c r="F6" s="94" t="s">
        <v>138</v>
      </c>
      <c r="G6" s="94" t="s">
        <v>43</v>
      </c>
      <c r="H6" s="94" t="s">
        <v>17</v>
      </c>
      <c r="I6" s="94" t="s">
        <v>44</v>
      </c>
      <c r="T6" s="5"/>
    </row>
    <row r="7" spans="1:20" ht="15" customHeight="1" x14ac:dyDescent="0.35">
      <c r="A7" s="4"/>
      <c r="B7" s="35">
        <v>2025</v>
      </c>
      <c r="C7" s="91">
        <v>3.8399937298457707</v>
      </c>
      <c r="D7" s="104">
        <v>0.91666653059538916</v>
      </c>
      <c r="E7" s="104">
        <f>1-D7</f>
        <v>8.3333469404610838E-2</v>
      </c>
      <c r="F7" s="105">
        <v>253200.63103999998</v>
      </c>
      <c r="G7" s="104">
        <v>1.0969885290121213</v>
      </c>
      <c r="H7" s="106">
        <v>0.12532682327840927</v>
      </c>
      <c r="I7" s="104">
        <v>1.0969885290121213</v>
      </c>
      <c r="T7" s="5"/>
    </row>
    <row r="8" spans="1:20" ht="15" customHeight="1" x14ac:dyDescent="0.45">
      <c r="A8" s="4"/>
      <c r="B8" s="35">
        <v>2024</v>
      </c>
      <c r="C8" s="91">
        <v>2.58</v>
      </c>
      <c r="D8" s="104">
        <v>0.82945736434108508</v>
      </c>
      <c r="E8" s="104">
        <f>1-D8</f>
        <v>0.17054263565891492</v>
      </c>
      <c r="F8" s="105">
        <v>253200.63103999998</v>
      </c>
      <c r="G8" s="104">
        <v>0.66022393682557057</v>
      </c>
      <c r="H8" s="106">
        <v>9.5681859974321215E-2</v>
      </c>
      <c r="I8" s="104">
        <v>0.66022393682557057</v>
      </c>
      <c r="M8" s="24"/>
      <c r="T8" s="5"/>
    </row>
    <row r="9" spans="1:20" ht="15" customHeight="1" x14ac:dyDescent="0.45">
      <c r="A9" s="4"/>
      <c r="B9" s="35">
        <v>2023</v>
      </c>
      <c r="C9" s="91">
        <v>1.8281938420447037</v>
      </c>
      <c r="D9" s="66">
        <v>0.75</v>
      </c>
      <c r="E9" s="66">
        <v>0.25</v>
      </c>
      <c r="F9" s="92">
        <v>120666.12276</v>
      </c>
      <c r="G9" s="66">
        <v>0.82059518303396994</v>
      </c>
      <c r="H9" s="93">
        <v>7.463775370321013E-2</v>
      </c>
      <c r="I9" s="66">
        <v>0.7</v>
      </c>
      <c r="M9" s="24"/>
      <c r="T9" s="5"/>
    </row>
    <row r="10" spans="1:20" ht="15" customHeight="1" x14ac:dyDescent="0.45">
      <c r="A10" s="4"/>
      <c r="B10" s="35">
        <v>2022</v>
      </c>
      <c r="C10" s="91">
        <v>1.38</v>
      </c>
      <c r="D10" s="66">
        <v>0.75</v>
      </c>
      <c r="E10" s="66">
        <v>0.25</v>
      </c>
      <c r="F10" s="92">
        <v>91186</v>
      </c>
      <c r="G10" s="66">
        <v>0.7</v>
      </c>
      <c r="H10" s="93">
        <v>8.2900000000000001E-2</v>
      </c>
      <c r="I10" s="66">
        <v>0.6</v>
      </c>
      <c r="M10" s="24"/>
      <c r="T10" s="5"/>
    </row>
    <row r="11" spans="1:20" ht="15" customHeight="1" x14ac:dyDescent="0.45">
      <c r="A11" s="4"/>
      <c r="B11" s="35">
        <v>2021</v>
      </c>
      <c r="C11" s="91">
        <v>0.93</v>
      </c>
      <c r="D11" s="66">
        <v>0.75</v>
      </c>
      <c r="E11" s="66">
        <v>0.25</v>
      </c>
      <c r="F11" s="92">
        <v>61613</v>
      </c>
      <c r="G11" s="66">
        <v>0.71</v>
      </c>
      <c r="H11" s="93">
        <v>5.8000000000000003E-2</v>
      </c>
      <c r="I11" s="142">
        <v>0.6</v>
      </c>
      <c r="M11" s="24"/>
      <c r="T11" s="5"/>
    </row>
    <row r="12" spans="1:20" ht="15" customHeight="1" x14ac:dyDescent="0.45">
      <c r="A12" s="4"/>
      <c r="B12" s="139" t="s">
        <v>100</v>
      </c>
      <c r="M12" s="24"/>
      <c r="T12" s="5"/>
    </row>
    <row r="13" spans="1:20" ht="15" customHeight="1" x14ac:dyDescent="0.45">
      <c r="A13" s="4"/>
      <c r="B13" s="139" t="s">
        <v>101</v>
      </c>
      <c r="M13" s="24"/>
      <c r="T13" s="5"/>
    </row>
    <row r="14" spans="1:20" ht="15" customHeight="1" x14ac:dyDescent="0.45">
      <c r="A14" s="4"/>
      <c r="B14" s="139"/>
      <c r="M14" s="24"/>
      <c r="T14" s="5"/>
    </row>
    <row r="15" spans="1:20" ht="15" customHeight="1" x14ac:dyDescent="0.35">
      <c r="A15" s="4"/>
      <c r="T15" s="5"/>
    </row>
    <row r="16" spans="1:20" ht="15" customHeight="1" x14ac:dyDescent="0.45">
      <c r="A16" s="4"/>
      <c r="M16" s="24"/>
      <c r="T16" s="5"/>
    </row>
    <row r="17" spans="1:20" ht="15" customHeight="1" x14ac:dyDescent="0.45">
      <c r="A17" s="4"/>
      <c r="M17" s="24"/>
      <c r="T17" s="5"/>
    </row>
    <row r="18" spans="1:20" ht="15" customHeight="1" x14ac:dyDescent="0.45">
      <c r="A18" s="4"/>
      <c r="M18" s="24"/>
      <c r="T18" s="5"/>
    </row>
    <row r="19" spans="1:20" ht="15" customHeight="1" x14ac:dyDescent="0.45">
      <c r="A19" s="4"/>
      <c r="M19" s="24"/>
      <c r="T19" s="5"/>
    </row>
    <row r="20" spans="1:20" ht="15" customHeight="1" x14ac:dyDescent="0.45">
      <c r="A20" s="4"/>
      <c r="M20" s="24"/>
      <c r="T20" s="5"/>
    </row>
    <row r="21" spans="1:20" ht="15" customHeight="1" x14ac:dyDescent="0.45">
      <c r="A21" s="4"/>
      <c r="M21" s="24"/>
      <c r="T21" s="5"/>
    </row>
    <row r="22" spans="1:20" ht="15" customHeight="1" x14ac:dyDescent="0.45">
      <c r="A22" s="4"/>
      <c r="M22" s="24"/>
      <c r="T22" s="5"/>
    </row>
    <row r="23" spans="1:20" ht="15" customHeight="1" x14ac:dyDescent="0.45">
      <c r="A23" s="4"/>
      <c r="B23" s="57"/>
      <c r="C23" s="24"/>
      <c r="D23" s="24"/>
      <c r="E23" s="24"/>
      <c r="F23" s="24"/>
      <c r="G23" s="54"/>
      <c r="H23" s="44"/>
      <c r="I23" s="44"/>
      <c r="J23" s="44"/>
      <c r="K23" s="44"/>
      <c r="L23" s="44"/>
      <c r="M23" s="24"/>
      <c r="T23" s="5"/>
    </row>
    <row r="24" spans="1:20" ht="15" customHeight="1" x14ac:dyDescent="0.35">
      <c r="A24" s="4"/>
      <c r="T24" s="5"/>
    </row>
    <row r="25" spans="1:20" ht="15" customHeight="1" thickBot="1" x14ac:dyDescent="0.4">
      <c r="A25" s="23" t="s">
        <v>40</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headerFooter>
    <oddFooter>&amp;L_x000D_&amp;1#&amp;"Aptos"&amp;10&amp;K000000 Restrito</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5"/>
  <sheetViews>
    <sheetView showGridLines="0" topLeftCell="A4" zoomScale="90" zoomScaleNormal="90" workbookViewId="0">
      <selection activeCell="N18" sqref="N18"/>
    </sheetView>
  </sheetViews>
  <sheetFormatPr defaultColWidth="0" defaultRowHeight="0" customHeight="1" zeroHeight="1" x14ac:dyDescent="0.35"/>
  <cols>
    <col min="1" max="6" width="9.1796875" customWidth="1"/>
    <col min="7" max="7" width="12.81640625" customWidth="1"/>
    <col min="8" max="8" width="12.26953125" customWidth="1"/>
    <col min="9" max="9" width="9.1796875" customWidth="1"/>
    <col min="10" max="10" width="10.7265625" customWidth="1"/>
    <col min="11" max="20" width="9.1796875" customWidth="1"/>
    <col min="21" max="16383" width="9.1796875" hidden="1"/>
    <col min="16384" max="16384" width="0.54296875" customWidth="1"/>
  </cols>
  <sheetData>
    <row r="1" spans="1:20" ht="15" customHeight="1" thickTop="1" x14ac:dyDescent="0.35">
      <c r="I1" s="2"/>
      <c r="J1" s="2"/>
      <c r="K1" s="2"/>
      <c r="L1" s="2"/>
      <c r="M1" s="2"/>
      <c r="N1" s="2"/>
      <c r="O1" s="2"/>
      <c r="P1" s="2"/>
      <c r="Q1" s="2"/>
      <c r="R1" s="2"/>
      <c r="S1" s="2"/>
      <c r="T1" s="3"/>
    </row>
    <row r="2" spans="1:20" ht="15" customHeight="1" x14ac:dyDescent="0.35">
      <c r="T2" s="5"/>
    </row>
    <row r="3" spans="1:20" ht="15" customHeight="1" x14ac:dyDescent="0.35">
      <c r="T3" s="5"/>
    </row>
    <row r="4" spans="1:20" ht="15" customHeight="1" x14ac:dyDescent="0.35">
      <c r="T4" s="5"/>
    </row>
    <row r="5" spans="1:20" ht="15" customHeight="1" x14ac:dyDescent="0.35">
      <c r="T5" s="5"/>
    </row>
    <row r="6" spans="1:20" ht="15" customHeight="1" x14ac:dyDescent="0.35">
      <c r="T6" s="5"/>
    </row>
    <row r="7" spans="1:20" ht="15" customHeight="1" x14ac:dyDescent="0.35">
      <c r="T7" s="5"/>
    </row>
    <row r="8" spans="1:20" ht="15" customHeight="1" x14ac:dyDescent="0.35">
      <c r="T8" s="5"/>
    </row>
    <row r="9" spans="1:20" ht="15" customHeight="1" x14ac:dyDescent="0.35">
      <c r="A9" s="4"/>
      <c r="T9" s="5"/>
    </row>
    <row r="10" spans="1:20" ht="15" customHeight="1" x14ac:dyDescent="0.35">
      <c r="A10" s="4"/>
      <c r="T10" s="5"/>
    </row>
    <row r="11" spans="1:20" ht="15" customHeight="1" x14ac:dyDescent="0.35">
      <c r="A11" s="4"/>
      <c r="T11" s="5"/>
    </row>
    <row r="12" spans="1:20" ht="15" customHeight="1" x14ac:dyDescent="0.35">
      <c r="A12" s="4"/>
      <c r="T12" s="5"/>
    </row>
    <row r="13" spans="1:20" ht="15" customHeight="1" x14ac:dyDescent="0.35">
      <c r="A13" s="4"/>
      <c r="T13" s="5"/>
    </row>
    <row r="14" spans="1:20" ht="15" customHeight="1" x14ac:dyDescent="0.35">
      <c r="A14" s="4"/>
      <c r="T14" s="5"/>
    </row>
    <row r="15" spans="1:20" ht="15" customHeight="1" x14ac:dyDescent="0.35">
      <c r="A15" s="4"/>
      <c r="T15" s="5"/>
    </row>
    <row r="16" spans="1:20" ht="15" customHeight="1" x14ac:dyDescent="0.35">
      <c r="A16" s="4"/>
      <c r="T16" s="5"/>
    </row>
    <row r="17" spans="1:20" ht="15" customHeight="1" x14ac:dyDescent="0.35">
      <c r="A17" s="4"/>
      <c r="T17" s="5"/>
    </row>
    <row r="18" spans="1:20" ht="15" customHeight="1" x14ac:dyDescent="0.35">
      <c r="A18" s="4"/>
      <c r="T18" s="5"/>
    </row>
    <row r="19" spans="1:20" ht="15" customHeight="1" x14ac:dyDescent="0.35">
      <c r="A19" s="4"/>
      <c r="T19" s="5"/>
    </row>
    <row r="20" spans="1:20" ht="15" customHeight="1" x14ac:dyDescent="0.35">
      <c r="A20" s="4"/>
      <c r="T20" s="5"/>
    </row>
    <row r="21" spans="1:20" ht="15" customHeight="1" x14ac:dyDescent="0.35">
      <c r="A21" s="4"/>
      <c r="T21" s="5"/>
    </row>
    <row r="22" spans="1:20" ht="15" customHeight="1" x14ac:dyDescent="0.45">
      <c r="A22" s="4"/>
      <c r="M22" s="24"/>
      <c r="T22" s="5"/>
    </row>
    <row r="23" spans="1:20" ht="15" customHeight="1" x14ac:dyDescent="0.45">
      <c r="A23" s="4"/>
      <c r="B23" s="57"/>
      <c r="C23" s="24"/>
      <c r="D23" s="24"/>
      <c r="E23" s="24"/>
      <c r="F23" s="24"/>
      <c r="G23" s="54"/>
      <c r="H23" s="44"/>
      <c r="I23" s="44"/>
      <c r="J23" s="44"/>
      <c r="K23" s="44"/>
      <c r="L23" s="44"/>
      <c r="M23" s="24"/>
      <c r="T23" s="5"/>
    </row>
    <row r="24" spans="1:20" ht="15" customHeight="1" x14ac:dyDescent="0.35">
      <c r="A24" s="4"/>
      <c r="T24" s="5"/>
    </row>
    <row r="25" spans="1:20" ht="15" customHeight="1" thickBot="1" x14ac:dyDescent="0.4">
      <c r="A25" s="23"/>
      <c r="B25" s="7"/>
      <c r="C25" s="7"/>
      <c r="D25" s="7"/>
      <c r="E25" s="7"/>
      <c r="F25" s="7"/>
      <c r="G25" s="7"/>
      <c r="H25" s="7"/>
      <c r="I25" s="7"/>
      <c r="J25" s="7"/>
      <c r="K25" s="7"/>
      <c r="L25" s="7"/>
      <c r="M25" s="7"/>
      <c r="N25" s="7"/>
      <c r="O25" s="7"/>
      <c r="P25" s="7"/>
      <c r="Q25" s="7"/>
      <c r="R25" s="7"/>
      <c r="S25" s="7"/>
      <c r="T25" s="8" t="s">
        <v>41</v>
      </c>
    </row>
  </sheetData>
  <pageMargins left="0.51181102362204722" right="0.51181102362204722" top="0.78740157480314965" bottom="0.78740157480314965" header="0.31496062992125984" footer="0.31496062992125984"/>
  <pageSetup paperSize="9" orientation="landscape" r:id="rId1"/>
  <headerFooter>
    <oddFooter>&amp;L_x000D_&amp;1#&amp;"Aptos"&amp;10&amp;K000000 Restrito</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5"/>
  <sheetViews>
    <sheetView showGridLines="0" zoomScaleNormal="100" workbookViewId="0">
      <selection activeCell="B19" sqref="B19"/>
    </sheetView>
  </sheetViews>
  <sheetFormatPr defaultColWidth="0" defaultRowHeight="15" customHeight="1" zeroHeight="1" x14ac:dyDescent="0.35"/>
  <cols>
    <col min="1" max="20" width="9.1796875" customWidth="1"/>
    <col min="21" max="16383" width="9.1796875" hidden="1"/>
    <col min="16384" max="16384" width="0.54296875" customWidth="1"/>
  </cols>
  <sheetData>
    <row r="1" spans="1:20" ht="15" customHeight="1" thickTop="1" x14ac:dyDescent="0.35">
      <c r="A1" s="1"/>
      <c r="B1" s="2"/>
      <c r="C1" s="2"/>
      <c r="D1" s="2"/>
      <c r="E1" s="2"/>
      <c r="F1" s="2"/>
      <c r="G1" s="2"/>
      <c r="H1" s="2"/>
      <c r="I1" s="2"/>
      <c r="J1" s="2"/>
      <c r="K1" s="2"/>
      <c r="L1" s="2"/>
      <c r="M1" s="2"/>
      <c r="N1" s="2"/>
      <c r="O1" s="2"/>
      <c r="P1" s="2"/>
      <c r="Q1" s="2"/>
      <c r="R1" s="2"/>
      <c r="S1" s="2"/>
      <c r="T1" s="3"/>
    </row>
    <row r="2" spans="1:20" ht="15" customHeight="1" x14ac:dyDescent="0.35">
      <c r="A2" s="4"/>
      <c r="T2" s="5"/>
    </row>
    <row r="3" spans="1:20" ht="15" customHeight="1" x14ac:dyDescent="0.35">
      <c r="A3" s="4"/>
      <c r="T3" s="5"/>
    </row>
    <row r="4" spans="1:20" ht="15" customHeight="1" x14ac:dyDescent="0.35">
      <c r="A4" s="4"/>
      <c r="T4" s="5"/>
    </row>
    <row r="5" spans="1:20" ht="15" customHeight="1" x14ac:dyDescent="0.35">
      <c r="A5" s="4"/>
      <c r="B5" s="20"/>
      <c r="T5" s="5"/>
    </row>
    <row r="6" spans="1:20" ht="15" customHeight="1" x14ac:dyDescent="0.4">
      <c r="A6" s="31"/>
      <c r="B6" s="11" t="s">
        <v>103</v>
      </c>
      <c r="C6" s="11"/>
      <c r="T6" s="5"/>
    </row>
    <row r="7" spans="1:20" ht="15" customHeight="1" x14ac:dyDescent="0.4">
      <c r="A7" s="31"/>
      <c r="B7" s="11" t="s">
        <v>133</v>
      </c>
      <c r="C7" s="11"/>
      <c r="T7" s="5"/>
    </row>
    <row r="8" spans="1:20" ht="15" customHeight="1" x14ac:dyDescent="0.4">
      <c r="A8" s="31"/>
      <c r="B8" s="21" t="s">
        <v>132</v>
      </c>
      <c r="C8" s="21"/>
      <c r="H8" s="9"/>
      <c r="T8" s="5"/>
    </row>
    <row r="9" spans="1:20" ht="15" customHeight="1" x14ac:dyDescent="0.4">
      <c r="A9" s="31"/>
      <c r="B9" s="21" t="s">
        <v>131</v>
      </c>
      <c r="C9" s="21"/>
      <c r="H9" s="10"/>
      <c r="T9" s="5"/>
    </row>
    <row r="10" spans="1:20" ht="15" customHeight="1" x14ac:dyDescent="0.4">
      <c r="A10" s="31"/>
      <c r="B10" s="21" t="s">
        <v>130</v>
      </c>
      <c r="C10" s="21"/>
      <c r="T10" s="5"/>
    </row>
    <row r="11" spans="1:20" ht="15" customHeight="1" x14ac:dyDescent="0.4">
      <c r="A11" s="31"/>
      <c r="B11" s="21" t="s">
        <v>129</v>
      </c>
      <c r="C11" s="21"/>
      <c r="T11" s="5"/>
    </row>
    <row r="12" spans="1:20" ht="15" customHeight="1" x14ac:dyDescent="0.4">
      <c r="A12" s="31"/>
      <c r="B12" s="21" t="s">
        <v>128</v>
      </c>
      <c r="C12" s="21"/>
      <c r="T12" s="5"/>
    </row>
    <row r="13" spans="1:20" ht="15" customHeight="1" x14ac:dyDescent="0.4">
      <c r="A13" s="31"/>
      <c r="B13" s="21" t="s">
        <v>45</v>
      </c>
      <c r="C13" s="21"/>
      <c r="T13" s="5"/>
    </row>
    <row r="14" spans="1:20" ht="15" customHeight="1" x14ac:dyDescent="0.4">
      <c r="A14" s="31"/>
      <c r="B14" s="11" t="s">
        <v>46</v>
      </c>
      <c r="C14" s="11"/>
      <c r="T14" s="5"/>
    </row>
    <row r="15" spans="1:20" ht="15" customHeight="1" x14ac:dyDescent="0.4">
      <c r="A15" s="31"/>
      <c r="B15" s="21" t="s">
        <v>47</v>
      </c>
      <c r="C15" s="21"/>
      <c r="T15" s="5"/>
    </row>
    <row r="16" spans="1:20" ht="15" customHeight="1" x14ac:dyDescent="0.4">
      <c r="A16" s="31"/>
      <c r="B16" s="21" t="s">
        <v>104</v>
      </c>
      <c r="C16" s="21"/>
      <c r="T16" s="5"/>
    </row>
    <row r="17" spans="1:20" ht="15" customHeight="1" x14ac:dyDescent="0.4">
      <c r="A17" s="31"/>
      <c r="B17" s="21" t="s">
        <v>2</v>
      </c>
      <c r="C17" s="21"/>
      <c r="T17" s="5"/>
    </row>
    <row r="18" spans="1:20" ht="15" customHeight="1" x14ac:dyDescent="0.4">
      <c r="A18" s="31"/>
      <c r="B18" s="21" t="s">
        <v>105</v>
      </c>
      <c r="C18" s="21"/>
      <c r="T18" s="5"/>
    </row>
    <row r="19" spans="1:20" ht="15" customHeight="1" x14ac:dyDescent="0.4">
      <c r="A19" s="31"/>
      <c r="B19" s="11" t="s">
        <v>48</v>
      </c>
      <c r="C19" s="21"/>
      <c r="T19" s="5"/>
    </row>
    <row r="20" spans="1:20" ht="15" customHeight="1" x14ac:dyDescent="0.4">
      <c r="A20" s="31"/>
      <c r="B20" s="32"/>
      <c r="T20" s="5"/>
    </row>
    <row r="21" spans="1:20" ht="15" customHeight="1" x14ac:dyDescent="0.4">
      <c r="A21" s="31"/>
      <c r="B21" s="33"/>
      <c r="T21" s="5"/>
    </row>
    <row r="22" spans="1:20" ht="15" customHeight="1" x14ac:dyDescent="0.35">
      <c r="A22" s="4"/>
      <c r="T22" s="5"/>
    </row>
    <row r="23" spans="1:20" ht="15" customHeight="1" x14ac:dyDescent="0.35">
      <c r="A23" s="4"/>
      <c r="T23" s="5"/>
    </row>
    <row r="24" spans="1:20" ht="15" customHeight="1" x14ac:dyDescent="0.35">
      <c r="A24" s="4"/>
      <c r="T24" s="5"/>
    </row>
    <row r="25" spans="1:20" ht="15" customHeight="1" thickBot="1" x14ac:dyDescent="0.4">
      <c r="A25" s="23" t="s">
        <v>23</v>
      </c>
      <c r="B25" s="7"/>
      <c r="C25" s="7"/>
      <c r="D25" s="7"/>
      <c r="E25" s="7"/>
      <c r="F25" s="7"/>
      <c r="G25" s="7"/>
      <c r="H25" s="7"/>
      <c r="I25" s="7"/>
      <c r="J25" s="7"/>
      <c r="K25" s="7"/>
      <c r="L25" s="7"/>
      <c r="M25" s="7"/>
      <c r="N25" s="7"/>
      <c r="O25" s="7"/>
      <c r="P25" s="7"/>
      <c r="Q25" s="7"/>
      <c r="R25" s="7"/>
      <c r="S25" s="7"/>
      <c r="T25" s="8"/>
    </row>
  </sheetData>
  <hyperlinks>
    <hyperlink ref="B6" location="'About Tegma'!A1" display="About Tegma"/>
    <hyperlink ref="B7" location="'Auto Results'!A1" display="Income Assumptions"/>
    <hyperlink ref="B8" location="'Auto Results'!A1" display="Automotive division income"/>
    <hyperlink ref="B9" location="'Int. Log. results'!A1" display="Integrated Logistics division income"/>
    <hyperlink ref="B10" location="'Consolidated Results'!A1" display="Consolidated income"/>
    <hyperlink ref="B11" location="'Financial Result'!A1" display="Consolidated financial income"/>
    <hyperlink ref="B12" location="'Equity Pickup'!A1" display="Equity"/>
    <hyperlink ref="B14" location="'Balance Sheet'!A1" display="Balance Sheet Assumptions"/>
    <hyperlink ref="B15" location="'Balance Sheet'!A1" display="Working capital and indebtedness"/>
    <hyperlink ref="B16" location="CAPEX!A1" display="Fixed assets and investment (CAPEX)"/>
    <hyperlink ref="B17" location="'Free cash flow to firm'!A1" display="Free cash flow to firm"/>
    <hyperlink ref="B18" location="'Dividends &amp; IOE'!A1" display="Dividends/ IOE"/>
    <hyperlink ref="B19" location="Contacts!A1" display="Contacts"/>
    <hyperlink ref="B13" location="'Income tax and social contrib.'!A1" display="Income Tax (IR) and Social Contribution (CSLL)"/>
  </hyperlinks>
  <pageMargins left="0.511811024" right="0.511811024" top="0.78740157499999996" bottom="0.78740157499999996" header="0.31496062000000002" footer="0.31496062000000002"/>
  <pageSetup paperSize="9" orientation="portrait" r:id="rId1"/>
  <headerFooter>
    <oddFooter>&amp;L_x000D_&amp;1#&amp;"Aptos"&amp;10&amp;K000000 Restrito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5"/>
  <sheetViews>
    <sheetView showGridLines="0" topLeftCell="A16" zoomScale="85" zoomScaleNormal="85" workbookViewId="0"/>
  </sheetViews>
  <sheetFormatPr defaultColWidth="0" defaultRowHeight="15" customHeight="1" zeroHeight="1" x14ac:dyDescent="0.35"/>
  <cols>
    <col min="1" max="20" width="9.1796875" customWidth="1"/>
    <col min="21" max="16383" width="9.1796875" hidden="1"/>
    <col min="16384" max="16384" width="0.54296875" customWidth="1"/>
  </cols>
  <sheetData>
    <row r="1" spans="1:20" ht="15" customHeight="1" thickTop="1" x14ac:dyDescent="0.35">
      <c r="A1" s="1"/>
      <c r="B1" s="2"/>
      <c r="C1" s="2"/>
      <c r="D1" s="2"/>
      <c r="E1" s="2"/>
      <c r="F1" s="2"/>
      <c r="G1" s="2"/>
      <c r="H1" s="2"/>
      <c r="I1" s="2"/>
      <c r="J1" s="2"/>
      <c r="K1" s="2"/>
      <c r="L1" s="2"/>
      <c r="M1" s="2"/>
      <c r="N1" s="2"/>
      <c r="O1" s="2"/>
      <c r="P1" s="2"/>
      <c r="Q1" s="2"/>
      <c r="R1" s="2"/>
      <c r="S1" s="2"/>
      <c r="T1" s="3"/>
    </row>
    <row r="2" spans="1:20" ht="15" customHeight="1" x14ac:dyDescent="0.35">
      <c r="A2" s="4"/>
      <c r="T2" s="5"/>
    </row>
    <row r="3" spans="1:20" ht="15" customHeight="1" x14ac:dyDescent="0.35">
      <c r="A3" s="4"/>
      <c r="T3" s="5"/>
    </row>
    <row r="4" spans="1:20" ht="15" customHeight="1" x14ac:dyDescent="0.35">
      <c r="A4" s="4"/>
      <c r="T4" s="5"/>
    </row>
    <row r="5" spans="1:20" ht="15" customHeight="1" x14ac:dyDescent="0.35">
      <c r="A5" s="4"/>
      <c r="T5" s="5"/>
    </row>
    <row r="6" spans="1:20" ht="15" customHeight="1" x14ac:dyDescent="0.35">
      <c r="A6" s="4"/>
      <c r="C6" s="11"/>
      <c r="T6" s="5"/>
    </row>
    <row r="7" spans="1:20" ht="15" customHeight="1" x14ac:dyDescent="0.35">
      <c r="A7" s="4"/>
      <c r="C7" s="11"/>
      <c r="T7" s="5"/>
    </row>
    <row r="8" spans="1:20" ht="15" customHeight="1" x14ac:dyDescent="0.35">
      <c r="A8" s="4"/>
      <c r="C8" s="21"/>
      <c r="H8" s="9"/>
      <c r="T8" s="5"/>
    </row>
    <row r="9" spans="1:20" ht="15" customHeight="1" x14ac:dyDescent="0.35">
      <c r="A9" s="4"/>
      <c r="C9" s="21"/>
      <c r="H9" s="10"/>
      <c r="T9" s="5"/>
    </row>
    <row r="10" spans="1:20" ht="15" customHeight="1" x14ac:dyDescent="0.35">
      <c r="A10" s="4"/>
      <c r="C10" s="21"/>
      <c r="T10" s="5"/>
    </row>
    <row r="11" spans="1:20" ht="15" customHeight="1" x14ac:dyDescent="0.35">
      <c r="A11" s="4"/>
      <c r="C11" s="21"/>
      <c r="T11" s="5"/>
    </row>
    <row r="12" spans="1:20" ht="15" customHeight="1" x14ac:dyDescent="0.35">
      <c r="A12" s="4"/>
      <c r="C12" s="21"/>
      <c r="T12" s="5"/>
    </row>
    <row r="13" spans="1:20" ht="15" customHeight="1" x14ac:dyDescent="0.35">
      <c r="A13" s="4"/>
      <c r="C13" s="21"/>
      <c r="T13" s="5"/>
    </row>
    <row r="14" spans="1:20" ht="15" customHeight="1" x14ac:dyDescent="0.35">
      <c r="A14" s="4"/>
      <c r="C14" s="11"/>
      <c r="T14" s="5"/>
    </row>
    <row r="15" spans="1:20" ht="15" customHeight="1" x14ac:dyDescent="0.35">
      <c r="A15" s="4"/>
      <c r="C15" s="21"/>
      <c r="T15" s="5"/>
    </row>
    <row r="16" spans="1:20" ht="15" customHeight="1" x14ac:dyDescent="0.35">
      <c r="A16" s="4"/>
      <c r="C16" s="21"/>
      <c r="T16" s="5"/>
    </row>
    <row r="17" spans="1:20" ht="15" customHeight="1" x14ac:dyDescent="0.35">
      <c r="A17" s="4"/>
      <c r="C17" s="21"/>
      <c r="T17" s="5"/>
    </row>
    <row r="18" spans="1:20" ht="15" customHeight="1" x14ac:dyDescent="0.35">
      <c r="A18" s="4"/>
      <c r="C18" s="21"/>
      <c r="T18" s="5"/>
    </row>
    <row r="19" spans="1:20" ht="15" customHeight="1" x14ac:dyDescent="0.35">
      <c r="A19" s="4"/>
      <c r="C19" s="21"/>
      <c r="T19" s="5"/>
    </row>
    <row r="20" spans="1:20" ht="15" customHeight="1" x14ac:dyDescent="0.35">
      <c r="A20" s="4"/>
      <c r="T20" s="5"/>
    </row>
    <row r="21" spans="1:20" ht="15" customHeight="1" x14ac:dyDescent="0.35">
      <c r="A21" s="4"/>
      <c r="T21" s="5"/>
    </row>
    <row r="22" spans="1:20" ht="15" customHeight="1" x14ac:dyDescent="0.35">
      <c r="A22" s="4"/>
      <c r="T22" s="5"/>
    </row>
    <row r="23" spans="1:20" ht="15" customHeight="1" x14ac:dyDescent="0.35">
      <c r="A23" s="4"/>
      <c r="T23" s="5"/>
    </row>
    <row r="24" spans="1:20" ht="15" customHeight="1" x14ac:dyDescent="0.35">
      <c r="A24" s="4"/>
      <c r="T24" s="5"/>
    </row>
    <row r="25" spans="1:20" ht="15" customHeight="1" thickBot="1" x14ac:dyDescent="0.4">
      <c r="A25" s="23"/>
      <c r="B25" s="7"/>
      <c r="C25" s="7"/>
      <c r="D25" s="7"/>
      <c r="E25" s="7"/>
      <c r="F25" s="7"/>
      <c r="G25" s="7"/>
      <c r="H25" s="7"/>
      <c r="I25" s="7"/>
      <c r="J25" s="7"/>
      <c r="K25" s="7"/>
      <c r="L25" s="7"/>
      <c r="M25" s="7"/>
      <c r="N25" s="7"/>
      <c r="O25" s="7"/>
      <c r="P25" s="7"/>
      <c r="Q25" s="7"/>
      <c r="R25" s="7"/>
      <c r="S25" s="7"/>
      <c r="T25" s="8"/>
    </row>
  </sheetData>
  <pageMargins left="0.511811024" right="0.511811024" top="0.78740157499999996" bottom="0.78740157499999996" header="0.31496062000000002" footer="0.31496062000000002"/>
  <pageSetup paperSize="9" orientation="portrait" r:id="rId1"/>
  <headerFooter>
    <oddFooter>&amp;L_x000D_&amp;1#&amp;"Aptos"&amp;10&amp;K000000 Restrito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5"/>
  <sheetViews>
    <sheetView showGridLines="0" showRowColHeaders="0" topLeftCell="A10" zoomScale="90" zoomScaleNormal="90" workbookViewId="0"/>
  </sheetViews>
  <sheetFormatPr defaultColWidth="0" defaultRowHeight="15" customHeight="1" zeroHeight="1" x14ac:dyDescent="0.35"/>
  <cols>
    <col min="1" max="20" width="9.1796875" customWidth="1"/>
    <col min="21" max="16383" width="9.1796875" hidden="1"/>
    <col min="16384" max="16384" width="0.54296875" customWidth="1"/>
  </cols>
  <sheetData>
    <row r="1" spans="1:20" ht="15" customHeight="1" thickTop="1" x14ac:dyDescent="0.35">
      <c r="A1" s="1"/>
      <c r="B1" s="2"/>
      <c r="C1" s="2"/>
      <c r="D1" s="2"/>
      <c r="E1" s="2"/>
      <c r="F1" s="2"/>
      <c r="G1" s="2"/>
      <c r="H1" s="2"/>
      <c r="I1" s="2"/>
      <c r="J1" s="2"/>
      <c r="K1" s="2"/>
      <c r="L1" s="2"/>
      <c r="M1" s="2"/>
      <c r="N1" s="2"/>
      <c r="O1" s="2"/>
      <c r="P1" s="2"/>
      <c r="Q1" s="2"/>
      <c r="R1" s="2"/>
      <c r="S1" s="2"/>
      <c r="T1" s="3"/>
    </row>
    <row r="2" spans="1:20" ht="15" customHeight="1" x14ac:dyDescent="0.35">
      <c r="A2" s="4"/>
      <c r="T2" s="5"/>
    </row>
    <row r="3" spans="1:20" ht="15" customHeight="1" x14ac:dyDescent="0.35">
      <c r="A3" s="4"/>
      <c r="T3" s="5"/>
    </row>
    <row r="4" spans="1:20" ht="15" customHeight="1" x14ac:dyDescent="0.35">
      <c r="A4" s="4"/>
      <c r="T4" s="5"/>
    </row>
    <row r="5" spans="1:20" ht="15" customHeight="1" x14ac:dyDescent="0.35">
      <c r="A5" s="4"/>
      <c r="T5" s="5"/>
    </row>
    <row r="6" spans="1:20" ht="15" customHeight="1" x14ac:dyDescent="0.35">
      <c r="A6" s="4"/>
      <c r="C6" s="11"/>
      <c r="T6" s="5"/>
    </row>
    <row r="7" spans="1:20" ht="15" customHeight="1" x14ac:dyDescent="0.35">
      <c r="A7" s="4"/>
      <c r="C7" s="11"/>
      <c r="T7" s="5"/>
    </row>
    <row r="8" spans="1:20" ht="15" customHeight="1" x14ac:dyDescent="0.35">
      <c r="A8" s="4"/>
      <c r="C8" s="21"/>
      <c r="H8" s="9"/>
      <c r="T8" s="5"/>
    </row>
    <row r="9" spans="1:20" ht="15" customHeight="1" x14ac:dyDescent="0.35">
      <c r="A9" s="4"/>
      <c r="C9" s="21"/>
      <c r="H9" s="10"/>
      <c r="T9" s="5"/>
    </row>
    <row r="10" spans="1:20" ht="15" customHeight="1" x14ac:dyDescent="0.35">
      <c r="A10" s="4"/>
      <c r="C10" s="21"/>
      <c r="T10" s="5"/>
    </row>
    <row r="11" spans="1:20" ht="15" customHeight="1" x14ac:dyDescent="0.35">
      <c r="A11" s="4"/>
      <c r="C11" s="21"/>
      <c r="T11" s="5"/>
    </row>
    <row r="12" spans="1:20" ht="15" customHeight="1" x14ac:dyDescent="0.35">
      <c r="A12" s="4"/>
      <c r="C12" s="21"/>
      <c r="T12" s="5"/>
    </row>
    <row r="13" spans="1:20" ht="15" customHeight="1" x14ac:dyDescent="0.35">
      <c r="A13" s="4"/>
      <c r="C13" s="21"/>
      <c r="T13" s="5"/>
    </row>
    <row r="14" spans="1:20" ht="15" customHeight="1" x14ac:dyDescent="0.35">
      <c r="A14" s="4"/>
      <c r="C14" s="11"/>
      <c r="T14" s="5"/>
    </row>
    <row r="15" spans="1:20" ht="15" customHeight="1" x14ac:dyDescent="0.35">
      <c r="A15" s="4"/>
      <c r="C15" s="21"/>
      <c r="T15" s="5"/>
    </row>
    <row r="16" spans="1:20" ht="15" customHeight="1" x14ac:dyDescent="0.35">
      <c r="A16" s="4"/>
      <c r="C16" s="21"/>
      <c r="T16" s="5"/>
    </row>
    <row r="17" spans="1:20" ht="15" customHeight="1" x14ac:dyDescent="0.35">
      <c r="A17" s="4"/>
      <c r="C17" s="21"/>
      <c r="T17" s="5"/>
    </row>
    <row r="18" spans="1:20" ht="15" customHeight="1" x14ac:dyDescent="0.35">
      <c r="A18" s="4"/>
      <c r="C18" s="21"/>
      <c r="T18" s="5"/>
    </row>
    <row r="19" spans="1:20" ht="15" customHeight="1" x14ac:dyDescent="0.35">
      <c r="A19" s="4"/>
      <c r="C19" s="21"/>
      <c r="T19" s="5"/>
    </row>
    <row r="20" spans="1:20" ht="15" customHeight="1" x14ac:dyDescent="0.35">
      <c r="A20" s="4"/>
      <c r="T20" s="5"/>
    </row>
    <row r="21" spans="1:20" ht="15" customHeight="1" x14ac:dyDescent="0.35">
      <c r="A21" s="4"/>
      <c r="T21" s="5"/>
    </row>
    <row r="22" spans="1:20" ht="15" customHeight="1" x14ac:dyDescent="0.35">
      <c r="A22" s="4"/>
      <c r="T22" s="5"/>
    </row>
    <row r="23" spans="1:20" ht="15" customHeight="1" x14ac:dyDescent="0.35">
      <c r="A23" s="4"/>
      <c r="T23" s="5"/>
    </row>
    <row r="24" spans="1:20" ht="15" customHeight="1" x14ac:dyDescent="0.35">
      <c r="A24" s="4"/>
      <c r="T24" s="5"/>
    </row>
    <row r="25" spans="1:20" ht="15" customHeight="1" thickBot="1" x14ac:dyDescent="0.4">
      <c r="A25" s="23" t="s">
        <v>24</v>
      </c>
      <c r="B25" s="7"/>
      <c r="C25" s="7"/>
      <c r="D25" s="7"/>
      <c r="E25" s="7"/>
      <c r="F25" s="7"/>
      <c r="G25" s="7"/>
      <c r="H25" s="7"/>
      <c r="I25" s="7"/>
      <c r="J25" s="7"/>
      <c r="K25" s="7"/>
      <c r="L25" s="7"/>
      <c r="M25" s="7"/>
      <c r="N25" s="7"/>
      <c r="O25" s="7"/>
      <c r="P25" s="7"/>
      <c r="Q25" s="7"/>
      <c r="R25" s="7"/>
      <c r="S25" s="7"/>
      <c r="T25" s="8"/>
    </row>
  </sheetData>
  <pageMargins left="0.511811024" right="0.511811024" top="0.78740157499999996" bottom="0.78740157499999996" header="0.31496062000000002" footer="0.31496062000000002"/>
  <pageSetup paperSize="9" orientation="portrait" r:id="rId1"/>
  <headerFooter>
    <oddFooter>&amp;L_x000D_&amp;1#&amp;"Aptos"&amp;10&amp;K000000 Restrito</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5"/>
  <sheetViews>
    <sheetView showGridLines="0" topLeftCell="A11" zoomScale="90" zoomScaleNormal="90" workbookViewId="0">
      <selection activeCell="K18" sqref="K18"/>
    </sheetView>
  </sheetViews>
  <sheetFormatPr defaultColWidth="0" defaultRowHeight="0" customHeight="1" zeroHeight="1" x14ac:dyDescent="0.35"/>
  <cols>
    <col min="1" max="20" width="9.1796875" customWidth="1"/>
    <col min="21" max="16383" width="9.1796875" hidden="1"/>
    <col min="16384" max="16384" width="0.54296875" customWidth="1"/>
  </cols>
  <sheetData>
    <row r="1" spans="1:20" ht="15" customHeight="1" thickTop="1" x14ac:dyDescent="0.35">
      <c r="A1" s="1"/>
      <c r="B1" s="2"/>
      <c r="C1" s="2"/>
      <c r="D1" s="2"/>
      <c r="E1" s="2"/>
      <c r="F1" s="2"/>
      <c r="G1" s="2"/>
      <c r="H1" s="2"/>
      <c r="I1" s="2"/>
      <c r="J1" s="2"/>
      <c r="K1" s="2"/>
      <c r="L1" s="2"/>
      <c r="M1" s="2"/>
      <c r="N1" s="2"/>
      <c r="O1" s="2"/>
      <c r="P1" s="2"/>
      <c r="Q1" s="2"/>
      <c r="R1" s="2"/>
      <c r="S1" s="2"/>
      <c r="T1" s="3"/>
    </row>
    <row r="2" spans="1:20" ht="15" customHeight="1" x14ac:dyDescent="0.35">
      <c r="A2" s="4"/>
      <c r="T2" s="5"/>
    </row>
    <row r="3" spans="1:20" ht="15" customHeight="1" x14ac:dyDescent="0.35">
      <c r="A3" s="4"/>
      <c r="T3" s="5"/>
    </row>
    <row r="4" spans="1:20" ht="15" customHeight="1" x14ac:dyDescent="0.35">
      <c r="A4" s="4"/>
      <c r="T4" s="5"/>
    </row>
    <row r="5" spans="1:20" ht="15" customHeight="1" x14ac:dyDescent="0.35">
      <c r="A5" s="4"/>
      <c r="T5" s="5"/>
    </row>
    <row r="6" spans="1:20" ht="15" customHeight="1" x14ac:dyDescent="0.35">
      <c r="A6" s="4"/>
      <c r="C6" s="11"/>
      <c r="T6" s="5"/>
    </row>
    <row r="7" spans="1:20" ht="15" customHeight="1" x14ac:dyDescent="0.35">
      <c r="A7" s="4"/>
      <c r="C7" s="11"/>
      <c r="T7" s="5"/>
    </row>
    <row r="8" spans="1:20" ht="15" customHeight="1" x14ac:dyDescent="0.35">
      <c r="A8" s="4"/>
      <c r="C8" s="21"/>
      <c r="T8" s="5"/>
    </row>
    <row r="9" spans="1:20" ht="15" customHeight="1" x14ac:dyDescent="0.35">
      <c r="A9" s="4"/>
      <c r="C9" s="21"/>
      <c r="T9" s="5"/>
    </row>
    <row r="10" spans="1:20" ht="15" customHeight="1" x14ac:dyDescent="0.35">
      <c r="A10" s="4"/>
      <c r="C10" s="21"/>
      <c r="T10" s="5"/>
    </row>
    <row r="11" spans="1:20" ht="15" customHeight="1" x14ac:dyDescent="0.35">
      <c r="A11" s="4"/>
      <c r="C11" s="21"/>
      <c r="T11" s="5"/>
    </row>
    <row r="12" spans="1:20" ht="15" customHeight="1" x14ac:dyDescent="0.35">
      <c r="A12" s="4"/>
      <c r="C12" s="21"/>
      <c r="T12" s="5"/>
    </row>
    <row r="13" spans="1:20" ht="15" customHeight="1" x14ac:dyDescent="0.35">
      <c r="A13" s="164"/>
      <c r="B13" s="165"/>
      <c r="C13" s="165"/>
      <c r="D13" s="165"/>
      <c r="T13" s="5"/>
    </row>
    <row r="14" spans="1:20" ht="15" customHeight="1" thickBot="1" x14ac:dyDescent="0.5">
      <c r="A14" s="4"/>
      <c r="B14" s="166" t="s">
        <v>49</v>
      </c>
      <c r="C14" s="166"/>
      <c r="D14" s="166"/>
      <c r="E14" s="166"/>
      <c r="F14" s="24"/>
      <c r="G14" s="25">
        <v>2021</v>
      </c>
      <c r="H14" s="25">
        <v>2022</v>
      </c>
      <c r="I14" s="25">
        <v>2023</v>
      </c>
      <c r="J14" s="25">
        <v>2024</v>
      </c>
      <c r="K14" s="25">
        <v>2025</v>
      </c>
      <c r="T14" s="5"/>
    </row>
    <row r="15" spans="1:20" ht="15" customHeight="1" x14ac:dyDescent="0.45">
      <c r="A15" s="4"/>
      <c r="B15" s="28" t="s">
        <v>134</v>
      </c>
      <c r="C15" s="28"/>
      <c r="D15" s="28"/>
      <c r="E15" s="28"/>
      <c r="F15" s="28"/>
      <c r="G15" s="26">
        <f>+SUM(G16:G17)</f>
        <v>2326.5430000000001</v>
      </c>
      <c r="H15" s="26">
        <f>+SUM(H16:H17)</f>
        <v>2410.741</v>
      </c>
      <c r="I15" s="26">
        <f>+SUM(I16:I17)</f>
        <v>2562.4659999999999</v>
      </c>
      <c r="J15" s="26">
        <f>+SUM(J16:J17)</f>
        <v>2863.308</v>
      </c>
      <c r="K15" s="26">
        <f>+SUM(K16:K17)</f>
        <v>3047.27</v>
      </c>
      <c r="M15" s="108"/>
      <c r="T15" s="5"/>
    </row>
    <row r="16" spans="1:20" ht="15" customHeight="1" x14ac:dyDescent="0.45">
      <c r="A16" s="4"/>
      <c r="B16" s="29" t="s">
        <v>135</v>
      </c>
      <c r="C16" s="29"/>
      <c r="D16" s="29"/>
      <c r="E16" s="29"/>
      <c r="F16" s="29"/>
      <c r="G16" s="27">
        <v>1977.0940000000001</v>
      </c>
      <c r="H16" s="27">
        <v>1960.462</v>
      </c>
      <c r="I16" s="27">
        <v>2180.23</v>
      </c>
      <c r="J16" s="27">
        <v>2487.5360000000001</v>
      </c>
      <c r="K16" s="27">
        <v>2551.8789999999999</v>
      </c>
      <c r="T16" s="5"/>
    </row>
    <row r="17" spans="1:20" ht="15" customHeight="1" x14ac:dyDescent="0.45">
      <c r="A17" s="4"/>
      <c r="B17" s="29" t="s">
        <v>136</v>
      </c>
      <c r="C17" s="29"/>
      <c r="D17" s="29"/>
      <c r="E17" s="29"/>
      <c r="F17" s="29"/>
      <c r="G17" s="27">
        <v>349.44900000000001</v>
      </c>
      <c r="H17" s="27">
        <v>450.279</v>
      </c>
      <c r="I17" s="27">
        <v>382.23599999999999</v>
      </c>
      <c r="J17" s="27">
        <v>375.77199999999999</v>
      </c>
      <c r="K17" s="27">
        <v>495.39100000000002</v>
      </c>
      <c r="T17" s="5"/>
    </row>
    <row r="18" spans="1:20" ht="15" customHeight="1" x14ac:dyDescent="0.45">
      <c r="A18" s="4"/>
      <c r="B18" s="89" t="s">
        <v>50</v>
      </c>
      <c r="C18" s="89"/>
      <c r="D18" s="89"/>
      <c r="E18" s="89"/>
      <c r="F18" s="89"/>
      <c r="G18" s="30">
        <f>+SUM(G19:G20)</f>
        <v>527.38499999999999</v>
      </c>
      <c r="H18" s="30">
        <f>+SUM(H19:H20)</f>
        <v>585.34900000000005</v>
      </c>
      <c r="I18" s="30">
        <f>+SUM(I19:I20)</f>
        <v>639.8549999999999</v>
      </c>
      <c r="J18" s="30">
        <f>+SUM(J19:J20)</f>
        <v>712.42100000000005</v>
      </c>
      <c r="K18" s="30">
        <f>+SUM(K19:K20)</f>
        <v>701.77300000000002</v>
      </c>
      <c r="T18" s="5"/>
    </row>
    <row r="19" spans="1:20" ht="15" customHeight="1" x14ac:dyDescent="0.45">
      <c r="A19" s="4"/>
      <c r="B19" s="29" t="s">
        <v>51</v>
      </c>
      <c r="C19" s="29"/>
      <c r="D19" s="29"/>
      <c r="E19" s="29"/>
      <c r="F19" s="29"/>
      <c r="G19" s="27">
        <v>442.23599999999999</v>
      </c>
      <c r="H19" s="27">
        <v>474.71300000000002</v>
      </c>
      <c r="I19" s="27">
        <v>554.63699999999994</v>
      </c>
      <c r="J19" s="27">
        <v>628.51499999999999</v>
      </c>
      <c r="K19" s="27">
        <v>592.37</v>
      </c>
      <c r="M19" s="108"/>
      <c r="N19" s="102"/>
      <c r="T19" s="5"/>
    </row>
    <row r="20" spans="1:20" ht="15" customHeight="1" x14ac:dyDescent="0.45">
      <c r="A20" s="4"/>
      <c r="B20" s="85" t="s">
        <v>52</v>
      </c>
      <c r="C20" s="85"/>
      <c r="D20" s="85"/>
      <c r="E20" s="85"/>
      <c r="F20" s="85"/>
      <c r="G20" s="81">
        <v>85.149000000000001</v>
      </c>
      <c r="H20" s="81">
        <v>110.636</v>
      </c>
      <c r="I20" s="81">
        <v>85.218000000000004</v>
      </c>
      <c r="J20" s="81">
        <v>83.906000000000006</v>
      </c>
      <c r="K20" s="81">
        <v>109.40300000000001</v>
      </c>
      <c r="M20" s="107"/>
      <c r="N20" s="103"/>
      <c r="T20" s="5"/>
    </row>
    <row r="21" spans="1:20" ht="15" customHeight="1" thickBot="1" x14ac:dyDescent="0.5">
      <c r="A21" s="4"/>
      <c r="B21" s="77" t="s">
        <v>3</v>
      </c>
      <c r="C21" s="77"/>
      <c r="D21" s="77"/>
      <c r="E21" s="77"/>
      <c r="F21" s="77"/>
      <c r="G21" s="86">
        <f>+G18/G15</f>
        <v>0.22668181933452336</v>
      </c>
      <c r="H21" s="86">
        <f>+H18/H15</f>
        <v>0.24280874635641075</v>
      </c>
      <c r="I21" s="86">
        <f>+I18/I15</f>
        <v>0.24970282532529209</v>
      </c>
      <c r="J21" s="86">
        <f>+J18/J15</f>
        <v>0.24881046677479338</v>
      </c>
      <c r="K21" s="86">
        <f>+K18/K15</f>
        <v>0.23029564167271033</v>
      </c>
      <c r="T21" s="5"/>
    </row>
    <row r="22" spans="1:20" ht="15" customHeight="1" x14ac:dyDescent="0.35">
      <c r="A22" s="4"/>
      <c r="T22" s="5"/>
    </row>
    <row r="23" spans="1:20" ht="15" customHeight="1" x14ac:dyDescent="0.35">
      <c r="A23" s="4"/>
      <c r="T23" s="5"/>
    </row>
    <row r="24" spans="1:20" ht="15" customHeight="1" x14ac:dyDescent="0.35">
      <c r="A24" s="163"/>
      <c r="B24" s="163"/>
      <c r="C24" s="163"/>
      <c r="D24" s="163"/>
      <c r="E24" s="163"/>
      <c r="F24" s="163"/>
      <c r="G24" s="163"/>
      <c r="H24" s="163"/>
      <c r="I24" s="163"/>
      <c r="J24" s="163"/>
      <c r="K24" s="163"/>
      <c r="T24" s="5"/>
    </row>
    <row r="25" spans="1:20" ht="15" customHeight="1" thickBot="1" x14ac:dyDescent="0.4">
      <c r="A25" s="23" t="s">
        <v>25</v>
      </c>
      <c r="B25" s="7"/>
      <c r="C25" s="7"/>
      <c r="D25" s="7"/>
      <c r="E25" s="7"/>
      <c r="F25" s="7"/>
      <c r="G25" s="7"/>
      <c r="H25" s="7"/>
      <c r="I25" s="7"/>
      <c r="J25" s="7"/>
      <c r="K25" s="7"/>
      <c r="L25" s="7"/>
      <c r="M25" s="7"/>
      <c r="N25" s="7"/>
      <c r="O25" s="7"/>
      <c r="P25" s="7"/>
      <c r="Q25" s="7"/>
      <c r="R25" s="7"/>
      <c r="S25" s="7"/>
      <c r="T25" s="8"/>
    </row>
  </sheetData>
  <mergeCells count="2">
    <mergeCell ref="A13:D13"/>
    <mergeCell ref="B14:E14"/>
  </mergeCells>
  <pageMargins left="0.511811024" right="0.511811024" top="0.78740157499999996" bottom="0.78740157499999996" header="0.31496062000000002" footer="0.31496062000000002"/>
  <pageSetup paperSize="9" orientation="portrait" r:id="rId1"/>
  <headerFooter>
    <oddFooter>&amp;L_x000D_&amp;1#&amp;"Aptos"&amp;10&amp;K000000 Restrito</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5"/>
  <sheetViews>
    <sheetView showGridLines="0" topLeftCell="A7" zoomScale="90" zoomScaleNormal="90" workbookViewId="0">
      <selection activeCell="L22" sqref="L22"/>
    </sheetView>
  </sheetViews>
  <sheetFormatPr defaultColWidth="0" defaultRowHeight="15" customHeight="1" zeroHeight="1" x14ac:dyDescent="0.35"/>
  <cols>
    <col min="1" max="20" width="9.1796875" customWidth="1"/>
    <col min="21" max="16383" width="9.1796875" hidden="1"/>
    <col min="16384" max="16384" width="0.54296875" customWidth="1"/>
  </cols>
  <sheetData>
    <row r="1" spans="1:20" ht="15" customHeight="1" thickTop="1" x14ac:dyDescent="0.35">
      <c r="A1" s="1"/>
      <c r="B1" s="2"/>
      <c r="C1" s="2"/>
      <c r="D1" s="2"/>
      <c r="E1" s="2"/>
      <c r="F1" s="2"/>
      <c r="G1" s="2"/>
      <c r="H1" s="2"/>
      <c r="I1" s="2"/>
      <c r="J1" s="2"/>
      <c r="K1" s="2"/>
      <c r="L1" s="2"/>
      <c r="M1" s="2"/>
      <c r="N1" s="2"/>
      <c r="O1" s="2"/>
      <c r="P1" s="2"/>
      <c r="Q1" s="2"/>
      <c r="R1" s="2"/>
      <c r="S1" s="2"/>
      <c r="T1" s="3"/>
    </row>
    <row r="2" spans="1:20" ht="15" customHeight="1" x14ac:dyDescent="0.35">
      <c r="A2" s="4"/>
      <c r="T2" s="5"/>
    </row>
    <row r="3" spans="1:20" ht="15" customHeight="1" x14ac:dyDescent="0.35">
      <c r="A3" s="4"/>
      <c r="T3" s="5"/>
    </row>
    <row r="4" spans="1:20" ht="15" customHeight="1" x14ac:dyDescent="0.35">
      <c r="A4" s="4"/>
      <c r="T4" s="5"/>
    </row>
    <row r="5" spans="1:20" ht="15" customHeight="1" x14ac:dyDescent="0.35">
      <c r="A5" s="4"/>
      <c r="T5" s="5"/>
    </row>
    <row r="6" spans="1:20" ht="15" customHeight="1" x14ac:dyDescent="0.35">
      <c r="A6" s="4"/>
      <c r="C6" s="11"/>
      <c r="T6" s="5"/>
    </row>
    <row r="7" spans="1:20" ht="15" customHeight="1" x14ac:dyDescent="0.35">
      <c r="A7" s="4"/>
      <c r="C7" s="11"/>
      <c r="T7" s="5"/>
    </row>
    <row r="8" spans="1:20" ht="15" customHeight="1" x14ac:dyDescent="0.35">
      <c r="A8" s="4"/>
      <c r="C8" s="21"/>
      <c r="T8" s="5"/>
    </row>
    <row r="9" spans="1:20" ht="15" customHeight="1" x14ac:dyDescent="0.35">
      <c r="A9" s="4"/>
      <c r="C9" s="21"/>
      <c r="T9" s="5"/>
    </row>
    <row r="10" spans="1:20" ht="15" customHeight="1" x14ac:dyDescent="0.35">
      <c r="A10" s="4"/>
      <c r="C10" s="21"/>
      <c r="T10" s="5"/>
    </row>
    <row r="11" spans="1:20" ht="15" customHeight="1" x14ac:dyDescent="0.35">
      <c r="A11" s="4"/>
      <c r="C11" s="21"/>
      <c r="T11" s="5"/>
    </row>
    <row r="12" spans="1:20" ht="15" customHeight="1" x14ac:dyDescent="0.35">
      <c r="A12" s="4"/>
      <c r="C12" s="21"/>
      <c r="T12" s="5"/>
    </row>
    <row r="13" spans="1:20" ht="15" customHeight="1" x14ac:dyDescent="0.35">
      <c r="A13" s="164"/>
      <c r="B13" s="165"/>
      <c r="C13" s="165"/>
      <c r="D13" s="165"/>
      <c r="T13" s="5"/>
    </row>
    <row r="14" spans="1:20" ht="15" customHeight="1" x14ac:dyDescent="0.35">
      <c r="A14" s="164"/>
      <c r="B14" s="165"/>
      <c r="C14" s="165"/>
      <c r="D14" s="165"/>
      <c r="T14" s="5"/>
    </row>
    <row r="15" spans="1:20" ht="15" customHeight="1" x14ac:dyDescent="0.35">
      <c r="A15" s="164"/>
      <c r="B15" s="165"/>
      <c r="C15" s="165"/>
      <c r="D15" s="165"/>
      <c r="T15" s="5"/>
    </row>
    <row r="16" spans="1:20" ht="15" customHeight="1" x14ac:dyDescent="0.35">
      <c r="A16" s="4"/>
      <c r="T16" s="5"/>
    </row>
    <row r="17" spans="1:20" ht="15" customHeight="1" x14ac:dyDescent="0.35">
      <c r="A17" s="4"/>
      <c r="T17" s="5"/>
    </row>
    <row r="18" spans="1:20" ht="15" customHeight="1" x14ac:dyDescent="0.35">
      <c r="A18" s="4"/>
      <c r="T18" s="5"/>
    </row>
    <row r="19" spans="1:20" ht="15" customHeight="1" x14ac:dyDescent="0.35">
      <c r="A19" s="4"/>
      <c r="T19" s="5"/>
    </row>
    <row r="20" spans="1:20" ht="15" customHeight="1" thickBot="1" x14ac:dyDescent="0.5">
      <c r="A20" s="4"/>
      <c r="B20" s="167" t="s">
        <v>49</v>
      </c>
      <c r="C20" s="167"/>
      <c r="D20" s="167"/>
      <c r="E20" s="167"/>
      <c r="F20" s="68"/>
      <c r="G20" s="69"/>
      <c r="H20" s="70">
        <v>2021</v>
      </c>
      <c r="I20" s="70">
        <v>2022</v>
      </c>
      <c r="J20" s="70">
        <v>2023</v>
      </c>
      <c r="K20" s="70">
        <v>2024</v>
      </c>
      <c r="L20" s="70">
        <v>2025</v>
      </c>
      <c r="T20" s="5"/>
    </row>
    <row r="21" spans="1:20" ht="15" customHeight="1" x14ac:dyDescent="0.35">
      <c r="A21" s="4"/>
      <c r="B21" s="95" t="s">
        <v>53</v>
      </c>
      <c r="C21" s="95"/>
      <c r="D21" s="95"/>
      <c r="E21" s="95"/>
      <c r="F21" s="95"/>
      <c r="G21" s="95"/>
      <c r="H21" s="26">
        <v>1048.0808441650786</v>
      </c>
      <c r="I21" s="26">
        <v>1003.9993200637568</v>
      </c>
      <c r="J21" s="26">
        <v>1021.2432176039885</v>
      </c>
      <c r="K21" s="26">
        <v>1077.8842791539241</v>
      </c>
      <c r="L21" s="26">
        <v>1099.4627550504222</v>
      </c>
      <c r="T21" s="5"/>
    </row>
    <row r="22" spans="1:20" ht="15" customHeight="1" x14ac:dyDescent="0.35">
      <c r="A22" s="4"/>
      <c r="B22" s="96" t="s">
        <v>54</v>
      </c>
      <c r="C22" s="96"/>
      <c r="D22" s="96"/>
      <c r="E22" s="96"/>
      <c r="F22" s="96"/>
      <c r="G22" s="96"/>
      <c r="H22" s="83">
        <v>1196.5610081494949</v>
      </c>
      <c r="I22" s="83">
        <v>1168.8844291182252</v>
      </c>
      <c r="J22" s="83">
        <v>1124.0847617450693</v>
      </c>
      <c r="K22" s="83">
        <v>1181.0969065762129</v>
      </c>
      <c r="L22" s="83">
        <v>1231.5055488968044</v>
      </c>
      <c r="T22" s="5"/>
    </row>
    <row r="23" spans="1:20" ht="15" customHeight="1" thickBot="1" x14ac:dyDescent="0.4">
      <c r="A23" s="4"/>
      <c r="B23" s="97" t="s">
        <v>55</v>
      </c>
      <c r="C23" s="97"/>
      <c r="D23" s="97"/>
      <c r="E23" s="97"/>
      <c r="F23" s="97"/>
      <c r="G23" s="97"/>
      <c r="H23" s="84">
        <v>276.92353404032929</v>
      </c>
      <c r="I23" s="84">
        <v>296.51617918218301</v>
      </c>
      <c r="J23" s="84">
        <v>351.90428078574951</v>
      </c>
      <c r="K23" s="84">
        <v>305.45020618310969</v>
      </c>
      <c r="L23" s="84">
        <v>384.50804822536861</v>
      </c>
      <c r="T23" s="5"/>
    </row>
    <row r="24" spans="1:20" ht="15" customHeight="1" x14ac:dyDescent="0.35">
      <c r="A24" s="4"/>
      <c r="T24" s="5"/>
    </row>
    <row r="25" spans="1:20" ht="15" customHeight="1" thickBot="1" x14ac:dyDescent="0.4">
      <c r="A25" s="23" t="s">
        <v>26</v>
      </c>
      <c r="B25" s="7"/>
      <c r="C25" s="7"/>
      <c r="D25" s="7"/>
      <c r="E25" s="7"/>
      <c r="F25" s="7"/>
      <c r="G25" s="7"/>
      <c r="H25" s="7"/>
      <c r="I25" s="7"/>
      <c r="J25" s="7"/>
      <c r="K25" s="7"/>
      <c r="L25" s="7"/>
      <c r="M25" s="7"/>
      <c r="N25" s="7"/>
      <c r="O25" s="7"/>
      <c r="P25" s="7"/>
      <c r="Q25" s="7"/>
      <c r="R25" s="7"/>
      <c r="S25" s="7"/>
      <c r="T25" s="8"/>
    </row>
  </sheetData>
  <mergeCells count="4">
    <mergeCell ref="A13:D13"/>
    <mergeCell ref="A14:D14"/>
    <mergeCell ref="A15:D15"/>
    <mergeCell ref="B20:E20"/>
  </mergeCells>
  <pageMargins left="0.51181102362204722" right="0.51181102362204722" top="0.78740157480314965" bottom="0.78740157480314965" header="0.31496062992125984" footer="0.31496062992125984"/>
  <pageSetup paperSize="9" orientation="landscape" r:id="rId1"/>
  <headerFooter>
    <oddFooter>&amp;L_x000D_&amp;1#&amp;"Aptos"&amp;10&amp;K000000 Restrito</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5"/>
  <sheetViews>
    <sheetView showGridLines="0" topLeftCell="A7" zoomScale="90" zoomScaleNormal="90" workbookViewId="0">
      <selection activeCell="N17" sqref="N17"/>
    </sheetView>
  </sheetViews>
  <sheetFormatPr defaultColWidth="0" defaultRowHeight="15" customHeight="1" zeroHeight="1" x14ac:dyDescent="0.35"/>
  <cols>
    <col min="1" max="20" width="9.1796875" customWidth="1"/>
    <col min="21" max="16383" width="9.1796875" hidden="1"/>
    <col min="16384" max="16384" width="0.54296875" customWidth="1"/>
  </cols>
  <sheetData>
    <row r="1" spans="1:20" ht="15" customHeight="1" thickTop="1" x14ac:dyDescent="0.35">
      <c r="A1" s="1"/>
      <c r="B1" s="2"/>
      <c r="C1" s="2"/>
      <c r="D1" s="2"/>
      <c r="E1" s="2"/>
      <c r="F1" s="2"/>
      <c r="G1" s="2"/>
      <c r="H1" s="2"/>
      <c r="I1" s="2"/>
      <c r="J1" s="2"/>
      <c r="K1" s="2"/>
      <c r="L1" s="2"/>
      <c r="M1" s="2"/>
      <c r="N1" s="2"/>
      <c r="O1" s="2"/>
      <c r="P1" s="2"/>
      <c r="Q1" s="2"/>
      <c r="R1" s="2"/>
      <c r="S1" s="2"/>
      <c r="T1" s="3"/>
    </row>
    <row r="2" spans="1:20" ht="15" customHeight="1" x14ac:dyDescent="0.35">
      <c r="A2" s="4"/>
      <c r="T2" s="5"/>
    </row>
    <row r="3" spans="1:20" ht="15" customHeight="1" x14ac:dyDescent="0.35">
      <c r="A3" s="4"/>
      <c r="T3" s="5"/>
    </row>
    <row r="4" spans="1:20" ht="15" customHeight="1" x14ac:dyDescent="0.35">
      <c r="A4" s="4"/>
      <c r="T4" s="5"/>
    </row>
    <row r="5" spans="1:20" ht="15" customHeight="1" x14ac:dyDescent="0.35">
      <c r="A5" s="4"/>
      <c r="T5" s="5"/>
    </row>
    <row r="6" spans="1:20" ht="15" customHeight="1" x14ac:dyDescent="0.35">
      <c r="A6" s="4"/>
      <c r="C6" s="11"/>
      <c r="T6" s="5"/>
    </row>
    <row r="7" spans="1:20" ht="15" customHeight="1" x14ac:dyDescent="0.35">
      <c r="A7" s="4"/>
      <c r="C7" s="11"/>
      <c r="T7" s="5"/>
    </row>
    <row r="8" spans="1:20" ht="15" customHeight="1" x14ac:dyDescent="0.35">
      <c r="A8" s="4"/>
      <c r="C8" s="21"/>
      <c r="T8" s="5"/>
    </row>
    <row r="9" spans="1:20" ht="15" customHeight="1" x14ac:dyDescent="0.35">
      <c r="A9" s="4"/>
      <c r="C9" s="21"/>
      <c r="T9" s="5"/>
    </row>
    <row r="10" spans="1:20" ht="15" customHeight="1" x14ac:dyDescent="0.35">
      <c r="A10" s="4"/>
      <c r="C10" s="21"/>
      <c r="T10" s="5"/>
    </row>
    <row r="11" spans="1:20" ht="15" customHeight="1" x14ac:dyDescent="0.35">
      <c r="A11" s="4"/>
      <c r="T11" s="5"/>
    </row>
    <row r="12" spans="1:20" ht="15" customHeight="1" x14ac:dyDescent="0.35">
      <c r="A12" s="4"/>
      <c r="T12" s="5"/>
    </row>
    <row r="13" spans="1:20" ht="15" customHeight="1" x14ac:dyDescent="0.35">
      <c r="A13" s="4"/>
      <c r="T13" s="5"/>
    </row>
    <row r="14" spans="1:20" ht="15" customHeight="1" x14ac:dyDescent="0.35">
      <c r="A14" s="4"/>
      <c r="T14" s="5"/>
    </row>
    <row r="15" spans="1:20" ht="15" customHeight="1" x14ac:dyDescent="0.35">
      <c r="A15" s="4"/>
      <c r="T15" s="5"/>
    </row>
    <row r="16" spans="1:20" ht="15" customHeight="1" thickBot="1" x14ac:dyDescent="0.5">
      <c r="A16" s="4"/>
      <c r="B16" s="166" t="s">
        <v>7</v>
      </c>
      <c r="C16" s="166"/>
      <c r="D16" s="166"/>
      <c r="E16" s="166"/>
      <c r="F16" s="24"/>
      <c r="H16" s="25">
        <v>2020</v>
      </c>
      <c r="I16" s="25">
        <v>2021</v>
      </c>
      <c r="J16" s="25">
        <v>2022</v>
      </c>
      <c r="K16" s="25">
        <v>2023</v>
      </c>
      <c r="L16" s="25">
        <v>2024</v>
      </c>
      <c r="M16" s="25">
        <v>2025</v>
      </c>
      <c r="T16" s="5"/>
    </row>
    <row r="17" spans="1:20" ht="15" customHeight="1" x14ac:dyDescent="0.35">
      <c r="A17" s="4"/>
      <c r="B17" s="95" t="s">
        <v>56</v>
      </c>
      <c r="C17" s="95"/>
      <c r="D17" s="95"/>
      <c r="E17" s="95"/>
      <c r="F17" s="95"/>
      <c r="G17" s="95"/>
      <c r="H17" s="140">
        <v>1050.3526486800001</v>
      </c>
      <c r="I17" s="140">
        <v>1082.8686054699999</v>
      </c>
      <c r="J17" s="140">
        <v>1500.6704069</v>
      </c>
      <c r="K17" s="140">
        <v>1781.7250238100003</v>
      </c>
      <c r="L17" s="140">
        <v>2377.9643886099998</v>
      </c>
      <c r="M17" s="140">
        <v>2572.82359705</v>
      </c>
      <c r="T17" s="5"/>
    </row>
    <row r="18" spans="1:20" ht="15" customHeight="1" x14ac:dyDescent="0.35">
      <c r="A18" s="4"/>
      <c r="B18" s="98" t="s">
        <v>57</v>
      </c>
      <c r="C18" s="98"/>
      <c r="D18" s="98"/>
      <c r="E18" s="98"/>
      <c r="F18" s="98"/>
      <c r="G18" s="98"/>
      <c r="H18" s="81">
        <v>635.7355510000001</v>
      </c>
      <c r="I18" s="81">
        <v>552.7421159999999</v>
      </c>
      <c r="J18" s="81">
        <v>587.68999800000006</v>
      </c>
      <c r="K18" s="81">
        <v>653.44757899999991</v>
      </c>
      <c r="L18" s="81">
        <v>767.293002</v>
      </c>
      <c r="M18" s="81">
        <v>771.57327599999996</v>
      </c>
      <c r="T18" s="5"/>
    </row>
    <row r="19" spans="1:20" ht="15" customHeight="1" thickBot="1" x14ac:dyDescent="0.4">
      <c r="A19" s="4"/>
      <c r="B19" s="97" t="s">
        <v>58</v>
      </c>
      <c r="C19" s="97"/>
      <c r="D19" s="97"/>
      <c r="E19" s="97"/>
      <c r="F19" s="97"/>
      <c r="G19" s="97"/>
      <c r="H19" s="82">
        <f t="shared" ref="H19:M19" si="0">+H17/H18</f>
        <v>1.6521848542649771</v>
      </c>
      <c r="I19" s="82">
        <f t="shared" si="0"/>
        <v>1.9590846691877557</v>
      </c>
      <c r="J19" s="82">
        <f t="shared" si="0"/>
        <v>2.5535068012166509</v>
      </c>
      <c r="K19" s="82">
        <f t="shared" si="0"/>
        <v>2.7266533400225521</v>
      </c>
      <c r="L19" s="82">
        <f t="shared" si="0"/>
        <v>3.0991607930890521</v>
      </c>
      <c r="M19" s="82">
        <f t="shared" si="0"/>
        <v>3.3345162113287086</v>
      </c>
      <c r="T19" s="5"/>
    </row>
    <row r="20" spans="1:20" ht="15" customHeight="1" x14ac:dyDescent="0.35">
      <c r="A20" s="4"/>
      <c r="T20" s="5"/>
    </row>
    <row r="21" spans="1:20" ht="15" customHeight="1" x14ac:dyDescent="0.35">
      <c r="A21" s="4"/>
      <c r="T21" s="5"/>
    </row>
    <row r="22" spans="1:20" ht="15" customHeight="1" x14ac:dyDescent="0.35">
      <c r="A22" s="4"/>
      <c r="T22" s="5"/>
    </row>
    <row r="23" spans="1:20" ht="15" customHeight="1" x14ac:dyDescent="0.35">
      <c r="A23" s="4"/>
      <c r="T23" s="5"/>
    </row>
    <row r="24" spans="1:20" ht="15" customHeight="1" x14ac:dyDescent="0.35">
      <c r="A24" s="4"/>
      <c r="T24" s="5"/>
    </row>
    <row r="25" spans="1:20" ht="15" customHeight="1" thickBot="1" x14ac:dyDescent="0.4">
      <c r="A25" s="23" t="s">
        <v>27</v>
      </c>
      <c r="B25" s="7"/>
      <c r="C25" s="7"/>
      <c r="D25" s="7"/>
      <c r="E25" s="7"/>
      <c r="F25" s="7"/>
      <c r="G25" s="7"/>
      <c r="H25" s="7"/>
      <c r="I25" s="7"/>
      <c r="J25" s="7"/>
      <c r="K25" s="7"/>
      <c r="L25" s="7"/>
      <c r="M25" s="7"/>
      <c r="N25" s="7"/>
      <c r="O25" s="7"/>
      <c r="P25" s="7"/>
      <c r="Q25" s="7"/>
      <c r="R25" s="7"/>
      <c r="S25" s="7"/>
      <c r="T25" s="8"/>
    </row>
  </sheetData>
  <mergeCells count="1">
    <mergeCell ref="B16:E16"/>
  </mergeCells>
  <pageMargins left="0.51181102362204722" right="0.51181102362204722" top="0.78740157480314965" bottom="0.78740157480314965" header="0.31496062992125984" footer="0.31496062992125984"/>
  <pageSetup paperSize="9" orientation="landscape" r:id="rId1"/>
  <headerFooter>
    <oddFooter>&amp;L_x000D_&amp;1#&amp;"Aptos"&amp;10&amp;K000000 Restrito</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5"/>
  <sheetViews>
    <sheetView showGridLines="0" topLeftCell="A13" zoomScale="90" zoomScaleNormal="90" workbookViewId="0"/>
  </sheetViews>
  <sheetFormatPr defaultColWidth="0" defaultRowHeight="15" customHeight="1" zeroHeight="1" x14ac:dyDescent="0.35"/>
  <cols>
    <col min="1" max="20" width="9.1796875" customWidth="1"/>
    <col min="21" max="16383" width="9.1796875" hidden="1"/>
    <col min="16384" max="16384" width="0.54296875" customWidth="1"/>
  </cols>
  <sheetData>
    <row r="1" spans="1:20" ht="15" customHeight="1" thickTop="1" x14ac:dyDescent="0.35">
      <c r="A1" s="1"/>
      <c r="B1" s="2"/>
      <c r="C1" s="2"/>
      <c r="D1" s="2"/>
      <c r="E1" s="2"/>
      <c r="F1" s="2"/>
      <c r="G1" s="2"/>
      <c r="H1" s="2"/>
      <c r="I1" s="2"/>
      <c r="J1" s="2"/>
      <c r="K1" s="2"/>
      <c r="L1" s="2"/>
      <c r="M1" s="2"/>
      <c r="N1" s="2"/>
      <c r="O1" s="2"/>
      <c r="P1" s="2"/>
      <c r="Q1" s="2"/>
      <c r="R1" s="2"/>
      <c r="S1" s="2"/>
      <c r="T1" s="3"/>
    </row>
    <row r="2" spans="1:20" ht="15" customHeight="1" x14ac:dyDescent="0.35">
      <c r="A2" s="4"/>
      <c r="T2" s="5"/>
    </row>
    <row r="3" spans="1:20" ht="15" customHeight="1" x14ac:dyDescent="0.35">
      <c r="A3" s="4"/>
      <c r="T3" s="5"/>
    </row>
    <row r="4" spans="1:20" ht="15" customHeight="1" x14ac:dyDescent="0.35">
      <c r="A4" s="4"/>
      <c r="T4" s="5"/>
    </row>
    <row r="5" spans="1:20" ht="15" customHeight="1" x14ac:dyDescent="0.35">
      <c r="A5" s="4"/>
      <c r="T5" s="5"/>
    </row>
    <row r="6" spans="1:20" ht="15" customHeight="1" x14ac:dyDescent="0.35">
      <c r="A6" s="4"/>
      <c r="C6" s="11"/>
      <c r="T6" s="5"/>
    </row>
    <row r="7" spans="1:20" ht="15" customHeight="1" x14ac:dyDescent="0.35">
      <c r="A7" s="4"/>
      <c r="C7" s="11"/>
      <c r="T7" s="5"/>
    </row>
    <row r="8" spans="1:20" ht="15" customHeight="1" x14ac:dyDescent="0.35">
      <c r="A8" s="4"/>
      <c r="C8" s="21"/>
      <c r="T8" s="5"/>
    </row>
    <row r="9" spans="1:20" ht="15" customHeight="1" x14ac:dyDescent="0.35">
      <c r="A9" s="4"/>
      <c r="C9" s="21"/>
      <c r="T9" s="5"/>
    </row>
    <row r="10" spans="1:20" ht="15" customHeight="1" x14ac:dyDescent="0.35">
      <c r="A10" s="4"/>
      <c r="C10" s="21"/>
      <c r="T10" s="5"/>
    </row>
    <row r="11" spans="1:20" ht="15" customHeight="1" x14ac:dyDescent="0.35">
      <c r="A11" s="4"/>
      <c r="T11" s="5"/>
    </row>
    <row r="12" spans="1:20" ht="15" customHeight="1" x14ac:dyDescent="0.35">
      <c r="A12" s="4"/>
      <c r="T12" s="5"/>
    </row>
    <row r="13" spans="1:20" ht="15" customHeight="1" x14ac:dyDescent="0.35">
      <c r="A13" s="4"/>
      <c r="T13" s="5"/>
    </row>
    <row r="14" spans="1:20" ht="15" customHeight="1" x14ac:dyDescent="0.35">
      <c r="A14" s="4"/>
      <c r="T14" s="5"/>
    </row>
    <row r="15" spans="1:20" ht="15" customHeight="1" x14ac:dyDescent="0.35">
      <c r="A15" s="4"/>
      <c r="T15" s="5"/>
    </row>
    <row r="16" spans="1:20" ht="15" customHeight="1" x14ac:dyDescent="0.35">
      <c r="A16" s="4"/>
      <c r="T16" s="5"/>
    </row>
    <row r="17" spans="1:20" ht="15" customHeight="1" x14ac:dyDescent="0.35">
      <c r="A17" s="4"/>
      <c r="T17" s="5"/>
    </row>
    <row r="18" spans="1:20" ht="15" customHeight="1" x14ac:dyDescent="0.35">
      <c r="A18" s="4"/>
      <c r="T18" s="5"/>
    </row>
    <row r="19" spans="1:20" ht="15" customHeight="1" x14ac:dyDescent="0.35">
      <c r="A19" s="4"/>
      <c r="T19" s="5"/>
    </row>
    <row r="20" spans="1:20" ht="15" customHeight="1" x14ac:dyDescent="0.35">
      <c r="A20" s="4"/>
      <c r="T20" s="5"/>
    </row>
    <row r="21" spans="1:20" ht="15" customHeight="1" x14ac:dyDescent="0.35">
      <c r="A21" s="4"/>
      <c r="T21" s="5"/>
    </row>
    <row r="22" spans="1:20" ht="15" customHeight="1" x14ac:dyDescent="0.35">
      <c r="A22" s="4"/>
      <c r="T22" s="5"/>
    </row>
    <row r="23" spans="1:20" ht="15" customHeight="1" x14ac:dyDescent="0.35">
      <c r="A23" s="4"/>
      <c r="T23" s="5"/>
    </row>
    <row r="24" spans="1:20" ht="15" customHeight="1" x14ac:dyDescent="0.35">
      <c r="A24" s="4"/>
      <c r="T24" s="5"/>
    </row>
    <row r="25" spans="1:20" ht="15" customHeight="1" thickBot="1" x14ac:dyDescent="0.4">
      <c r="A25" s="23" t="s">
        <v>28</v>
      </c>
      <c r="B25" s="7"/>
      <c r="C25" s="7"/>
      <c r="D25" s="7"/>
      <c r="E25" s="7"/>
      <c r="F25" s="7"/>
      <c r="G25" s="7"/>
      <c r="H25" s="7"/>
      <c r="I25" s="7"/>
      <c r="J25" s="7"/>
      <c r="K25" s="7"/>
      <c r="L25" s="7"/>
      <c r="M25" s="7"/>
      <c r="N25" s="7"/>
      <c r="O25" s="7"/>
      <c r="P25" s="7"/>
      <c r="Q25" s="7"/>
      <c r="R25" s="7"/>
      <c r="S25" s="7"/>
      <c r="T25" s="8"/>
    </row>
  </sheetData>
  <pageMargins left="0.51181102362204722" right="0.51181102362204722" top="0.78740157480314965" bottom="0.78740157480314965" header="0.31496062992125984" footer="0.31496062992125984"/>
  <pageSetup paperSize="9" orientation="landscape" r:id="rId1"/>
  <headerFooter>
    <oddFooter>&amp;L_x000D_&amp;1#&amp;"Aptos"&amp;10&amp;K000000 Restrito</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8e0a426-e65c-4014-aea4-d04bb802e535" origin="userSelected"/>
</file>

<file path=customXml/itemProps1.xml><?xml version="1.0" encoding="utf-8"?>
<ds:datastoreItem xmlns:ds="http://schemas.openxmlformats.org/officeDocument/2006/customXml" ds:itemID="{370CB3FF-2E92-46CB-A90F-D504E346542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22</vt:i4>
      </vt:variant>
    </vt:vector>
  </HeadingPairs>
  <TitlesOfParts>
    <vt:vector size="22" baseType="lpstr">
      <vt:lpstr>Cover</vt:lpstr>
      <vt:lpstr>Disclaimer</vt:lpstr>
      <vt:lpstr>Summary</vt:lpstr>
      <vt:lpstr>About Tegma</vt:lpstr>
      <vt:lpstr>Auto Results</vt:lpstr>
      <vt:lpstr># Transported Vehicles</vt:lpstr>
      <vt:lpstr>Avg distance</vt:lpstr>
      <vt:lpstr>Avg tariff</vt:lpstr>
      <vt:lpstr>Costs &amp; Expenses - Auto</vt:lpstr>
      <vt:lpstr>Financial highlights - Auto</vt:lpstr>
      <vt:lpstr>Int. Log. results</vt:lpstr>
      <vt:lpstr>Costs &amp; Expenses - Int Log.</vt:lpstr>
      <vt:lpstr>Financial Highlights - Int Log.</vt:lpstr>
      <vt:lpstr>Consolidated Results</vt:lpstr>
      <vt:lpstr>Financial Result</vt:lpstr>
      <vt:lpstr>Equity Pickup</vt:lpstr>
      <vt:lpstr>Income tax and social contrib.</vt:lpstr>
      <vt:lpstr>Balance Sheet</vt:lpstr>
      <vt:lpstr>CAPEX</vt:lpstr>
      <vt:lpstr>Free cash flow to firm</vt:lpstr>
      <vt:lpstr>Dividends &amp; IOE</vt:lpstr>
      <vt:lpstr>Contacts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Nunes Costa e Costa</dc:creator>
  <cp:keywords>b-class-0</cp:keywords>
  <cp:lastModifiedBy>Leonardo Souza Dos Santos</cp:lastModifiedBy>
  <cp:lastPrinted>2023-01-09T20:16:48Z</cp:lastPrinted>
  <dcterms:created xsi:type="dcterms:W3CDTF">2023-01-09T18:12:05Z</dcterms:created>
  <dcterms:modified xsi:type="dcterms:W3CDTF">2026-03-24T11:57:35Z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142f4c0e-ca14-4431-903e-e48cc9ae3860</vt:lpwstr>
  </property>
  <property fmtid="{D5CDD505-2E9C-101B-9397-08002B2CF9AE}" pid="3" name="bjDocumentSecurityLabel">
    <vt:lpwstr>Documento Não Classificado</vt:lpwstr>
  </property>
  <property fmtid="{D5CDD505-2E9C-101B-9397-08002B2CF9AE}" pid="4" name="bjSaver">
    <vt:lpwstr>nWkPXJCnkPVii/vL807qEvmv5sG3plNV</vt:lpwstr>
  </property>
  <property fmtid="{D5CDD505-2E9C-101B-9397-08002B2CF9AE}" pid="5" name="bjClsUserRVM">
    <vt:lpwstr>[]</vt:lpwstr>
  </property>
  <property fmtid="{D5CDD505-2E9C-101B-9397-08002B2CF9AE}" pid="6" name="MSIP_Label_251f2f31-8cf1-4fa8-9c87-e75b15e7f4b0_Enabled">
    <vt:lpwstr>true</vt:lpwstr>
  </property>
  <property fmtid="{D5CDD505-2E9C-101B-9397-08002B2CF9AE}" pid="7" name="MSIP_Label_251f2f31-8cf1-4fa8-9c87-e75b15e7f4b0_SetDate">
    <vt:lpwstr>2026-03-13T17:54:05Z</vt:lpwstr>
  </property>
  <property fmtid="{D5CDD505-2E9C-101B-9397-08002B2CF9AE}" pid="8" name="MSIP_Label_251f2f31-8cf1-4fa8-9c87-e75b15e7f4b0_Method">
    <vt:lpwstr>Standard</vt:lpwstr>
  </property>
  <property fmtid="{D5CDD505-2E9C-101B-9397-08002B2CF9AE}" pid="9" name="MSIP_Label_251f2f31-8cf1-4fa8-9c87-e75b15e7f4b0_Name">
    <vt:lpwstr>Restrito</vt:lpwstr>
  </property>
  <property fmtid="{D5CDD505-2E9C-101B-9397-08002B2CF9AE}" pid="10" name="MSIP_Label_251f2f31-8cf1-4fa8-9c87-e75b15e7f4b0_SiteId">
    <vt:lpwstr>c2286486-94a4-43c1-93a3-f5ac60a90b4e</vt:lpwstr>
  </property>
  <property fmtid="{D5CDD505-2E9C-101B-9397-08002B2CF9AE}" pid="11" name="MSIP_Label_251f2f31-8cf1-4fa8-9c87-e75b15e7f4b0_ActionId">
    <vt:lpwstr>67c44612-cace-4ffa-9fc4-8674beb9d714</vt:lpwstr>
  </property>
  <property fmtid="{D5CDD505-2E9C-101B-9397-08002B2CF9AE}" pid="12" name="MSIP_Label_251f2f31-8cf1-4fa8-9c87-e75b15e7f4b0_ContentBits">
    <vt:lpwstr>2</vt:lpwstr>
  </property>
  <property fmtid="{D5CDD505-2E9C-101B-9397-08002B2CF9AE}" pid="13" name="MSIP_Label_251f2f31-8cf1-4fa8-9c87-e75b15e7f4b0_Tag">
    <vt:lpwstr>10, 3, 0, 1</vt:lpwstr>
  </property>
</Properties>
</file>