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I\_ Relações com Investidores\Resultados\Neoenergia\2023\4T23\Planilhas Site\"/>
    </mc:Choice>
  </mc:AlternateContent>
  <xr:revisionPtr revIDLastSave="0" documentId="13_ncr:1_{BEA8AF63-2DE6-4694-8F34-E0E6E610BC70}" xr6:coauthVersionLast="47" xr6:coauthVersionMax="47" xr10:uidLastSave="{00000000-0000-0000-0000-000000000000}"/>
  <bookViews>
    <workbookView showHorizontalScroll="0" showVerticalScroll="0" showSheetTabs="0" xWindow="-28920" yWindow="-2685" windowWidth="29040" windowHeight="15840" xr2:uid="{753B2DAA-74AA-4BB9-B646-F9A7CCBE5584}"/>
  </bookViews>
  <sheets>
    <sheet name="Quadro Geral" sheetId="11" r:id="rId1"/>
    <sheet name="Mercado de Capitais" sheetId="5" r:id="rId2"/>
    <sheet name="Fomento" sheetId="8" r:id="rId3"/>
    <sheet name="Bancos Comerciais" sheetId="10" r:id="rId4"/>
    <sheet name="NDF e outros" sheetId="12" r:id="rId5"/>
  </sheets>
  <definedNames>
    <definedName name="_xlnm._FilterDatabase" localSheetId="3" hidden="1">'Bancos Comerciais'!$B$10:$I$62</definedName>
    <definedName name="_xlnm._FilterDatabase" localSheetId="2" hidden="1">Fomento!$B$10:$I$154</definedName>
    <definedName name="_xlnm._FilterDatabase" localSheetId="1" hidden="1">'Mercado de Capitais'!$B$10:$K$85</definedName>
    <definedName name="_xlnm._FilterDatabase" localSheetId="4" hidden="1">'NDF e outros'!$B$10:$I$38</definedName>
    <definedName name="_xlnm._FilterDatabase" localSheetId="0" hidden="1">'Quadro Geral'!$C$8:$C$55</definedName>
    <definedName name="_xlnm.Extract" localSheetId="3">'Bancos Comerciais'!$B$10:$F$10</definedName>
    <definedName name="_xlnm.Extract" localSheetId="2">Fomento!$B$10:$F$10</definedName>
    <definedName name="_xlnm.Extract" localSheetId="1">'Mercado de Capitais'!$B$10:$H$10</definedName>
    <definedName name="_xlnm.Extract" localSheetId="4">'NDF e outros'!$B$10:$F$10</definedName>
    <definedName name="_xlnm.Extract" localSheetId="0">'Quadro Geral'!$C$8:$C$8</definedName>
    <definedName name="_xlnm.Criteria" localSheetId="3">'Bancos Comerciais'!#REF!</definedName>
    <definedName name="_xlnm.Criteria" localSheetId="2">Fomento!#REF!</definedName>
    <definedName name="_xlnm.Criteria" localSheetId="1">'Mercado de Capitais'!#REF!</definedName>
    <definedName name="_xlnm.Criteria" localSheetId="4">'NDF e outros'!#REF!</definedName>
    <definedName name="_xlnm.Criteria" localSheetId="0">'Quadro Geral'!#REF!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4" i="8" l="1"/>
  <c r="C85" i="5"/>
  <c r="C62" i="10"/>
  <c r="B61" i="10"/>
  <c r="C61" i="10"/>
  <c r="B59" i="10"/>
  <c r="C59" i="10"/>
  <c r="B57" i="10"/>
  <c r="C57" i="10"/>
  <c r="C47" i="5"/>
  <c r="C28" i="5"/>
  <c r="B37" i="12"/>
  <c r="C37" i="12"/>
  <c r="B34" i="12"/>
  <c r="C34" i="12"/>
  <c r="B32" i="12"/>
  <c r="C32" i="12"/>
  <c r="B30" i="12"/>
  <c r="C30" i="12"/>
  <c r="B28" i="12"/>
  <c r="C28" i="12"/>
  <c r="B26" i="12"/>
  <c r="C26" i="12"/>
  <c r="B24" i="12"/>
  <c r="C24" i="12"/>
  <c r="B22" i="12"/>
  <c r="C22" i="12"/>
  <c r="B20" i="12"/>
  <c r="C20" i="12"/>
  <c r="B18" i="12"/>
  <c r="C18" i="12"/>
  <c r="B16" i="12"/>
  <c r="C16" i="12"/>
  <c r="B14" i="12"/>
  <c r="C14" i="12"/>
  <c r="C38" i="12" s="1"/>
  <c r="B12" i="12"/>
  <c r="B38" i="12"/>
  <c r="C12" i="12"/>
  <c r="C10" i="12"/>
  <c r="B153" i="8" l="1"/>
  <c r="B42" i="10"/>
  <c r="C153" i="8" l="1"/>
  <c r="B142" i="8" l="1"/>
  <c r="B39" i="10" l="1"/>
  <c r="B90" i="8" l="1"/>
  <c r="B82" i="5"/>
  <c r="B28" i="5"/>
  <c r="B33" i="10"/>
  <c r="C10" i="10" l="1"/>
  <c r="C10" i="8"/>
  <c r="B85" i="5" l="1"/>
  <c r="B154" i="8"/>
  <c r="B62" i="10"/>
  <c r="B138" i="8"/>
  <c r="B55" i="10" l="1"/>
  <c r="B49" i="10"/>
  <c r="B47" i="10"/>
  <c r="B35" i="10"/>
  <c r="B20" i="10"/>
  <c r="B131" i="8"/>
  <c r="B127" i="8"/>
  <c r="B101" i="8"/>
  <c r="B99" i="8"/>
  <c r="B86" i="8"/>
  <c r="B82" i="8"/>
  <c r="B59" i="8"/>
  <c r="B12" i="8"/>
  <c r="B84" i="5"/>
  <c r="B79" i="5"/>
  <c r="B75" i="5"/>
  <c r="B71" i="5"/>
  <c r="B58" i="5"/>
  <c r="B47" i="5"/>
  <c r="C39" i="10" l="1"/>
  <c r="C42" i="10"/>
  <c r="C84" i="5"/>
  <c r="C75" i="5"/>
  <c r="C73" i="5"/>
  <c r="C49" i="10"/>
  <c r="C101" i="8"/>
  <c r="C12" i="5"/>
  <c r="C12" i="8"/>
  <c r="C16" i="8" l="1"/>
  <c r="C51" i="8"/>
  <c r="C138" i="8"/>
  <c r="C21" i="8"/>
  <c r="C35" i="10"/>
  <c r="C90" i="8"/>
  <c r="C127" i="8"/>
  <c r="C55" i="10"/>
  <c r="C142" i="8"/>
  <c r="C86" i="8"/>
  <c r="C20" i="10"/>
  <c r="C82" i="5"/>
  <c r="C47" i="10"/>
  <c r="C150" i="8"/>
  <c r="C33" i="10"/>
  <c r="C58" i="5"/>
  <c r="C79" i="5"/>
  <c r="C59" i="8"/>
  <c r="C82" i="8"/>
  <c r="C99" i="8"/>
  <c r="C71" i="5"/>
  <c r="C26" i="8"/>
  <c r="C67" i="8"/>
  <c r="C131" i="8"/>
  <c r="C124" i="8" l="1"/>
  <c r="C47" i="8"/>
</calcChain>
</file>

<file path=xl/sharedStrings.xml><?xml version="1.0" encoding="utf-8"?>
<sst xmlns="http://schemas.openxmlformats.org/spreadsheetml/2006/main" count="1293" uniqueCount="309">
  <si>
    <t>Operações</t>
  </si>
  <si>
    <t>Emissão</t>
  </si>
  <si>
    <t>Nº Títulos em circulação</t>
  </si>
  <si>
    <t>Nº Títulos emitidos</t>
  </si>
  <si>
    <t>Vencimento</t>
  </si>
  <si>
    <t>Amortização</t>
  </si>
  <si>
    <t>Garantias</t>
  </si>
  <si>
    <t>NDB</t>
  </si>
  <si>
    <t>Calango 6</t>
  </si>
  <si>
    <t>Lagoa 1</t>
  </si>
  <si>
    <t>Termopernambuco</t>
  </si>
  <si>
    <t>Afluente T</t>
  </si>
  <si>
    <t>Arizona 1</t>
  </si>
  <si>
    <t>Caetité 1</t>
  </si>
  <si>
    <t>Caetité 2</t>
  </si>
  <si>
    <t>Caetité 3</t>
  </si>
  <si>
    <t>Calango 1</t>
  </si>
  <si>
    <t>Calango 2</t>
  </si>
  <si>
    <t>Calango 3</t>
  </si>
  <si>
    <t>Calango 4</t>
  </si>
  <si>
    <t>Calango 5</t>
  </si>
  <si>
    <t>Geração Céu Azul</t>
  </si>
  <si>
    <t>Lagoa 3</t>
  </si>
  <si>
    <t>Lagoa 4</t>
  </si>
  <si>
    <t>Canoas 2</t>
  </si>
  <si>
    <t>Canoas 3</t>
  </si>
  <si>
    <t>Canoas 4</t>
  </si>
  <si>
    <t>Chafariz 1</t>
  </si>
  <si>
    <t>Chafariz 2</t>
  </si>
  <si>
    <t>Chafariz 4</t>
  </si>
  <si>
    <t>Chafariz 5</t>
  </si>
  <si>
    <t>Arapua 1</t>
  </si>
  <si>
    <t>Arapua 2</t>
  </si>
  <si>
    <t>Arapua 3</t>
  </si>
  <si>
    <t>Mel 2</t>
  </si>
  <si>
    <t>Chafariz 3</t>
  </si>
  <si>
    <t>Chafariz 6</t>
  </si>
  <si>
    <t>Chafariz 7</t>
  </si>
  <si>
    <t>Oitis 2</t>
  </si>
  <si>
    <t>Oitis 3</t>
  </si>
  <si>
    <t>Oitis 4</t>
  </si>
  <si>
    <t>Oitis 5</t>
  </si>
  <si>
    <t>Oitis 6</t>
  </si>
  <si>
    <t>Oitis 7</t>
  </si>
  <si>
    <t>Oitis 8</t>
  </si>
  <si>
    <t>Itapebi</t>
  </si>
  <si>
    <t>Empresa</t>
  </si>
  <si>
    <t>Neoenergia Controladora</t>
  </si>
  <si>
    <t>Neoenergia Coelba</t>
  </si>
  <si>
    <t>Neoenergia Cosern</t>
  </si>
  <si>
    <t>Neoenergia Elektro</t>
  </si>
  <si>
    <t>Neoenergia Pernambuco</t>
  </si>
  <si>
    <t>Neoenergia Vale do Itajaí</t>
  </si>
  <si>
    <t>Neoenergia Guanabara</t>
  </si>
  <si>
    <t>Neoenergia Lagoa dos Patos</t>
  </si>
  <si>
    <t>NC Energia</t>
  </si>
  <si>
    <t>Total Calangos</t>
  </si>
  <si>
    <t>Total Lagoas</t>
  </si>
  <si>
    <t>Total Arapuas</t>
  </si>
  <si>
    <t>Total Arizonas</t>
  </si>
  <si>
    <t>Total Caetités</t>
  </si>
  <si>
    <t>Total Canoas</t>
  </si>
  <si>
    <t>Total Chafarizes</t>
  </si>
  <si>
    <t>Total Oitis</t>
  </si>
  <si>
    <t>(*) Saldo devedor líquido de derivativos, considerando os custos de captação e marcação a mercado.</t>
  </si>
  <si>
    <t>Mercado de Capitais</t>
  </si>
  <si>
    <t>Fomento</t>
  </si>
  <si>
    <t>Bancos Comerciais</t>
  </si>
  <si>
    <t>Custo (**)</t>
  </si>
  <si>
    <t>(**) Operações com swap assumindo o custo da ponta passiva como custo da operação.</t>
  </si>
  <si>
    <t>CHAVE</t>
  </si>
  <si>
    <t>Neoenergia Morro do Chapéu</t>
  </si>
  <si>
    <t xml:space="preserve"> </t>
  </si>
  <si>
    <t>Energética Águas da Pedra</t>
  </si>
  <si>
    <t>NDF / Outros</t>
  </si>
  <si>
    <t>Neoenergia Renováveis</t>
  </si>
  <si>
    <t>EKTT 8</t>
  </si>
  <si>
    <t>EKTT 9</t>
  </si>
  <si>
    <t>Neoenergia Serviços</t>
  </si>
  <si>
    <t>Posição de 31/12/2023</t>
  </si>
  <si>
    <t>Posição 31/12/2023 (*)</t>
  </si>
  <si>
    <t>Neoenergia Transmissão 11</t>
  </si>
  <si>
    <t>\</t>
  </si>
  <si>
    <t>Aval Neoenergia Controladora</t>
  </si>
  <si>
    <t>Quirografária</t>
  </si>
  <si>
    <t>Debêntures 1ª Emissão Série Única</t>
  </si>
  <si>
    <t>Debêntures 9ª Emissão Série Única</t>
  </si>
  <si>
    <t>Debêntures 10ª Emissão 1ª Série</t>
  </si>
  <si>
    <t>Debêntures 10ª Emissão 2ª Série</t>
  </si>
  <si>
    <t>Debêntures 11ª Emissão 1ª Série</t>
  </si>
  <si>
    <t>Debêntures 11ª Emissão 2ª Série</t>
  </si>
  <si>
    <t>Debêntures 11ª Emissão 3ª Série</t>
  </si>
  <si>
    <t>Nota Comercial 12/2021</t>
  </si>
  <si>
    <t>Debêntures 12ª Emissão 1ª Série</t>
  </si>
  <si>
    <t>Debêntures 12ª Emissão 2ª Série</t>
  </si>
  <si>
    <t>Debêntures 12ª Emissão 3ª Série</t>
  </si>
  <si>
    <t>Nota Comercial 07/2022</t>
  </si>
  <si>
    <t>Debêntures 13ª Emissão 1ª Série</t>
  </si>
  <si>
    <t>Debêntures 13ª Emissão 2ª Série</t>
  </si>
  <si>
    <t>Debêntures 13ª Emissão 3ª Série</t>
  </si>
  <si>
    <t>Debêntures 11ª Emissão Série Única</t>
  </si>
  <si>
    <t>Debêntures 14ª Emissão 1ª Série</t>
  </si>
  <si>
    <t>Debêntures 14ª Emissão 2ª Série</t>
  </si>
  <si>
    <t>Debêntures 14ª Emissão 3ª Série</t>
  </si>
  <si>
    <t>Debêntures 16ª Emissão 1ª Série</t>
  </si>
  <si>
    <t>Debêntures 16ª Emissão 2ª Série</t>
  </si>
  <si>
    <t>Nota Comercial 07/2023</t>
  </si>
  <si>
    <t>Debêntures 17ª Emissão 1ª Série</t>
  </si>
  <si>
    <t>Debêntures 17ª Emissão 2ª Série</t>
  </si>
  <si>
    <t>Debêntures 7ª Emissão 2ª Série</t>
  </si>
  <si>
    <t>Debêntures 9ª Emissão 1ª Série</t>
  </si>
  <si>
    <t>Debêntures 9ª Emissão 2ª Série</t>
  </si>
  <si>
    <t>Debêntures 9ª Emissão 3ª Série</t>
  </si>
  <si>
    <t>Debêntures 10ª Emissão 3ª Série</t>
  </si>
  <si>
    <t>Debêntures 7ª Emissão 3ª Série</t>
  </si>
  <si>
    <t>Nota Promissória 08/2021</t>
  </si>
  <si>
    <t>Debêntures 4ª Emissão Série Única</t>
  </si>
  <si>
    <t>Debêntures 5ª Emissão 1ª Série</t>
  </si>
  <si>
    <t>Debêntures 5ª Emissão 2ª Série</t>
  </si>
  <si>
    <t>Debêntures 6ª Emissão 1ª Série</t>
  </si>
  <si>
    <t>Debêntures 6ª Emissão 2ª Série</t>
  </si>
  <si>
    <t>Debêntures 8ª Emissão Série Única</t>
  </si>
  <si>
    <t>IPCA + 8,7345% a.a.</t>
  </si>
  <si>
    <t>IPCA + 6,0352% a.a.</t>
  </si>
  <si>
    <t>109,5% CDI</t>
  </si>
  <si>
    <t>111% CDI</t>
  </si>
  <si>
    <t>CDi + 1,39% a.a.</t>
  </si>
  <si>
    <t>CDi + 1,54% a.a.</t>
  </si>
  <si>
    <t>IPCA + 5,88% a.a.</t>
  </si>
  <si>
    <t>CDI + 1,34% a.a.</t>
  </si>
  <si>
    <t>CDI + 1,49% a.a.</t>
  </si>
  <si>
    <t>CDI + 1,55% a.a.</t>
  </si>
  <si>
    <t>CDI + 1,68% a.a.</t>
  </si>
  <si>
    <t>IPCA + 6,2792% a.a.</t>
  </si>
  <si>
    <t>CDI + 1,39% a.a.</t>
  </si>
  <si>
    <t>CDI + 1,54% a.a.</t>
  </si>
  <si>
    <t>CDI + 1,18% a.a.</t>
  </si>
  <si>
    <t>IPCA + 6,1% a.a.</t>
  </si>
  <si>
    <t>IPCA + 5,82% a.a.</t>
  </si>
  <si>
    <t>IPCA + 6,2214% a.a.</t>
  </si>
  <si>
    <t>108% CDI</t>
  </si>
  <si>
    <t>110,25% CDI</t>
  </si>
  <si>
    <t>CDI + 1,95% a.a.</t>
  </si>
  <si>
    <t>IPCA + 6,25% a.a.</t>
  </si>
  <si>
    <t>CDI + 0,9% a.a.</t>
  </si>
  <si>
    <t>95,35% CDI</t>
  </si>
  <si>
    <t>IPCA + 4,2542%a.a.</t>
  </si>
  <si>
    <t>IPCA + 4,4986%a.a.</t>
  </si>
  <si>
    <t>107,25% CDI</t>
  </si>
  <si>
    <t xml:space="preserve">CDI + 1,34% a.a. </t>
  </si>
  <si>
    <t>CDI + 1,28% a.a.</t>
  </si>
  <si>
    <t>CDI + 1,43% a.a.</t>
  </si>
  <si>
    <t>IPCA + 6,4482% a.a.</t>
  </si>
  <si>
    <t>IPCA + 6,623% a.a.</t>
  </si>
  <si>
    <t>IPCA + 5,9542% a.a.</t>
  </si>
  <si>
    <t>CDI + 1,6% a.a.</t>
  </si>
  <si>
    <t>CDI + 1,79% a.a.</t>
  </si>
  <si>
    <t>CDI + 1,29% a.a.</t>
  </si>
  <si>
    <t>CDI + 1,44% a.a.</t>
  </si>
  <si>
    <t>IPCA + 5,77% a.a.</t>
  </si>
  <si>
    <t>CDI + 1,58% a.a.</t>
  </si>
  <si>
    <t>CDI + 1,06% a.a.</t>
  </si>
  <si>
    <t>IPCA + 7,3287% a.a.</t>
  </si>
  <si>
    <t>110,75% CDI</t>
  </si>
  <si>
    <t>CDI + 1,59% a.a.</t>
  </si>
  <si>
    <t>CDI + 1,72% a.a.</t>
  </si>
  <si>
    <t>IPCA + 4,07% a.a.</t>
  </si>
  <si>
    <t>IPCA + 4,22% a.a.</t>
  </si>
  <si>
    <t>111,5% CDI</t>
  </si>
  <si>
    <t>Semestral</t>
  </si>
  <si>
    <t>Anual</t>
  </si>
  <si>
    <t>No Vencimento</t>
  </si>
  <si>
    <t>Financiamento 08/2014</t>
  </si>
  <si>
    <t>Financiamento 04/2020</t>
  </si>
  <si>
    <t>Financiamento 08/2012</t>
  </si>
  <si>
    <t>Financiamento 11/2012</t>
  </si>
  <si>
    <t>Financiamento 07/2012</t>
  </si>
  <si>
    <t>Financiamento 12/2016</t>
  </si>
  <si>
    <t>Financiamento 12/2020</t>
  </si>
  <si>
    <t>Financiamento 03/2019</t>
  </si>
  <si>
    <t>Financiamento 02/2021</t>
  </si>
  <si>
    <t>Financiamento 10/2013</t>
  </si>
  <si>
    <t>Financiamento 06/2019</t>
  </si>
  <si>
    <t>Financiamento 07/2020</t>
  </si>
  <si>
    <t>Financiamento 08/2020</t>
  </si>
  <si>
    <t>Financiamento 05/2020</t>
  </si>
  <si>
    <t>Financiamento 03/2017</t>
  </si>
  <si>
    <t>Financiamento 06/2013</t>
  </si>
  <si>
    <t>Financiamento 02/2019</t>
  </si>
  <si>
    <t>Financiamento 03/2021</t>
  </si>
  <si>
    <t>Financiamento 01/2015</t>
  </si>
  <si>
    <t>Financiamento 06/2017</t>
  </si>
  <si>
    <t>Financiamento 01/2018</t>
  </si>
  <si>
    <t>Financiamento 05/2021</t>
  </si>
  <si>
    <t>Financiamento 09/2022</t>
  </si>
  <si>
    <t>Financiamento 10/2021</t>
  </si>
  <si>
    <t>Financiamento 11/2022</t>
  </si>
  <si>
    <t>Financiamento 08/2023</t>
  </si>
  <si>
    <t>Financiamento 07/2016</t>
  </si>
  <si>
    <t>Financiamento 07/2017</t>
  </si>
  <si>
    <t>Financiamento 06/2023</t>
  </si>
  <si>
    <t>Financiamento 12/2018</t>
  </si>
  <si>
    <t>Financiamento 11/2017</t>
  </si>
  <si>
    <t>Financiamento 04/2014</t>
  </si>
  <si>
    <t>Financiamento 08/2015</t>
  </si>
  <si>
    <t>Financiamento 01/2021</t>
  </si>
  <si>
    <t>Financiamento 10/2020</t>
  </si>
  <si>
    <t>Financiamento 11/2021</t>
  </si>
  <si>
    <t>Financiamento 12/2022</t>
  </si>
  <si>
    <t>Financiamento 07/2023</t>
  </si>
  <si>
    <t>Financiamento 12/2023</t>
  </si>
  <si>
    <t>Financiamento 01/2023</t>
  </si>
  <si>
    <t>Financiamento 09/2021</t>
  </si>
  <si>
    <t>Financiamento 10/2008</t>
  </si>
  <si>
    <t>6% a.a.</t>
  </si>
  <si>
    <t>IPCA + 4,1101% a.a.</t>
  </si>
  <si>
    <t>TJLP + 2,18% a.a.</t>
  </si>
  <si>
    <t>TJLP</t>
  </si>
  <si>
    <t>TJLP + 1,93% a.a.</t>
  </si>
  <si>
    <t>TJLP + 2,12% a.a.</t>
  </si>
  <si>
    <t>TJLP + 4,55% a.a.</t>
  </si>
  <si>
    <t>IPCA + 4,8954% a.a.</t>
  </si>
  <si>
    <t>IPCA + 3,7941% a.a.</t>
  </si>
  <si>
    <t>IPCA + 2,7381% a.a.</t>
  </si>
  <si>
    <t>IPCA + 2,8446% a.a.</t>
  </si>
  <si>
    <t>110% CDI</t>
  </si>
  <si>
    <t>IPCA + 1,96% a.a.</t>
  </si>
  <si>
    <t>IPCA + 1,94% a.a.</t>
  </si>
  <si>
    <t>SELIC + 2,53% a.a.</t>
  </si>
  <si>
    <t>IPCA + 4,723% a.a.</t>
  </si>
  <si>
    <t>IPCA + 2,7037% a.a.</t>
  </si>
  <si>
    <t>IPCA + 3,3045% a.a.</t>
  </si>
  <si>
    <t>92,4% CDI</t>
  </si>
  <si>
    <t>87,65% CDI</t>
  </si>
  <si>
    <t>102,89% CDI</t>
  </si>
  <si>
    <t>CDI + 1,07% a.a.</t>
  </si>
  <si>
    <t>CDI + 2,2% a.a.</t>
  </si>
  <si>
    <t>IPCA + 3,79% a.a.</t>
  </si>
  <si>
    <t>IPCA + 5,6927% a.a.</t>
  </si>
  <si>
    <t>IPCA + 4,7924% a.a.</t>
  </si>
  <si>
    <t>CDI -0,30% a.a.</t>
  </si>
  <si>
    <t>76,50% CDI</t>
  </si>
  <si>
    <t>88,35% CDI</t>
  </si>
  <si>
    <t>CDI + 2,20% a.a.</t>
  </si>
  <si>
    <t>TJLP + 1,78% a.a.</t>
  </si>
  <si>
    <t>TJLP + 7,37% a.a.</t>
  </si>
  <si>
    <t>TJLP + 1,87% a.a.</t>
  </si>
  <si>
    <t>TJLP + 4,39% a.a.</t>
  </si>
  <si>
    <t>CDI + 0,50% a.a.</t>
  </si>
  <si>
    <t>CDI + 0,59% a.a.</t>
  </si>
  <si>
    <t>IPCA + 6,48% a.a.</t>
  </si>
  <si>
    <t>CDI + 1,17% a.a.</t>
  </si>
  <si>
    <t>CDI + 0,15% a.a.</t>
  </si>
  <si>
    <t>CDI + 0,5857% a.a.</t>
  </si>
  <si>
    <t>IPCA + 6,3729% a.a.</t>
  </si>
  <si>
    <t>IPCA + 6,49% a.a.</t>
  </si>
  <si>
    <t>IPCA + 1,332% a.a.</t>
  </si>
  <si>
    <t>TJLP + 1,81% a.a.</t>
  </si>
  <si>
    <t>Mensal</t>
  </si>
  <si>
    <t>Fiança</t>
  </si>
  <si>
    <t>Empréstimo 01/2020</t>
  </si>
  <si>
    <t>115% CDI</t>
  </si>
  <si>
    <t>Empréstimo 03/2020</t>
  </si>
  <si>
    <t>Empréstimo 01/2021</t>
  </si>
  <si>
    <t>CDI + 1,35% a.a.</t>
  </si>
  <si>
    <t>Empréstimo 06/2021</t>
  </si>
  <si>
    <t>CDI + 1,65%  a.a.</t>
  </si>
  <si>
    <t>Empréstimo 12/2021</t>
  </si>
  <si>
    <t>Empréstimo 08/2021</t>
  </si>
  <si>
    <t>CDI + 1,64% a.a.</t>
  </si>
  <si>
    <t>Empréstimo 04/2023</t>
  </si>
  <si>
    <t>CDI + 0,69% a.a.</t>
  </si>
  <si>
    <t>CDI + 1,69% a.a.</t>
  </si>
  <si>
    <t>Empréstimo 02/2022</t>
  </si>
  <si>
    <t>Empréstimo 03/2022</t>
  </si>
  <si>
    <t>CDI + 1,15% a.a.</t>
  </si>
  <si>
    <t>Empréstimo 05/2019</t>
  </si>
  <si>
    <t>107,12% CDI</t>
  </si>
  <si>
    <t>Empréstimo 06/2019</t>
  </si>
  <si>
    <t>Empréstimo 02/2020</t>
  </si>
  <si>
    <t>CDI + 1,65% a.a.</t>
  </si>
  <si>
    <t>Empréstimo 02/2021</t>
  </si>
  <si>
    <t>Empréstimo 09/2021</t>
  </si>
  <si>
    <t>CDI + 1,30% a.a.</t>
  </si>
  <si>
    <t>Empréstimo 03/2023</t>
  </si>
  <si>
    <t>CDI +1,38% a.a.</t>
  </si>
  <si>
    <t>CDI + 1,08% a.a.</t>
  </si>
  <si>
    <t>Empréstimo 07/2023</t>
  </si>
  <si>
    <t>Empréstimo 05/2023</t>
  </si>
  <si>
    <t>CDI + 1,19% a.a.</t>
  </si>
  <si>
    <t>Empréstimo 06/2023</t>
  </si>
  <si>
    <t>Empréstimo 03/2021</t>
  </si>
  <si>
    <t>107,38% CDI</t>
  </si>
  <si>
    <t>No vencimento</t>
  </si>
  <si>
    <t>Empréstimo 01/2022</t>
  </si>
  <si>
    <t>CDI + 1,56% a.a.</t>
  </si>
  <si>
    <t>CDI + 1,20% a.a.</t>
  </si>
  <si>
    <t>110,00% CDI</t>
  </si>
  <si>
    <t>Empréstimo 04/2021</t>
  </si>
  <si>
    <t>CDI + 1,67% a.a.</t>
  </si>
  <si>
    <t>Empréstimo 11/2023</t>
  </si>
  <si>
    <t>CDI + 1,33% a.a.</t>
  </si>
  <si>
    <t>CDI + 0,99% a.a.</t>
  </si>
  <si>
    <t>Empréstimo 10/2023</t>
  </si>
  <si>
    <t>CDI + 1,25% a.a.</t>
  </si>
  <si>
    <t>NDF</t>
  </si>
  <si>
    <t>-</t>
  </si>
  <si>
    <t>Sem garantia</t>
  </si>
  <si>
    <t>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</si>
</sst>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"/>
      <family val="2"/>
    </font>
    <font>
      <sz val="11"/>
      <color theme="1"/>
      <name val="IberPangea"/>
      <family val="2"/>
    </font>
    <font>
      <b/>
      <sz val="10"/>
      <color rgb="FF5C881A"/>
      <name val="IberPangea"/>
      <family val="2"/>
    </font>
    <font>
      <b/>
      <sz val="10"/>
      <color rgb="FFFF0000"/>
      <name val="IberPangea"/>
      <family val="2"/>
    </font>
    <font>
      <b/>
      <sz val="16"/>
      <color rgb="FF007F33"/>
      <name val="IberPangea"/>
      <family val="2"/>
    </font>
    <font>
      <sz val="11"/>
      <color rgb="FFFF0000"/>
      <name val="IberPangea"/>
      <family val="2"/>
    </font>
    <font>
      <b/>
      <sz val="10"/>
      <color theme="0"/>
      <name val="IberPangea"/>
      <family val="2"/>
    </font>
    <font>
      <b/>
      <sz val="10"/>
      <color rgb="FF008C39"/>
      <name val="IberPangea"/>
      <family val="2"/>
    </font>
    <font>
      <sz val="10"/>
      <color rgb="FF008C39"/>
      <name val="IberPangea"/>
      <family val="2"/>
    </font>
    <font>
      <b/>
      <sz val="10"/>
      <name val="IberPangea"/>
      <family val="2"/>
    </font>
    <font>
      <sz val="10"/>
      <color rgb="FF5C881A"/>
      <name val="IberPangea"/>
      <family val="2"/>
    </font>
    <font>
      <b/>
      <sz val="16"/>
      <color rgb="FF008C39"/>
      <name val="IberPangea"/>
      <family val="2"/>
    </font>
    <font>
      <sz val="11"/>
      <color rgb="FF007F33"/>
      <name val="IberPange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8C3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14E60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007F33"/>
      </top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43" fontId="4" fillId="0" borderId="0" xfId="0" applyNumberFormat="1" applyFont="1"/>
    <xf numFmtId="164" fontId="4" fillId="0" borderId="0" xfId="0" applyNumberFormat="1" applyFont="1"/>
    <xf numFmtId="10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/>
    <xf numFmtId="0" fontId="12" fillId="0" borderId="0" xfId="0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12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/>
    <xf numFmtId="164" fontId="11" fillId="0" borderId="7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C39"/>
      <color rgb="FF007F33"/>
      <color rgb="FF14E604"/>
      <color rgb="FF5367FF"/>
      <color rgb="FF99FF99"/>
      <color rgb="FFFFFFCC"/>
      <color rgb="FF8FF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ncos Comerciais'!A1"/><Relationship Id="rId2" Type="http://schemas.openxmlformats.org/officeDocument/2006/relationships/hyperlink" Target="#Fomento!A1"/><Relationship Id="rId1" Type="http://schemas.openxmlformats.org/officeDocument/2006/relationships/hyperlink" Target="#'Mercado de Capitais'!A1"/><Relationship Id="rId5" Type="http://schemas.openxmlformats.org/officeDocument/2006/relationships/hyperlink" Target="#'NDF e outro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Mercado de Capitais'!A75"/><Relationship Id="rId3" Type="http://schemas.openxmlformats.org/officeDocument/2006/relationships/hyperlink" Target="#'Mercado de Capitais'!A84"/><Relationship Id="rId7" Type="http://schemas.openxmlformats.org/officeDocument/2006/relationships/hyperlink" Target="#'Mercado de Capitais'!A73"/><Relationship Id="rId2" Type="http://schemas.openxmlformats.org/officeDocument/2006/relationships/hyperlink" Target="#'Mercado de Capitais'!A28"/><Relationship Id="rId1" Type="http://schemas.openxmlformats.org/officeDocument/2006/relationships/hyperlink" Target="#'Mercado de Capitais'!A12"/><Relationship Id="rId6" Type="http://schemas.openxmlformats.org/officeDocument/2006/relationships/hyperlink" Target="#'Mercado de Capitais'!A71"/><Relationship Id="rId11" Type="http://schemas.openxmlformats.org/officeDocument/2006/relationships/hyperlink" Target="#'Quadro Geral'!A1"/><Relationship Id="rId5" Type="http://schemas.openxmlformats.org/officeDocument/2006/relationships/hyperlink" Target="#'Mercado de Capitais'!A58"/><Relationship Id="rId10" Type="http://schemas.openxmlformats.org/officeDocument/2006/relationships/hyperlink" Target="#'Mercado de Capitais'!A82"/><Relationship Id="rId4" Type="http://schemas.openxmlformats.org/officeDocument/2006/relationships/hyperlink" Target="#'Mercado de Capitais'!A47"/><Relationship Id="rId9" Type="http://schemas.openxmlformats.org/officeDocument/2006/relationships/hyperlink" Target="#'Mercado de Capitais'!A79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Fomento!A59"/><Relationship Id="rId13" Type="http://schemas.openxmlformats.org/officeDocument/2006/relationships/hyperlink" Target="#Fomento!A101"/><Relationship Id="rId18" Type="http://schemas.openxmlformats.org/officeDocument/2006/relationships/hyperlink" Target="#Fomento!A138"/><Relationship Id="rId3" Type="http://schemas.openxmlformats.org/officeDocument/2006/relationships/hyperlink" Target="#Fomento!A21"/><Relationship Id="rId21" Type="http://schemas.openxmlformats.org/officeDocument/2006/relationships/hyperlink" Target="#Fomento!A153"/><Relationship Id="rId7" Type="http://schemas.openxmlformats.org/officeDocument/2006/relationships/hyperlink" Target="#Fomento!A51"/><Relationship Id="rId12" Type="http://schemas.openxmlformats.org/officeDocument/2006/relationships/hyperlink" Target="#Fomento!A99"/><Relationship Id="rId17" Type="http://schemas.openxmlformats.org/officeDocument/2006/relationships/hyperlink" Target="#Fomento!A131"/><Relationship Id="rId2" Type="http://schemas.openxmlformats.org/officeDocument/2006/relationships/hyperlink" Target="#Fomento!A16"/><Relationship Id="rId16" Type="http://schemas.openxmlformats.org/officeDocument/2006/relationships/hyperlink" Target="#'Quadro Geral'!A1"/><Relationship Id="rId20" Type="http://schemas.openxmlformats.org/officeDocument/2006/relationships/hyperlink" Target="#Fomento!A150"/><Relationship Id="rId1" Type="http://schemas.openxmlformats.org/officeDocument/2006/relationships/hyperlink" Target="#Fomento!A12"/><Relationship Id="rId6" Type="http://schemas.openxmlformats.org/officeDocument/2006/relationships/hyperlink" Target="#Fomento!A47"/><Relationship Id="rId11" Type="http://schemas.openxmlformats.org/officeDocument/2006/relationships/hyperlink" Target="#Fomento!A86"/><Relationship Id="rId5" Type="http://schemas.openxmlformats.org/officeDocument/2006/relationships/hyperlink" Target="#Fomento!A26"/><Relationship Id="rId15" Type="http://schemas.openxmlformats.org/officeDocument/2006/relationships/hyperlink" Target="#Fomento!A127"/><Relationship Id="rId10" Type="http://schemas.openxmlformats.org/officeDocument/2006/relationships/hyperlink" Target="#Fomento!A82"/><Relationship Id="rId19" Type="http://schemas.openxmlformats.org/officeDocument/2006/relationships/hyperlink" Target="#Fomento!A142"/><Relationship Id="rId4" Type="http://schemas.openxmlformats.org/officeDocument/2006/relationships/hyperlink" Target="#Fomento!A90"/><Relationship Id="rId9" Type="http://schemas.openxmlformats.org/officeDocument/2006/relationships/hyperlink" Target="#Fomento!A67"/><Relationship Id="rId14" Type="http://schemas.openxmlformats.org/officeDocument/2006/relationships/hyperlink" Target="#Fomento!A124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Bancos Comerciais'!A55"/><Relationship Id="rId3" Type="http://schemas.openxmlformats.org/officeDocument/2006/relationships/hyperlink" Target="#'Bancos Comerciais'!A35"/><Relationship Id="rId7" Type="http://schemas.openxmlformats.org/officeDocument/2006/relationships/hyperlink" Target="#'Bancos Comerciais'!A49"/><Relationship Id="rId12" Type="http://schemas.openxmlformats.org/officeDocument/2006/relationships/hyperlink" Target="#'Bancos Comerciais'!A61"/><Relationship Id="rId2" Type="http://schemas.openxmlformats.org/officeDocument/2006/relationships/hyperlink" Target="#'Bancos Comerciais'!A33"/><Relationship Id="rId1" Type="http://schemas.openxmlformats.org/officeDocument/2006/relationships/hyperlink" Target="#'Bancos Comerciais'!A20"/><Relationship Id="rId6" Type="http://schemas.openxmlformats.org/officeDocument/2006/relationships/hyperlink" Target="#'Bancos Comerciais'!A47"/><Relationship Id="rId11" Type="http://schemas.openxmlformats.org/officeDocument/2006/relationships/hyperlink" Target="#'Bancos Comerciais'!A59"/><Relationship Id="rId5" Type="http://schemas.openxmlformats.org/officeDocument/2006/relationships/hyperlink" Target="#'Bancos Comerciais'!A42"/><Relationship Id="rId10" Type="http://schemas.openxmlformats.org/officeDocument/2006/relationships/hyperlink" Target="#'Bancos Comerciais'!A57"/><Relationship Id="rId4" Type="http://schemas.openxmlformats.org/officeDocument/2006/relationships/hyperlink" Target="#'Bancos Comerciais'!A39"/><Relationship Id="rId9" Type="http://schemas.openxmlformats.org/officeDocument/2006/relationships/hyperlink" Target="#'Quadro Geral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NDF e outros'!A22"/><Relationship Id="rId13" Type="http://schemas.openxmlformats.org/officeDocument/2006/relationships/hyperlink" Target="#'NDF e outros'!A32"/><Relationship Id="rId3" Type="http://schemas.openxmlformats.org/officeDocument/2006/relationships/hyperlink" Target="#'Bancos Comerciais'!A16"/><Relationship Id="rId7" Type="http://schemas.openxmlformats.org/officeDocument/2006/relationships/hyperlink" Target="#'NDF e outros'!A20"/><Relationship Id="rId12" Type="http://schemas.openxmlformats.org/officeDocument/2006/relationships/hyperlink" Target="#'NDF e outros'!A30"/><Relationship Id="rId2" Type="http://schemas.openxmlformats.org/officeDocument/2006/relationships/hyperlink" Target="#'NDF e outros'!A14"/><Relationship Id="rId1" Type="http://schemas.openxmlformats.org/officeDocument/2006/relationships/hyperlink" Target="#'NDF e outros'!A12"/><Relationship Id="rId6" Type="http://schemas.openxmlformats.org/officeDocument/2006/relationships/hyperlink" Target="#'NDF e outros'!A18"/><Relationship Id="rId11" Type="http://schemas.openxmlformats.org/officeDocument/2006/relationships/hyperlink" Target="#'NDF e outros'!A28"/><Relationship Id="rId5" Type="http://schemas.openxmlformats.org/officeDocument/2006/relationships/hyperlink" Target="#'NDF e outros'!A16"/><Relationship Id="rId15" Type="http://schemas.openxmlformats.org/officeDocument/2006/relationships/hyperlink" Target="#'NDF e outros'!A37"/><Relationship Id="rId10" Type="http://schemas.openxmlformats.org/officeDocument/2006/relationships/hyperlink" Target="#'NDF e outros'!A26"/><Relationship Id="rId4" Type="http://schemas.openxmlformats.org/officeDocument/2006/relationships/hyperlink" Target="#'Quadro Geral'!A1"/><Relationship Id="rId9" Type="http://schemas.openxmlformats.org/officeDocument/2006/relationships/hyperlink" Target="#'NDF e outros'!A24"/><Relationship Id="rId14" Type="http://schemas.openxmlformats.org/officeDocument/2006/relationships/hyperlink" Target="#'NDF e outros'!A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918882</xdr:colOff>
      <xdr:row>7</xdr:row>
      <xdr:rowOff>89648</xdr:rowOff>
    </xdr:from>
    <xdr:to>
      <xdr:col>2</xdr:col>
      <xdr:colOff>1120588</xdr:colOff>
      <xdr:row>9</xdr:row>
      <xdr:rowOff>112060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896F2F63-DCB7-41A4-92C1-BB8005AFCC77}"/>
            </a:ext>
          </a:extLst>
        </xdr:cNvPr>
        <xdr:cNvSpPr/>
      </xdr:nvSpPr>
      <xdr:spPr>
        <a:xfrm>
          <a:off x="918882" y="1535207"/>
          <a:ext cx="4303059" cy="3810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Endividamento</a:t>
          </a:r>
        </a:p>
      </xdr:txBody>
    </xdr:sp>
    <xdr:clientData/>
  </xdr:twoCellAnchor>
  <xdr:twoCellAnchor>
    <xdr:from>
      <xdr:col>0</xdr:col>
      <xdr:colOff>935131</xdr:colOff>
      <xdr:row>10</xdr:row>
      <xdr:rowOff>140074</xdr:rowOff>
    </xdr:from>
    <xdr:to>
      <xdr:col>1</xdr:col>
      <xdr:colOff>991161</xdr:colOff>
      <xdr:row>14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36038-7051-4F6A-A1C3-72AC15125C3C}"/>
            </a:ext>
          </a:extLst>
        </xdr:cNvPr>
        <xdr:cNvSpPr/>
      </xdr:nvSpPr>
      <xdr:spPr>
        <a:xfrm>
          <a:off x="935131" y="2130799"/>
          <a:ext cx="2103905" cy="640976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Mercado</a:t>
          </a:r>
          <a:r>
            <a:rPr lang="pt-BR" sz="1400" baseline="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de Capitais</a:t>
          </a:r>
          <a:endParaRPr lang="pt-BR" sz="1400"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1</xdr:col>
      <xdr:colOff>1068481</xdr:colOff>
      <xdr:row>10</xdr:row>
      <xdr:rowOff>142875</xdr:rowOff>
    </xdr:from>
    <xdr:to>
      <xdr:col>2</xdr:col>
      <xdr:colOff>1124512</xdr:colOff>
      <xdr:row>14</xdr:row>
      <xdr:rowOff>66675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857EA-330A-49A4-BDD2-9EC0CDB732A6}"/>
            </a:ext>
          </a:extLst>
        </xdr:cNvPr>
        <xdr:cNvSpPr/>
      </xdr:nvSpPr>
      <xdr:spPr>
        <a:xfrm>
          <a:off x="3116356" y="2133600"/>
          <a:ext cx="2103906" cy="6477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Fomento</a:t>
          </a:r>
        </a:p>
      </xdr:txBody>
    </xdr:sp>
    <xdr:clientData/>
  </xdr:twoCellAnchor>
  <xdr:twoCellAnchor>
    <xdr:from>
      <xdr:col>0</xdr:col>
      <xdr:colOff>930649</xdr:colOff>
      <xdr:row>14</xdr:row>
      <xdr:rowOff>159123</xdr:rowOff>
    </xdr:from>
    <xdr:to>
      <xdr:col>1</xdr:col>
      <xdr:colOff>986680</xdr:colOff>
      <xdr:row>18</xdr:row>
      <xdr:rowOff>77320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B0CBB-5192-4EFF-ABE9-79E4278CD5CC}"/>
            </a:ext>
          </a:extLst>
        </xdr:cNvPr>
        <xdr:cNvSpPr/>
      </xdr:nvSpPr>
      <xdr:spPr>
        <a:xfrm>
          <a:off x="930649" y="2873748"/>
          <a:ext cx="2103906" cy="642097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Bancos</a:t>
          </a:r>
          <a:r>
            <a:rPr lang="pt-BR" sz="1400" baseline="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Comerciais</a:t>
          </a:r>
          <a:endParaRPr lang="pt-BR" sz="1400"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 editAs="oneCell">
    <xdr:from>
      <xdr:col>0</xdr:col>
      <xdr:colOff>11206</xdr:colOff>
      <xdr:row>0</xdr:row>
      <xdr:rowOff>0</xdr:rowOff>
    </xdr:from>
    <xdr:to>
      <xdr:col>2</xdr:col>
      <xdr:colOff>2028265</xdr:colOff>
      <xdr:row>5</xdr:row>
      <xdr:rowOff>5158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A58DE9-E1CF-4BF0-8165-D3EE78B6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" y="0"/>
          <a:ext cx="6112809" cy="1081483"/>
        </a:xfrm>
        <a:prstGeom prst="rect">
          <a:avLst/>
        </a:prstGeom>
      </xdr:spPr>
    </xdr:pic>
    <xdr:clientData/>
  </xdr:twoCellAnchor>
  <xdr:twoCellAnchor>
    <xdr:from>
      <xdr:col>1</xdr:col>
      <xdr:colOff>1628775</xdr:colOff>
      <xdr:row>1</xdr:row>
      <xdr:rowOff>19050</xdr:rowOff>
    </xdr:from>
    <xdr:to>
      <xdr:col>2</xdr:col>
      <xdr:colOff>1975709</xdr:colOff>
      <xdr:row>3</xdr:row>
      <xdr:rowOff>295275</xdr:rowOff>
    </xdr:to>
    <xdr:grpSp>
      <xdr:nvGrpSpPr>
        <xdr:cNvPr id="6" name="Grupo 2">
          <a:extLst>
            <a:ext uri="{FF2B5EF4-FFF2-40B4-BE49-F238E27FC236}">
              <a16:creationId xmlns:a16="http://schemas.microsoft.com/office/drawing/2014/main" id="{1849F48A-1C18-4FB9-ACF4-473EBADCCFB2}"/>
            </a:ext>
          </a:extLst>
        </xdr:cNvPr>
        <xdr:cNvGrpSpPr/>
      </xdr:nvGrpSpPr>
      <xdr:grpSpPr>
        <a:xfrm>
          <a:off x="3676650" y="209550"/>
          <a:ext cx="2394809" cy="638175"/>
          <a:chOff x="2835649" y="5524577"/>
          <a:chExt cx="7626916" cy="2281037"/>
        </a:xfrm>
      </xdr:grpSpPr>
      <xdr:sp macro="" textlink="">
        <xdr:nvSpPr>
          <xdr:cNvPr id="9" name="Forma libre 3">
            <a:extLst>
              <a:ext uri="{FF2B5EF4-FFF2-40B4-BE49-F238E27FC236}">
                <a16:creationId xmlns:a16="http://schemas.microsoft.com/office/drawing/2014/main" id="{CD2B9140-3C94-B775-0CC8-96ACF065B067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">
            <a:extLst>
              <a:ext uri="{FF2B5EF4-FFF2-40B4-BE49-F238E27FC236}">
                <a16:creationId xmlns:a16="http://schemas.microsoft.com/office/drawing/2014/main" id="{C0591B2A-1D0D-CCD2-B25F-A41C803B7DE4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5">
            <a:extLst>
              <a:ext uri="{FF2B5EF4-FFF2-40B4-BE49-F238E27FC236}">
                <a16:creationId xmlns:a16="http://schemas.microsoft.com/office/drawing/2014/main" id="{FEC1F7E1-B039-1862-798F-FFB72CB48D3F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6">
            <a:extLst>
              <a:ext uri="{FF2B5EF4-FFF2-40B4-BE49-F238E27FC236}">
                <a16:creationId xmlns:a16="http://schemas.microsoft.com/office/drawing/2014/main" id="{BCDF71F2-1B78-FB01-A476-79EEA92E47E8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7">
            <a:extLst>
              <a:ext uri="{FF2B5EF4-FFF2-40B4-BE49-F238E27FC236}">
                <a16:creationId xmlns:a16="http://schemas.microsoft.com/office/drawing/2014/main" id="{CFE8B578-728E-F26E-B015-ECD135750FC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371E598F-300B-46AF-7319-521767EBBF9B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10">
            <a:extLst>
              <a:ext uri="{FF2B5EF4-FFF2-40B4-BE49-F238E27FC236}">
                <a16:creationId xmlns:a16="http://schemas.microsoft.com/office/drawing/2014/main" id="{5DCF5C59-0F68-E518-C31E-09BAEAB040B6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12">
            <a:extLst>
              <a:ext uri="{FF2B5EF4-FFF2-40B4-BE49-F238E27FC236}">
                <a16:creationId xmlns:a16="http://schemas.microsoft.com/office/drawing/2014/main" id="{EC3FFF4A-CD59-CDC9-2729-0C44D3C36EB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13">
            <a:extLst>
              <a:ext uri="{FF2B5EF4-FFF2-40B4-BE49-F238E27FC236}">
                <a16:creationId xmlns:a16="http://schemas.microsoft.com/office/drawing/2014/main" id="{C991571B-FA32-5C2D-48BB-0D2603188031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14">
            <a:extLst>
              <a:ext uri="{FF2B5EF4-FFF2-40B4-BE49-F238E27FC236}">
                <a16:creationId xmlns:a16="http://schemas.microsoft.com/office/drawing/2014/main" id="{4B1DB58F-2866-FCF7-6F1D-2D5165F15A6F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15">
            <a:extLst>
              <a:ext uri="{FF2B5EF4-FFF2-40B4-BE49-F238E27FC236}">
                <a16:creationId xmlns:a16="http://schemas.microsoft.com/office/drawing/2014/main" id="{341D21E0-A5AB-BE6C-ADEA-288BC603282A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16">
            <a:extLst>
              <a:ext uri="{FF2B5EF4-FFF2-40B4-BE49-F238E27FC236}">
                <a16:creationId xmlns:a16="http://schemas.microsoft.com/office/drawing/2014/main" id="{487AE482-9375-B440-8AC4-D1332E61C445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18">
            <a:extLst>
              <a:ext uri="{FF2B5EF4-FFF2-40B4-BE49-F238E27FC236}">
                <a16:creationId xmlns:a16="http://schemas.microsoft.com/office/drawing/2014/main" id="{7ACC2767-6D9C-1A4E-4CD2-C48FD5068D90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19">
            <a:extLst>
              <a:ext uri="{FF2B5EF4-FFF2-40B4-BE49-F238E27FC236}">
                <a16:creationId xmlns:a16="http://schemas.microsoft.com/office/drawing/2014/main" id="{D5895A07-5AD5-EABD-A12E-EBCA65B313B5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20">
            <a:extLst>
              <a:ext uri="{FF2B5EF4-FFF2-40B4-BE49-F238E27FC236}">
                <a16:creationId xmlns:a16="http://schemas.microsoft.com/office/drawing/2014/main" id="{5A083C96-C533-F7DC-5670-C1F393366940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1</xdr:col>
      <xdr:colOff>1066800</xdr:colOff>
      <xdr:row>15</xdr:row>
      <xdr:rowOff>0</xdr:rowOff>
    </xdr:from>
    <xdr:to>
      <xdr:col>2</xdr:col>
      <xdr:colOff>1133475</xdr:colOff>
      <xdr:row>18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0C57BE-63E4-4842-B27E-906DA4DADA8E}"/>
            </a:ext>
          </a:extLst>
        </xdr:cNvPr>
        <xdr:cNvSpPr/>
      </xdr:nvSpPr>
      <xdr:spPr>
        <a:xfrm>
          <a:off x="3114675" y="2895600"/>
          <a:ext cx="2114550" cy="638175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NDF</a:t>
          </a:r>
          <a:r>
            <a:rPr lang="pt-BR" sz="1400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/ Outros</a:t>
          </a:r>
          <a:endParaRPr lang="pt-BR" sz="1400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123266</xdr:colOff>
      <xdr:row>0</xdr:row>
      <xdr:rowOff>44823</xdr:rowOff>
    </xdr:from>
    <xdr:to>
      <xdr:col>3</xdr:col>
      <xdr:colOff>1154206</xdr:colOff>
      <xdr:row>2</xdr:row>
      <xdr:rowOff>179293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649C4-2CAD-43FE-B3F3-F7D8D699F333}"/>
            </a:ext>
          </a:extLst>
        </xdr:cNvPr>
        <xdr:cNvSpPr/>
      </xdr:nvSpPr>
      <xdr:spPr>
        <a:xfrm>
          <a:off x="355226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3</xdr:col>
      <xdr:colOff>1199529</xdr:colOff>
      <xdr:row>0</xdr:row>
      <xdr:rowOff>44823</xdr:rowOff>
    </xdr:from>
    <xdr:to>
      <xdr:col>4</xdr:col>
      <xdr:colOff>179793</xdr:colOff>
      <xdr:row>2</xdr:row>
      <xdr:rowOff>179293</xdr:rowOff>
    </xdr:to>
    <xdr:sp macro="" textlink="">
      <xdr:nvSpPr>
        <xdr:cNvPr id="24" name="Retângulo: Cantos Arredondados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947A7-DC8A-4745-8BAC-CFC4FF45CCB6}"/>
            </a:ext>
          </a:extLst>
        </xdr:cNvPr>
        <xdr:cNvSpPr/>
      </xdr:nvSpPr>
      <xdr:spPr>
        <a:xfrm>
          <a:off x="462852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1600452</xdr:colOff>
      <xdr:row>0</xdr:row>
      <xdr:rowOff>40964</xdr:rowOff>
    </xdr:from>
    <xdr:to>
      <xdr:col>8</xdr:col>
      <xdr:colOff>582085</xdr:colOff>
      <xdr:row>2</xdr:row>
      <xdr:rowOff>166718</xdr:rowOff>
    </xdr:to>
    <xdr:sp macro="" textlink="">
      <xdr:nvSpPr>
        <xdr:cNvPr id="25" name="Retângulo: Cantos Arredondados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889501-7C25-4827-AD5E-9EA76424C764}"/>
            </a:ext>
          </a:extLst>
        </xdr:cNvPr>
        <xdr:cNvSpPr/>
      </xdr:nvSpPr>
      <xdr:spPr>
        <a:xfrm>
          <a:off x="13580785" y="40964"/>
          <a:ext cx="1034800" cy="50675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</a:p>
      </xdr:txBody>
    </xdr:sp>
    <xdr:clientData/>
  </xdr:twoCellAnchor>
  <xdr:twoCellAnchor>
    <xdr:from>
      <xdr:col>4</xdr:col>
      <xdr:colOff>225116</xdr:colOff>
      <xdr:row>0</xdr:row>
      <xdr:rowOff>44823</xdr:rowOff>
    </xdr:from>
    <xdr:to>
      <xdr:col>4</xdr:col>
      <xdr:colOff>1256056</xdr:colOff>
      <xdr:row>2</xdr:row>
      <xdr:rowOff>179293</xdr:rowOff>
    </xdr:to>
    <xdr:sp macro="" textlink="">
      <xdr:nvSpPr>
        <xdr:cNvPr id="29" name="Retângulo: Cantos Arredondados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844A4-1704-4862-98D6-A483B699D3C3}"/>
            </a:ext>
          </a:extLst>
        </xdr:cNvPr>
        <xdr:cNvSpPr/>
      </xdr:nvSpPr>
      <xdr:spPr>
        <a:xfrm>
          <a:off x="570479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1301379</xdr:colOff>
      <xdr:row>0</xdr:row>
      <xdr:rowOff>44823</xdr:rowOff>
    </xdr:from>
    <xdr:to>
      <xdr:col>5</xdr:col>
      <xdr:colOff>281642</xdr:colOff>
      <xdr:row>2</xdr:row>
      <xdr:rowOff>179293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F2DF2F-0143-4165-9CCC-A4DC928E692D}"/>
            </a:ext>
          </a:extLst>
        </xdr:cNvPr>
        <xdr:cNvSpPr/>
      </xdr:nvSpPr>
      <xdr:spPr>
        <a:xfrm>
          <a:off x="678105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5</xdr:col>
      <xdr:colOff>323729</xdr:colOff>
      <xdr:row>0</xdr:row>
      <xdr:rowOff>44823</xdr:rowOff>
    </xdr:from>
    <xdr:to>
      <xdr:col>5</xdr:col>
      <xdr:colOff>1357160</xdr:colOff>
      <xdr:row>2</xdr:row>
      <xdr:rowOff>179293</xdr:rowOff>
    </xdr:to>
    <xdr:sp macro="" textlink="">
      <xdr:nvSpPr>
        <xdr:cNvPr id="36" name="Retângulo: Cantos Arredondados 3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383DF3-488E-4089-A2CB-928CF25030ED}"/>
            </a:ext>
          </a:extLst>
        </xdr:cNvPr>
        <xdr:cNvSpPr/>
      </xdr:nvSpPr>
      <xdr:spPr>
        <a:xfrm>
          <a:off x="819772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5</xdr:col>
      <xdr:colOff>1402483</xdr:colOff>
      <xdr:row>0</xdr:row>
      <xdr:rowOff>44823</xdr:rowOff>
    </xdr:from>
    <xdr:to>
      <xdr:col>6</xdr:col>
      <xdr:colOff>380256</xdr:colOff>
      <xdr:row>2</xdr:row>
      <xdr:rowOff>179293</xdr:rowOff>
    </xdr:to>
    <xdr:sp macro="" textlink="">
      <xdr:nvSpPr>
        <xdr:cNvPr id="41" name="Retângulo: Cantos Arredondados 4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A1D72E-0385-4D9A-A38F-84A014FF9B6D}"/>
            </a:ext>
          </a:extLst>
        </xdr:cNvPr>
        <xdr:cNvSpPr/>
      </xdr:nvSpPr>
      <xdr:spPr>
        <a:xfrm>
          <a:off x="9276483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6</xdr:col>
      <xdr:colOff>425579</xdr:colOff>
      <xdr:row>0</xdr:row>
      <xdr:rowOff>44823</xdr:rowOff>
    </xdr:from>
    <xdr:to>
      <xdr:col>6</xdr:col>
      <xdr:colOff>1459008</xdr:colOff>
      <xdr:row>2</xdr:row>
      <xdr:rowOff>179293</xdr:rowOff>
    </xdr:to>
    <xdr:sp macro="" textlink="">
      <xdr:nvSpPr>
        <xdr:cNvPr id="42" name="Retângulo: Cantos Arredondados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E260A14-544F-49DB-9D7A-4FA011062448}"/>
            </a:ext>
          </a:extLst>
        </xdr:cNvPr>
        <xdr:cNvSpPr/>
      </xdr:nvSpPr>
      <xdr:spPr>
        <a:xfrm>
          <a:off x="10352746" y="44823"/>
          <a:ext cx="1033429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1504331</xdr:colOff>
      <xdr:row>0</xdr:row>
      <xdr:rowOff>44823</xdr:rowOff>
    </xdr:from>
    <xdr:to>
      <xdr:col>7</xdr:col>
      <xdr:colOff>482105</xdr:colOff>
      <xdr:row>2</xdr:row>
      <xdr:rowOff>179293</xdr:rowOff>
    </xdr:to>
    <xdr:sp macro="" textlink="">
      <xdr:nvSpPr>
        <xdr:cNvPr id="47" name="Retângulo: Cantos Arredondados 4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4CE814D-B7DB-4E71-943E-1D206D27D709}"/>
            </a:ext>
          </a:extLst>
        </xdr:cNvPr>
        <xdr:cNvSpPr/>
      </xdr:nvSpPr>
      <xdr:spPr>
        <a:xfrm>
          <a:off x="11431498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7</xdr:col>
      <xdr:colOff>527426</xdr:colOff>
      <xdr:row>0</xdr:row>
      <xdr:rowOff>44823</xdr:rowOff>
    </xdr:from>
    <xdr:to>
      <xdr:col>7</xdr:col>
      <xdr:colOff>1560857</xdr:colOff>
      <xdr:row>2</xdr:row>
      <xdr:rowOff>179293</xdr:rowOff>
    </xdr:to>
    <xdr:sp macro="" textlink="">
      <xdr:nvSpPr>
        <xdr:cNvPr id="48" name="Retângulo: Cantos Arredondados 4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852E620-8D72-4783-A362-5A94C8A4A9E6}"/>
            </a:ext>
          </a:extLst>
        </xdr:cNvPr>
        <xdr:cNvSpPr/>
      </xdr:nvSpPr>
      <xdr:spPr>
        <a:xfrm>
          <a:off x="1250775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2</xdr:col>
      <xdr:colOff>535781</xdr:colOff>
      <xdr:row>5</xdr:row>
      <xdr:rowOff>35718</xdr:rowOff>
    </xdr:from>
    <xdr:to>
      <xdr:col>2</xdr:col>
      <xdr:colOff>1099577</xdr:colOff>
      <xdr:row>8</xdr:row>
      <xdr:rowOff>62752</xdr:rowOff>
    </xdr:to>
    <xdr:sp macro="" textlink="">
      <xdr:nvSpPr>
        <xdr:cNvPr id="16" name="Retângulo: Cantos Arredondados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8592321-8AC0-412C-A353-802F3B643450}"/>
            </a:ext>
          </a:extLst>
        </xdr:cNvPr>
        <xdr:cNvSpPr/>
      </xdr:nvSpPr>
      <xdr:spPr>
        <a:xfrm>
          <a:off x="2583656" y="1119187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711572</xdr:colOff>
      <xdr:row>5</xdr:row>
      <xdr:rowOff>177253</xdr:rowOff>
    </xdr:from>
    <xdr:to>
      <xdr:col>2</xdr:col>
      <xdr:colOff>958715</xdr:colOff>
      <xdr:row>7</xdr:row>
      <xdr:rowOff>136571</xdr:rowOff>
    </xdr:to>
    <xdr:sp macro="" textlink="">
      <xdr:nvSpPr>
        <xdr:cNvPr id="17" name="Seta: Curva para a Esquerda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D5C479-C3BB-4B4E-9CEA-61CBDEA783E7}"/>
            </a:ext>
          </a:extLst>
        </xdr:cNvPr>
        <xdr:cNvSpPr/>
      </xdr:nvSpPr>
      <xdr:spPr>
        <a:xfrm>
          <a:off x="2759447" y="1260722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1981201</xdr:colOff>
      <xdr:row>6</xdr:row>
      <xdr:rowOff>9525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90C502C9-C40F-44E9-88F4-481A401D5765}"/>
            </a:ext>
          </a:extLst>
        </xdr:cNvPr>
        <xdr:cNvGrpSpPr/>
      </xdr:nvGrpSpPr>
      <xdr:grpSpPr>
        <a:xfrm>
          <a:off x="0" y="571500"/>
          <a:ext cx="1981201" cy="729192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5740CCEF-13F0-F7A4-BB5C-F3746A9570DC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4" name="Forma libre 36">
            <a:extLst>
              <a:ext uri="{FF2B5EF4-FFF2-40B4-BE49-F238E27FC236}">
                <a16:creationId xmlns:a16="http://schemas.microsoft.com/office/drawing/2014/main" id="{B7A68342-6FFE-9042-6217-D1D20F62E7F2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7">
            <a:extLst>
              <a:ext uri="{FF2B5EF4-FFF2-40B4-BE49-F238E27FC236}">
                <a16:creationId xmlns:a16="http://schemas.microsoft.com/office/drawing/2014/main" id="{7119271F-343B-A4C5-0C61-475A58680E04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8">
            <a:extLst>
              <a:ext uri="{FF2B5EF4-FFF2-40B4-BE49-F238E27FC236}">
                <a16:creationId xmlns:a16="http://schemas.microsoft.com/office/drawing/2014/main" id="{3A545355-BCA2-F7EA-C389-22A7BFCCA0BC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39">
            <a:extLst>
              <a:ext uri="{FF2B5EF4-FFF2-40B4-BE49-F238E27FC236}">
                <a16:creationId xmlns:a16="http://schemas.microsoft.com/office/drawing/2014/main" id="{D2ECEEE2-F7FA-41A4-0BD0-452572B45209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0">
            <a:extLst>
              <a:ext uri="{FF2B5EF4-FFF2-40B4-BE49-F238E27FC236}">
                <a16:creationId xmlns:a16="http://schemas.microsoft.com/office/drawing/2014/main" id="{90277FFE-570A-B9A6-4B69-01174C248F7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1">
            <a:extLst>
              <a:ext uri="{FF2B5EF4-FFF2-40B4-BE49-F238E27FC236}">
                <a16:creationId xmlns:a16="http://schemas.microsoft.com/office/drawing/2014/main" id="{E2B83843-C555-F4CE-7E01-2E2FAA2BEE50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2">
            <a:extLst>
              <a:ext uri="{FF2B5EF4-FFF2-40B4-BE49-F238E27FC236}">
                <a16:creationId xmlns:a16="http://schemas.microsoft.com/office/drawing/2014/main" id="{3C5BB21A-676F-B10A-1C2B-C6D013DEA43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3">
            <a:extLst>
              <a:ext uri="{FF2B5EF4-FFF2-40B4-BE49-F238E27FC236}">
                <a16:creationId xmlns:a16="http://schemas.microsoft.com/office/drawing/2014/main" id="{D0DF32FF-2D8F-0E8E-46AD-14E999485297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4">
            <a:extLst>
              <a:ext uri="{FF2B5EF4-FFF2-40B4-BE49-F238E27FC236}">
                <a16:creationId xmlns:a16="http://schemas.microsoft.com/office/drawing/2014/main" id="{DDD31C3A-7DA8-5BD0-C29F-C6707D1447A6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5">
            <a:extLst>
              <a:ext uri="{FF2B5EF4-FFF2-40B4-BE49-F238E27FC236}">
                <a16:creationId xmlns:a16="http://schemas.microsoft.com/office/drawing/2014/main" id="{184DF7C6-2AEB-0CF0-191D-9DE258F98FE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6">
            <a:extLst>
              <a:ext uri="{FF2B5EF4-FFF2-40B4-BE49-F238E27FC236}">
                <a16:creationId xmlns:a16="http://schemas.microsoft.com/office/drawing/2014/main" id="{42C94621-6728-8496-3684-D23D97C603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7">
            <a:extLst>
              <a:ext uri="{FF2B5EF4-FFF2-40B4-BE49-F238E27FC236}">
                <a16:creationId xmlns:a16="http://schemas.microsoft.com/office/drawing/2014/main" id="{B734D1C4-CDE4-5331-9200-7F9E3711E041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8">
            <a:extLst>
              <a:ext uri="{FF2B5EF4-FFF2-40B4-BE49-F238E27FC236}">
                <a16:creationId xmlns:a16="http://schemas.microsoft.com/office/drawing/2014/main" id="{03540DA3-3FA2-6A2F-F595-9D725DE2CE20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9">
            <a:extLst>
              <a:ext uri="{FF2B5EF4-FFF2-40B4-BE49-F238E27FC236}">
                <a16:creationId xmlns:a16="http://schemas.microsoft.com/office/drawing/2014/main" id="{E8C0F1CF-ADC3-A63A-F6A1-EA56AD5DE3C8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127748</xdr:colOff>
      <xdr:row>0</xdr:row>
      <xdr:rowOff>60512</xdr:rowOff>
    </xdr:from>
    <xdr:to>
      <xdr:col>3</xdr:col>
      <xdr:colOff>1158688</xdr:colOff>
      <xdr:row>3</xdr:row>
      <xdr:rowOff>15688</xdr:rowOff>
    </xdr:to>
    <xdr:sp macro="" textlink="">
      <xdr:nvSpPr>
        <xdr:cNvPr id="79" name="Retângulo: Cantos Arredondados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C523C-E517-4BC8-83A4-18F02A19F234}"/>
            </a:ext>
          </a:extLst>
        </xdr:cNvPr>
        <xdr:cNvSpPr/>
      </xdr:nvSpPr>
      <xdr:spPr>
        <a:xfrm>
          <a:off x="3556748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Afluent T</a:t>
          </a:r>
        </a:p>
      </xdr:txBody>
    </xdr:sp>
    <xdr:clientData/>
  </xdr:twoCellAnchor>
  <xdr:twoCellAnchor>
    <xdr:from>
      <xdr:col>3</xdr:col>
      <xdr:colOff>1204011</xdr:colOff>
      <xdr:row>0</xdr:row>
      <xdr:rowOff>60512</xdr:rowOff>
    </xdr:from>
    <xdr:to>
      <xdr:col>4</xdr:col>
      <xdr:colOff>184275</xdr:colOff>
      <xdr:row>3</xdr:row>
      <xdr:rowOff>15688</xdr:rowOff>
    </xdr:to>
    <xdr:sp macro="" textlink="">
      <xdr:nvSpPr>
        <xdr:cNvPr id="80" name="Retângulo: Cantos Arredondados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F1C67-1F8D-404E-8021-D3EEF9862843}"/>
            </a:ext>
          </a:extLst>
        </xdr:cNvPr>
        <xdr:cNvSpPr/>
      </xdr:nvSpPr>
      <xdr:spPr>
        <a:xfrm>
          <a:off x="4633011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Arapuas</a:t>
          </a:r>
        </a:p>
      </xdr:txBody>
    </xdr:sp>
    <xdr:clientData/>
  </xdr:twoCellAnchor>
  <xdr:twoCellAnchor>
    <xdr:from>
      <xdr:col>4</xdr:col>
      <xdr:colOff>229598</xdr:colOff>
      <xdr:row>0</xdr:row>
      <xdr:rowOff>60512</xdr:rowOff>
    </xdr:from>
    <xdr:to>
      <xdr:col>4</xdr:col>
      <xdr:colOff>1260538</xdr:colOff>
      <xdr:row>3</xdr:row>
      <xdr:rowOff>15688</xdr:rowOff>
    </xdr:to>
    <xdr:sp macro="" textlink="">
      <xdr:nvSpPr>
        <xdr:cNvPr id="85" name="Retângulo: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C3A1E1-9057-4F14-AAD6-FD34EA65E260}"/>
            </a:ext>
          </a:extLst>
        </xdr:cNvPr>
        <xdr:cNvSpPr/>
      </xdr:nvSpPr>
      <xdr:spPr>
        <a:xfrm>
          <a:off x="5709274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Arizonas</a:t>
          </a:r>
        </a:p>
      </xdr:txBody>
    </xdr:sp>
    <xdr:clientData/>
  </xdr:twoCellAnchor>
  <xdr:twoCellAnchor>
    <xdr:from>
      <xdr:col>4</xdr:col>
      <xdr:colOff>1305861</xdr:colOff>
      <xdr:row>0</xdr:row>
      <xdr:rowOff>60512</xdr:rowOff>
    </xdr:from>
    <xdr:to>
      <xdr:col>5</xdr:col>
      <xdr:colOff>286124</xdr:colOff>
      <xdr:row>3</xdr:row>
      <xdr:rowOff>15688</xdr:rowOff>
    </xdr:to>
    <xdr:sp macro="" textlink="">
      <xdr:nvSpPr>
        <xdr:cNvPr id="86" name="Retângulo: Cantos Arredondados 8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DA2D0E-5036-495B-A6FE-7C13AE5175D5}"/>
            </a:ext>
          </a:extLst>
        </xdr:cNvPr>
        <xdr:cNvSpPr/>
      </xdr:nvSpPr>
      <xdr:spPr>
        <a:xfrm>
          <a:off x="6785537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Vale do Itajaí</a:t>
          </a:r>
        </a:p>
      </xdr:txBody>
    </xdr:sp>
    <xdr:clientData/>
  </xdr:twoCellAnchor>
  <xdr:twoCellAnchor>
    <xdr:from>
      <xdr:col>5</xdr:col>
      <xdr:colOff>331447</xdr:colOff>
      <xdr:row>0</xdr:row>
      <xdr:rowOff>60512</xdr:rowOff>
    </xdr:from>
    <xdr:to>
      <xdr:col>5</xdr:col>
      <xdr:colOff>1362387</xdr:colOff>
      <xdr:row>3</xdr:row>
      <xdr:rowOff>15688</xdr:rowOff>
    </xdr:to>
    <xdr:sp macro="" textlink="">
      <xdr:nvSpPr>
        <xdr:cNvPr id="91" name="Retângulo: Cantos Arredondados 9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8543A5-2753-4BD2-BD38-C51043508B76}"/>
            </a:ext>
          </a:extLst>
        </xdr:cNvPr>
        <xdr:cNvSpPr/>
      </xdr:nvSpPr>
      <xdr:spPr>
        <a:xfrm>
          <a:off x="7861800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Caetités</a:t>
          </a:r>
        </a:p>
      </xdr:txBody>
    </xdr:sp>
    <xdr:clientData/>
  </xdr:twoCellAnchor>
  <xdr:twoCellAnchor>
    <xdr:from>
      <xdr:col>5</xdr:col>
      <xdr:colOff>1407710</xdr:colOff>
      <xdr:row>0</xdr:row>
      <xdr:rowOff>60512</xdr:rowOff>
    </xdr:from>
    <xdr:to>
      <xdr:col>6</xdr:col>
      <xdr:colOff>387974</xdr:colOff>
      <xdr:row>3</xdr:row>
      <xdr:rowOff>15688</xdr:rowOff>
    </xdr:to>
    <xdr:sp macro="" textlink="">
      <xdr:nvSpPr>
        <xdr:cNvPr id="92" name="Retângulo: Cantos Arredondados 9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DEE287-69E9-4062-A4B0-D5964D5169A0}"/>
            </a:ext>
          </a:extLst>
        </xdr:cNvPr>
        <xdr:cNvSpPr/>
      </xdr:nvSpPr>
      <xdr:spPr>
        <a:xfrm>
          <a:off x="8938063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6</xdr:col>
      <xdr:colOff>433297</xdr:colOff>
      <xdr:row>0</xdr:row>
      <xdr:rowOff>60512</xdr:rowOff>
    </xdr:from>
    <xdr:to>
      <xdr:col>6</xdr:col>
      <xdr:colOff>1464237</xdr:colOff>
      <xdr:row>3</xdr:row>
      <xdr:rowOff>15688</xdr:rowOff>
    </xdr:to>
    <xdr:sp macro="" textlink="">
      <xdr:nvSpPr>
        <xdr:cNvPr id="97" name="Retângulo: Cantos Arredondados 9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65553F-D3D3-4D3A-80B6-AD2C08702FCE}"/>
            </a:ext>
          </a:extLst>
        </xdr:cNvPr>
        <xdr:cNvSpPr/>
      </xdr:nvSpPr>
      <xdr:spPr>
        <a:xfrm>
          <a:off x="10014326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Canoas</a:t>
          </a:r>
        </a:p>
      </xdr:txBody>
    </xdr:sp>
    <xdr:clientData/>
  </xdr:twoCellAnchor>
  <xdr:twoCellAnchor>
    <xdr:from>
      <xdr:col>6</xdr:col>
      <xdr:colOff>1509560</xdr:colOff>
      <xdr:row>0</xdr:row>
      <xdr:rowOff>60512</xdr:rowOff>
    </xdr:from>
    <xdr:to>
      <xdr:col>7</xdr:col>
      <xdr:colOff>489823</xdr:colOff>
      <xdr:row>3</xdr:row>
      <xdr:rowOff>15688</xdr:rowOff>
    </xdr:to>
    <xdr:sp macro="" textlink="">
      <xdr:nvSpPr>
        <xdr:cNvPr id="98" name="Retângulo: Cantos Arredondados 9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9BF1658-5A76-4EDD-814C-9AE3A4FA86D7}"/>
            </a:ext>
          </a:extLst>
        </xdr:cNvPr>
        <xdr:cNvSpPr/>
      </xdr:nvSpPr>
      <xdr:spPr>
        <a:xfrm>
          <a:off x="11090589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535146</xdr:colOff>
      <xdr:row>0</xdr:row>
      <xdr:rowOff>60512</xdr:rowOff>
    </xdr:from>
    <xdr:to>
      <xdr:col>7</xdr:col>
      <xdr:colOff>1566086</xdr:colOff>
      <xdr:row>3</xdr:row>
      <xdr:rowOff>15688</xdr:rowOff>
    </xdr:to>
    <xdr:sp macro="" textlink="">
      <xdr:nvSpPr>
        <xdr:cNvPr id="103" name="Retângulo: Cantos Arredondados 10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A506A3-2A1E-4086-9CB9-F279BAD3B87F}"/>
            </a:ext>
          </a:extLst>
        </xdr:cNvPr>
        <xdr:cNvSpPr/>
      </xdr:nvSpPr>
      <xdr:spPr>
        <a:xfrm>
          <a:off x="12166852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Chafarizes</a:t>
          </a:r>
        </a:p>
      </xdr:txBody>
    </xdr:sp>
    <xdr:clientData/>
  </xdr:twoCellAnchor>
  <xdr:twoCellAnchor>
    <xdr:from>
      <xdr:col>7</xdr:col>
      <xdr:colOff>1623312</xdr:colOff>
      <xdr:row>0</xdr:row>
      <xdr:rowOff>60512</xdr:rowOff>
    </xdr:from>
    <xdr:to>
      <xdr:col>8</xdr:col>
      <xdr:colOff>581024</xdr:colOff>
      <xdr:row>3</xdr:row>
      <xdr:rowOff>15688</xdr:rowOff>
    </xdr:to>
    <xdr:sp macro="" textlink="">
      <xdr:nvSpPr>
        <xdr:cNvPr id="104" name="Retângulo: Cantos Arredondados 10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14C8D5-5C99-4979-B8C9-2E46D48EB070}"/>
            </a:ext>
          </a:extLst>
        </xdr:cNvPr>
        <xdr:cNvSpPr/>
      </xdr:nvSpPr>
      <xdr:spPr>
        <a:xfrm>
          <a:off x="13577187" y="60512"/>
          <a:ext cx="1005587" cy="50762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123265</xdr:colOff>
      <xdr:row>3</xdr:row>
      <xdr:rowOff>67236</xdr:rowOff>
    </xdr:from>
    <xdr:to>
      <xdr:col>3</xdr:col>
      <xdr:colOff>1154205</xdr:colOff>
      <xdr:row>5</xdr:row>
      <xdr:rowOff>44823</xdr:rowOff>
    </xdr:to>
    <xdr:sp macro="" textlink="">
      <xdr:nvSpPr>
        <xdr:cNvPr id="109" name="Retângulo: Cantos Arredondados 10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F6881AB-D582-4E22-9DF9-4A79FC88F6B4}"/>
            </a:ext>
          </a:extLst>
        </xdr:cNvPr>
        <xdr:cNvSpPr/>
      </xdr:nvSpPr>
      <xdr:spPr>
        <a:xfrm>
          <a:off x="3552265" y="616324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3</xdr:col>
      <xdr:colOff>1202157</xdr:colOff>
      <xdr:row>3</xdr:row>
      <xdr:rowOff>67236</xdr:rowOff>
    </xdr:from>
    <xdr:to>
      <xdr:col>4</xdr:col>
      <xdr:colOff>182420</xdr:colOff>
      <xdr:row>5</xdr:row>
      <xdr:rowOff>44823</xdr:rowOff>
    </xdr:to>
    <xdr:sp macro="" textlink="">
      <xdr:nvSpPr>
        <xdr:cNvPr id="114" name="Retângulo: Cantos Arredondados 1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54E853-1A37-4CC9-ABDB-529D34EE9EFB}"/>
            </a:ext>
          </a:extLst>
        </xdr:cNvPr>
        <xdr:cNvSpPr/>
      </xdr:nvSpPr>
      <xdr:spPr>
        <a:xfrm>
          <a:off x="7022990" y="617569"/>
          <a:ext cx="103343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4</xdr:col>
      <xdr:colOff>227743</xdr:colOff>
      <xdr:row>3</xdr:row>
      <xdr:rowOff>67236</xdr:rowOff>
    </xdr:from>
    <xdr:to>
      <xdr:col>4</xdr:col>
      <xdr:colOff>1258683</xdr:colOff>
      <xdr:row>5</xdr:row>
      <xdr:rowOff>44823</xdr:rowOff>
    </xdr:to>
    <xdr:sp macro="" textlink="">
      <xdr:nvSpPr>
        <xdr:cNvPr id="115" name="Retângulo: Cantos Arredondados 1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C25732-16A4-4462-91F4-ADB4A2915C74}"/>
            </a:ext>
          </a:extLst>
        </xdr:cNvPr>
        <xdr:cNvSpPr/>
      </xdr:nvSpPr>
      <xdr:spPr>
        <a:xfrm>
          <a:off x="8101743" y="617569"/>
          <a:ext cx="103094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Geração Céu Azul</a:t>
          </a:r>
        </a:p>
      </xdr:txBody>
    </xdr:sp>
    <xdr:clientData/>
  </xdr:twoCellAnchor>
  <xdr:twoCellAnchor>
    <xdr:from>
      <xdr:col>4</xdr:col>
      <xdr:colOff>1301142</xdr:colOff>
      <xdr:row>3</xdr:row>
      <xdr:rowOff>67236</xdr:rowOff>
    </xdr:from>
    <xdr:to>
      <xdr:col>5</xdr:col>
      <xdr:colOff>284207</xdr:colOff>
      <xdr:row>5</xdr:row>
      <xdr:rowOff>44823</xdr:rowOff>
    </xdr:to>
    <xdr:sp macro="" textlink="">
      <xdr:nvSpPr>
        <xdr:cNvPr id="117" name="Retângulo: Cantos Arredondados 1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8CB36F8-3CCC-4E91-A2E9-D81DA6BB4601}"/>
            </a:ext>
          </a:extLst>
        </xdr:cNvPr>
        <xdr:cNvSpPr/>
      </xdr:nvSpPr>
      <xdr:spPr>
        <a:xfrm>
          <a:off x="9175142" y="617569"/>
          <a:ext cx="1036232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5</xdr:col>
      <xdr:colOff>329528</xdr:colOff>
      <xdr:row>3</xdr:row>
      <xdr:rowOff>67236</xdr:rowOff>
    </xdr:from>
    <xdr:to>
      <xdr:col>5</xdr:col>
      <xdr:colOff>1361029</xdr:colOff>
      <xdr:row>5</xdr:row>
      <xdr:rowOff>44823</xdr:rowOff>
    </xdr:to>
    <xdr:sp macro="" textlink="">
      <xdr:nvSpPr>
        <xdr:cNvPr id="118" name="Retângulo: Cantos Arredondados 1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2DF35BE-E701-4776-B1E4-84DE7C266112}"/>
            </a:ext>
          </a:extLst>
        </xdr:cNvPr>
        <xdr:cNvSpPr/>
      </xdr:nvSpPr>
      <xdr:spPr>
        <a:xfrm>
          <a:off x="10256695" y="617569"/>
          <a:ext cx="1031501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Mel 2</a:t>
          </a:r>
        </a:p>
      </xdr:txBody>
    </xdr:sp>
    <xdr:clientData/>
  </xdr:twoCellAnchor>
  <xdr:twoCellAnchor>
    <xdr:from>
      <xdr:col>2</xdr:col>
      <xdr:colOff>531580</xdr:colOff>
      <xdr:row>5</xdr:row>
      <xdr:rowOff>35717</xdr:rowOff>
    </xdr:from>
    <xdr:to>
      <xdr:col>2</xdr:col>
      <xdr:colOff>1095376</xdr:colOff>
      <xdr:row>8</xdr:row>
      <xdr:rowOff>62751</xdr:rowOff>
    </xdr:to>
    <xdr:sp macro="" textlink="">
      <xdr:nvSpPr>
        <xdr:cNvPr id="137" name="Retângulo: Cantos Arredondados 13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234C22C-FBFA-4B79-8D74-AFFC7C920DF6}"/>
            </a:ext>
          </a:extLst>
        </xdr:cNvPr>
        <xdr:cNvSpPr/>
      </xdr:nvSpPr>
      <xdr:spPr>
        <a:xfrm>
          <a:off x="2579455" y="1107280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707371</xdr:colOff>
      <xdr:row>5</xdr:row>
      <xdr:rowOff>177252</xdr:rowOff>
    </xdr:from>
    <xdr:to>
      <xdr:col>2</xdr:col>
      <xdr:colOff>954514</xdr:colOff>
      <xdr:row>7</xdr:row>
      <xdr:rowOff>136570</xdr:rowOff>
    </xdr:to>
    <xdr:sp macro="" textlink="">
      <xdr:nvSpPr>
        <xdr:cNvPr id="138" name="Seta: Curva para a Esquerda 1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3D9B744-E04E-45BD-AF0F-92BCEF176626}"/>
            </a:ext>
          </a:extLst>
        </xdr:cNvPr>
        <xdr:cNvSpPr/>
      </xdr:nvSpPr>
      <xdr:spPr>
        <a:xfrm>
          <a:off x="2755246" y="1248815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442320</xdr:colOff>
      <xdr:row>3</xdr:row>
      <xdr:rowOff>65425</xdr:rowOff>
    </xdr:from>
    <xdr:to>
      <xdr:col>6</xdr:col>
      <xdr:colOff>1471749</xdr:colOff>
      <xdr:row>5</xdr:row>
      <xdr:rowOff>63500</xdr:rowOff>
    </xdr:to>
    <xdr:sp macro="" textlink="">
      <xdr:nvSpPr>
        <xdr:cNvPr id="26" name="Retângulo: Cantos Arredondados 2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6A0C5F5-53A3-4E76-91CC-CC24DF65256B}"/>
            </a:ext>
          </a:extLst>
        </xdr:cNvPr>
        <xdr:cNvSpPr/>
      </xdr:nvSpPr>
      <xdr:spPr>
        <a:xfrm>
          <a:off x="12422653" y="615758"/>
          <a:ext cx="1029429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1523819</xdr:colOff>
      <xdr:row>3</xdr:row>
      <xdr:rowOff>68147</xdr:rowOff>
    </xdr:from>
    <xdr:to>
      <xdr:col>7</xdr:col>
      <xdr:colOff>501592</xdr:colOff>
      <xdr:row>5</xdr:row>
      <xdr:rowOff>66222</xdr:rowOff>
    </xdr:to>
    <xdr:sp macro="" textlink="">
      <xdr:nvSpPr>
        <xdr:cNvPr id="27" name="Retângulo: Cantos Arredondados 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4A5FA4F-8BAF-4E3D-B400-3E01E8422E77}"/>
            </a:ext>
          </a:extLst>
        </xdr:cNvPr>
        <xdr:cNvSpPr/>
      </xdr:nvSpPr>
      <xdr:spPr>
        <a:xfrm>
          <a:off x="13504152" y="618480"/>
          <a:ext cx="1030940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535454</xdr:colOff>
      <xdr:row>3</xdr:row>
      <xdr:rowOff>57261</xdr:rowOff>
    </xdr:from>
    <xdr:to>
      <xdr:col>7</xdr:col>
      <xdr:colOff>1564882</xdr:colOff>
      <xdr:row>5</xdr:row>
      <xdr:rowOff>55336</xdr:rowOff>
    </xdr:to>
    <xdr:sp macro="" textlink="">
      <xdr:nvSpPr>
        <xdr:cNvPr id="28" name="Retângulo: Cantos Arredondados 2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7AB60A0-98EB-4B58-84B5-152F0AA14783}"/>
            </a:ext>
          </a:extLst>
        </xdr:cNvPr>
        <xdr:cNvSpPr/>
      </xdr:nvSpPr>
      <xdr:spPr>
        <a:xfrm>
          <a:off x="12515787" y="607594"/>
          <a:ext cx="102942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Guanabara</a:t>
          </a:r>
        </a:p>
      </xdr:txBody>
    </xdr:sp>
    <xdr:clientData/>
  </xdr:twoCellAnchor>
  <xdr:twoCellAnchor>
    <xdr:from>
      <xdr:col>5</xdr:col>
      <xdr:colOff>1419222</xdr:colOff>
      <xdr:row>3</xdr:row>
      <xdr:rowOff>67315</xdr:rowOff>
    </xdr:from>
    <xdr:to>
      <xdr:col>6</xdr:col>
      <xdr:colOff>395485</xdr:colOff>
      <xdr:row>5</xdr:row>
      <xdr:rowOff>52747</xdr:rowOff>
    </xdr:to>
    <xdr:sp macro="" textlink="">
      <xdr:nvSpPr>
        <xdr:cNvPr id="30" name="Retângulo: Cantos Arredondados 2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8A1306-4482-4163-907A-086D45FBF632}"/>
            </a:ext>
          </a:extLst>
        </xdr:cNvPr>
        <xdr:cNvSpPr/>
      </xdr:nvSpPr>
      <xdr:spPr>
        <a:xfrm>
          <a:off x="11346389" y="617648"/>
          <a:ext cx="1029429" cy="50401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Oitis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61232</xdr:colOff>
      <xdr:row>6</xdr:row>
      <xdr:rowOff>68035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642BE5DB-9F2F-4E4E-A9BA-25ADE8545764}"/>
            </a:ext>
          </a:extLst>
        </xdr:cNvPr>
        <xdr:cNvGrpSpPr/>
      </xdr:nvGrpSpPr>
      <xdr:grpSpPr>
        <a:xfrm>
          <a:off x="0" y="588433"/>
          <a:ext cx="2114399" cy="739019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D0B11231-257A-5CFB-9ACF-30A67E5555D3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47DF35E5-4022-D9F4-D823-F8C8BB3DFF75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F3DCB11A-2BE5-5E1B-A1BB-E4C6AB28D029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55FFD310-7F1A-B563-670C-8EC658899EB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3EEA9762-65A6-E30A-F6D2-AD1AA0527324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4C6A47C4-6209-8CCB-8542-58E04F3FCFF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F3B94CB5-1C57-E5B9-196A-27431BB809D3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18F1027A-253C-9C1F-A783-82ABCCD8C624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3D62A7EF-1CA3-87A1-6393-FD571CDA42AC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CBAAE4B-ADE5-A7EE-385D-057EC81C1607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1F7F6B22-D799-2D5E-8A70-54F454772A6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95F6A8C9-9DE8-8BE1-8CB1-FAA4BD72C93D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0B9F6DA2-FE91-8844-9519-A4027B5A245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EDFE6C6-79DB-3AE2-91AA-686BD37867D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9">
            <a:extLst>
              <a:ext uri="{FF2B5EF4-FFF2-40B4-BE49-F238E27FC236}">
                <a16:creationId xmlns:a16="http://schemas.microsoft.com/office/drawing/2014/main" id="{6258120F-AF7B-1CA4-1D14-DC64B35F1ACF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1614743</xdr:colOff>
      <xdr:row>3</xdr:row>
      <xdr:rowOff>48331</xdr:rowOff>
    </xdr:from>
    <xdr:to>
      <xdr:col>8</xdr:col>
      <xdr:colOff>588514</xdr:colOff>
      <xdr:row>5</xdr:row>
      <xdr:rowOff>46406</xdr:rowOff>
    </xdr:to>
    <xdr:sp macro="" textlink="">
      <xdr:nvSpPr>
        <xdr:cNvPr id="4" name="Retângulo: Cantos Arredondados 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1EC3C05-952E-4AA8-9D64-6D140D101513}"/>
            </a:ext>
          </a:extLst>
        </xdr:cNvPr>
        <xdr:cNvSpPr/>
      </xdr:nvSpPr>
      <xdr:spPr>
        <a:xfrm>
          <a:off x="13595076" y="598664"/>
          <a:ext cx="102693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Águas de Pedra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1" name="Retângulo: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C0EDB-152E-4154-80E0-F54245A2DC5F}"/>
            </a:ext>
          </a:extLst>
        </xdr:cNvPr>
        <xdr:cNvSpPr/>
      </xdr:nvSpPr>
      <xdr:spPr>
        <a:xfrm>
          <a:off x="353881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22" name="Retângulo: Cantos Arredondados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FA744-A219-4CC2-813B-8F5FA3C3AD31}"/>
            </a:ext>
          </a:extLst>
        </xdr:cNvPr>
        <xdr:cNvSpPr/>
      </xdr:nvSpPr>
      <xdr:spPr>
        <a:xfrm>
          <a:off x="461508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211669</xdr:colOff>
      <xdr:row>0</xdr:row>
      <xdr:rowOff>44823</xdr:rowOff>
    </xdr:from>
    <xdr:to>
      <xdr:col>4</xdr:col>
      <xdr:colOff>1242609</xdr:colOff>
      <xdr:row>2</xdr:row>
      <xdr:rowOff>168087</xdr:rowOff>
    </xdr:to>
    <xdr:sp macro="" textlink="">
      <xdr:nvSpPr>
        <xdr:cNvPr id="23" name="Retângulo: Cantos Arredondados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00D4A8-B509-4E46-86AB-83D1257F922F}"/>
            </a:ext>
          </a:extLst>
        </xdr:cNvPr>
        <xdr:cNvSpPr/>
      </xdr:nvSpPr>
      <xdr:spPr>
        <a:xfrm>
          <a:off x="569134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4</xdr:col>
      <xdr:colOff>1283952</xdr:colOff>
      <xdr:row>0</xdr:row>
      <xdr:rowOff>44823</xdr:rowOff>
    </xdr:from>
    <xdr:to>
      <xdr:col>5</xdr:col>
      <xdr:colOff>264215</xdr:colOff>
      <xdr:row>2</xdr:row>
      <xdr:rowOff>168087</xdr:rowOff>
    </xdr:to>
    <xdr:sp macro="" textlink="">
      <xdr:nvSpPr>
        <xdr:cNvPr id="26" name="Retângulo: Cantos Arredondados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96794F-8988-4A48-AC0A-A6DF0DEF59BA}"/>
            </a:ext>
          </a:extLst>
        </xdr:cNvPr>
        <xdr:cNvSpPr/>
      </xdr:nvSpPr>
      <xdr:spPr>
        <a:xfrm>
          <a:off x="9157952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Morro do Chapéu</a:t>
          </a:r>
        </a:p>
      </xdr:txBody>
    </xdr:sp>
    <xdr:clientData/>
  </xdr:twoCellAnchor>
  <xdr:twoCellAnchor>
    <xdr:from>
      <xdr:col>5</xdr:col>
      <xdr:colOff>309538</xdr:colOff>
      <xdr:row>0</xdr:row>
      <xdr:rowOff>44823</xdr:rowOff>
    </xdr:from>
    <xdr:to>
      <xdr:col>5</xdr:col>
      <xdr:colOff>1340478</xdr:colOff>
      <xdr:row>2</xdr:row>
      <xdr:rowOff>168087</xdr:rowOff>
    </xdr:to>
    <xdr:sp macro="" textlink="">
      <xdr:nvSpPr>
        <xdr:cNvPr id="27" name="Retângulo: Cantos Arredondados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287D44-61CF-4DAF-9322-C23052C23667}"/>
            </a:ext>
          </a:extLst>
        </xdr:cNvPr>
        <xdr:cNvSpPr/>
      </xdr:nvSpPr>
      <xdr:spPr>
        <a:xfrm>
          <a:off x="1023670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 dos Patos</a:t>
          </a:r>
        </a:p>
      </xdr:txBody>
    </xdr:sp>
    <xdr:clientData/>
  </xdr:twoCellAnchor>
  <xdr:twoCellAnchor>
    <xdr:from>
      <xdr:col>5</xdr:col>
      <xdr:colOff>1385801</xdr:colOff>
      <xdr:row>0</xdr:row>
      <xdr:rowOff>44823</xdr:rowOff>
    </xdr:from>
    <xdr:to>
      <xdr:col>6</xdr:col>
      <xdr:colOff>366065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D8A4F7-67E8-465D-9515-D025F8DC4219}"/>
            </a:ext>
          </a:extLst>
        </xdr:cNvPr>
        <xdr:cNvSpPr/>
      </xdr:nvSpPr>
      <xdr:spPr>
        <a:xfrm>
          <a:off x="11312968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411388</xdr:colOff>
      <xdr:row>0</xdr:row>
      <xdr:rowOff>44823</xdr:rowOff>
    </xdr:from>
    <xdr:to>
      <xdr:col>6</xdr:col>
      <xdr:colOff>1442328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7A74D3-A9F5-43BB-8E63-7F74D6DB8443}"/>
            </a:ext>
          </a:extLst>
        </xdr:cNvPr>
        <xdr:cNvSpPr/>
      </xdr:nvSpPr>
      <xdr:spPr>
        <a:xfrm>
          <a:off x="12391721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Itapebi</a:t>
          </a:r>
        </a:p>
      </xdr:txBody>
    </xdr:sp>
    <xdr:clientData/>
  </xdr:twoCellAnchor>
  <xdr:twoCellAnchor>
    <xdr:from>
      <xdr:col>6</xdr:col>
      <xdr:colOff>1487649</xdr:colOff>
      <xdr:row>0</xdr:row>
      <xdr:rowOff>44823</xdr:rowOff>
    </xdr:from>
    <xdr:to>
      <xdr:col>7</xdr:col>
      <xdr:colOff>477577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5368336-2821-4431-AE73-0C30D2AE24A0}"/>
            </a:ext>
          </a:extLst>
        </xdr:cNvPr>
        <xdr:cNvSpPr/>
      </xdr:nvSpPr>
      <xdr:spPr>
        <a:xfrm>
          <a:off x="13467982" y="44823"/>
          <a:ext cx="1043095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8" name="Retângulo: Cantos Arredondados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7AD5FFF-7DDA-4FA3-8E42-176A953ACC24}"/>
            </a:ext>
          </a:extLst>
        </xdr:cNvPr>
        <xdr:cNvSpPr/>
      </xdr:nvSpPr>
      <xdr:spPr>
        <a:xfrm>
          <a:off x="2607469" y="1131094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9" name="Seta: Curva para a Esquerda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E8697B2-A521-470A-A38B-847F34AA94E2}"/>
            </a:ext>
          </a:extLst>
        </xdr:cNvPr>
        <xdr:cNvSpPr/>
      </xdr:nvSpPr>
      <xdr:spPr>
        <a:xfrm>
          <a:off x="2783260" y="1272629"/>
          <a:ext cx="247143" cy="316505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1981201</xdr:colOff>
      <xdr:row>5</xdr:row>
      <xdr:rowOff>116681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28E1D7FF-8538-4554-84B1-E862DE4B3E72}"/>
            </a:ext>
          </a:extLst>
        </xdr:cNvPr>
        <xdr:cNvGrpSpPr/>
      </xdr:nvGrpSpPr>
      <xdr:grpSpPr>
        <a:xfrm>
          <a:off x="0" y="438150"/>
          <a:ext cx="1981201" cy="758031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C03182EF-22A6-9A99-BA68-0E69140DEB50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812C1220-1F65-B144-442F-ADB573C933EE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B910D91A-08EC-4C4E-6D4D-7B8CEF884DA3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3036E2C9-025E-E5C2-F319-8D904C07D94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AC695329-B84D-BB6D-18E6-39838086F621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8DE2072E-21C7-F7BC-EACE-F268969CEE8F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221D6829-A2E3-4AB7-8F2D-7BFEAE3286F7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7C00C758-863A-B36A-FDA6-13D2B36E4A19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176DC5F1-0416-3F3D-F75D-13C2DAC12088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24CB5CE-2BEB-9EE9-7935-4744B0F1DA69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3213256A-36AF-EC59-D10C-8ABA7F0ED74C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71C27546-6DD5-0F9B-50A9-C6E966D9E5B0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3FA590FD-EBE9-742E-E790-CA035BF43B4D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C53ECF7-72EE-F65D-93B9-47C446596F2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9">
            <a:extLst>
              <a:ext uri="{FF2B5EF4-FFF2-40B4-BE49-F238E27FC236}">
                <a16:creationId xmlns:a16="http://schemas.microsoft.com/office/drawing/2014/main" id="{36B158EB-8D3B-97A2-45E0-735C99DF0699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527801</xdr:colOff>
      <xdr:row>0</xdr:row>
      <xdr:rowOff>44823</xdr:rowOff>
    </xdr:from>
    <xdr:to>
      <xdr:col>7</xdr:col>
      <xdr:colOff>1558741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4B97979-DB48-497D-B3BE-B4829F44BEA3}"/>
            </a:ext>
          </a:extLst>
        </xdr:cNvPr>
        <xdr:cNvSpPr/>
      </xdr:nvSpPr>
      <xdr:spPr>
        <a:xfrm>
          <a:off x="1250813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8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1604062</xdr:colOff>
      <xdr:row>0</xdr:row>
      <xdr:rowOff>44823</xdr:rowOff>
    </xdr:from>
    <xdr:to>
      <xdr:col>8</xdr:col>
      <xdr:colOff>593989</xdr:colOff>
      <xdr:row>2</xdr:row>
      <xdr:rowOff>168087</xdr:rowOff>
    </xdr:to>
    <xdr:sp macro="" textlink="">
      <xdr:nvSpPr>
        <xdr:cNvPr id="24" name="Retângulo: Cantos Arredondados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1FEF12B-8B1A-416B-AA70-8E73B05A887A}"/>
            </a:ext>
          </a:extLst>
        </xdr:cNvPr>
        <xdr:cNvSpPr/>
      </xdr:nvSpPr>
      <xdr:spPr>
        <a:xfrm>
          <a:off x="13584395" y="44823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9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105462</xdr:colOff>
      <xdr:row>3</xdr:row>
      <xdr:rowOff>38473</xdr:rowOff>
    </xdr:from>
    <xdr:to>
      <xdr:col>3</xdr:col>
      <xdr:colOff>1148556</xdr:colOff>
      <xdr:row>5</xdr:row>
      <xdr:rowOff>24154</xdr:rowOff>
    </xdr:to>
    <xdr:sp macro="" textlink="">
      <xdr:nvSpPr>
        <xdr:cNvPr id="25" name="Retângulo: Cantos Arredondados 2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2E5FDF6-B45F-4B2E-9CC3-59DB115FDB32}"/>
            </a:ext>
          </a:extLst>
        </xdr:cNvPr>
        <xdr:cNvSpPr/>
      </xdr:nvSpPr>
      <xdr:spPr>
        <a:xfrm>
          <a:off x="3873129" y="599390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Trans. 11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74206-D86D-4911-9376-2FF07EB9E1B3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84CB8-4EE0-4AA4-93CC-F75AF271C870}"/>
            </a:ext>
          </a:extLst>
        </xdr:cNvPr>
        <xdr:cNvSpPr/>
      </xdr:nvSpPr>
      <xdr:spPr>
        <a:xfrm>
          <a:off x="6996332" y="44823"/>
          <a:ext cx="1028139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8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211669</xdr:colOff>
      <xdr:row>0</xdr:row>
      <xdr:rowOff>44823</xdr:rowOff>
    </xdr:from>
    <xdr:to>
      <xdr:col>4</xdr:col>
      <xdr:colOff>1242609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4E0587-BAFF-4581-8696-90F8C08DE3E2}"/>
            </a:ext>
          </a:extLst>
        </xdr:cNvPr>
        <xdr:cNvSpPr/>
      </xdr:nvSpPr>
      <xdr:spPr>
        <a:xfrm>
          <a:off x="806979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9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0" name="Retângulo: Cantos Arredondado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FE357C-170A-42B4-9F3A-700AD28132F9}"/>
            </a:ext>
          </a:extLst>
        </xdr:cNvPr>
        <xdr:cNvSpPr/>
      </xdr:nvSpPr>
      <xdr:spPr>
        <a:xfrm>
          <a:off x="4655344" y="1133475"/>
          <a:ext cx="563796" cy="598534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1" name="Seta: Curva para a Esquerda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992AFB-CBCB-44A9-A958-6DCBFE535952}"/>
            </a:ext>
          </a:extLst>
        </xdr:cNvPr>
        <xdr:cNvSpPr/>
      </xdr:nvSpPr>
      <xdr:spPr>
        <a:xfrm>
          <a:off x="4831135" y="1286916"/>
          <a:ext cx="247143" cy="328412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1981201</xdr:colOff>
      <xdr:row>5</xdr:row>
      <xdr:rowOff>116681</xdr:rowOff>
    </xdr:to>
    <xdr:grpSp>
      <xdr:nvGrpSpPr>
        <xdr:cNvPr id="12" name="Grupo 34">
          <a:extLst>
            <a:ext uri="{FF2B5EF4-FFF2-40B4-BE49-F238E27FC236}">
              <a16:creationId xmlns:a16="http://schemas.microsoft.com/office/drawing/2014/main" id="{217096B6-179C-4B43-AE8E-8C2109375376}"/>
            </a:ext>
          </a:extLst>
        </xdr:cNvPr>
        <xdr:cNvGrpSpPr/>
      </xdr:nvGrpSpPr>
      <xdr:grpSpPr>
        <a:xfrm>
          <a:off x="0" y="438150"/>
          <a:ext cx="1981201" cy="758031"/>
          <a:chOff x="2835649" y="5524577"/>
          <a:chExt cx="7626916" cy="2281037"/>
        </a:xfrm>
      </xdr:grpSpPr>
      <xdr:sp macro="" textlink="">
        <xdr:nvSpPr>
          <xdr:cNvPr id="13" name="Forma libre 35">
            <a:extLst>
              <a:ext uri="{FF2B5EF4-FFF2-40B4-BE49-F238E27FC236}">
                <a16:creationId xmlns:a16="http://schemas.microsoft.com/office/drawing/2014/main" id="{432F7787-7DE7-681F-BB82-5947BDC2E97F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36">
            <a:extLst>
              <a:ext uri="{FF2B5EF4-FFF2-40B4-BE49-F238E27FC236}">
                <a16:creationId xmlns:a16="http://schemas.microsoft.com/office/drawing/2014/main" id="{1FFF569B-DAC5-A132-6E2E-85BB6F6E20E1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37">
            <a:extLst>
              <a:ext uri="{FF2B5EF4-FFF2-40B4-BE49-F238E27FC236}">
                <a16:creationId xmlns:a16="http://schemas.microsoft.com/office/drawing/2014/main" id="{7C24D03F-B3AF-1042-823F-E89C89AFAC36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38">
            <a:extLst>
              <a:ext uri="{FF2B5EF4-FFF2-40B4-BE49-F238E27FC236}">
                <a16:creationId xmlns:a16="http://schemas.microsoft.com/office/drawing/2014/main" id="{C3A94AA9-DC16-0DD2-F6E1-A502E3D3110A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39">
            <a:extLst>
              <a:ext uri="{FF2B5EF4-FFF2-40B4-BE49-F238E27FC236}">
                <a16:creationId xmlns:a16="http://schemas.microsoft.com/office/drawing/2014/main" id="{0DC88D9F-8A5D-CB5C-297E-E5CB461970D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0">
            <a:extLst>
              <a:ext uri="{FF2B5EF4-FFF2-40B4-BE49-F238E27FC236}">
                <a16:creationId xmlns:a16="http://schemas.microsoft.com/office/drawing/2014/main" id="{DAF9B3B5-44BC-71BF-68E7-3E150636484D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1">
            <a:extLst>
              <a:ext uri="{FF2B5EF4-FFF2-40B4-BE49-F238E27FC236}">
                <a16:creationId xmlns:a16="http://schemas.microsoft.com/office/drawing/2014/main" id="{F4E98E53-CB02-BF4F-E95D-419E785C4A3D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2">
            <a:extLst>
              <a:ext uri="{FF2B5EF4-FFF2-40B4-BE49-F238E27FC236}">
                <a16:creationId xmlns:a16="http://schemas.microsoft.com/office/drawing/2014/main" id="{E0ED23B1-F6CC-29FB-87B3-03710F80E9D6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3">
            <a:extLst>
              <a:ext uri="{FF2B5EF4-FFF2-40B4-BE49-F238E27FC236}">
                <a16:creationId xmlns:a16="http://schemas.microsoft.com/office/drawing/2014/main" id="{78F37709-F680-9873-0254-C5249B6B6E3F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44">
            <a:extLst>
              <a:ext uri="{FF2B5EF4-FFF2-40B4-BE49-F238E27FC236}">
                <a16:creationId xmlns:a16="http://schemas.microsoft.com/office/drawing/2014/main" id="{C1E41F93-43C9-5105-8927-E429CD276AD0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45">
            <a:extLst>
              <a:ext uri="{FF2B5EF4-FFF2-40B4-BE49-F238E27FC236}">
                <a16:creationId xmlns:a16="http://schemas.microsoft.com/office/drawing/2014/main" id="{B53DFCAB-758B-020F-09E2-5B1E811FFCE3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4" name="Forma libre 46">
            <a:extLst>
              <a:ext uri="{FF2B5EF4-FFF2-40B4-BE49-F238E27FC236}">
                <a16:creationId xmlns:a16="http://schemas.microsoft.com/office/drawing/2014/main" id="{B94DE3AA-A6A2-3899-C787-6A03140C26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5" name="Forma libre 47">
            <a:extLst>
              <a:ext uri="{FF2B5EF4-FFF2-40B4-BE49-F238E27FC236}">
                <a16:creationId xmlns:a16="http://schemas.microsoft.com/office/drawing/2014/main" id="{E550F0D1-7A65-E872-1A32-45C45F4EEDD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6" name="Forma libre 48">
            <a:extLst>
              <a:ext uri="{FF2B5EF4-FFF2-40B4-BE49-F238E27FC236}">
                <a16:creationId xmlns:a16="http://schemas.microsoft.com/office/drawing/2014/main" id="{52019321-B7F4-B02E-2910-038DA187887E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7" name="Forma libre 49">
            <a:extLst>
              <a:ext uri="{FF2B5EF4-FFF2-40B4-BE49-F238E27FC236}">
                <a16:creationId xmlns:a16="http://schemas.microsoft.com/office/drawing/2014/main" id="{9958A552-C384-0497-99F5-248E1C5810E4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3</xdr:col>
      <xdr:colOff>99236</xdr:colOff>
      <xdr:row>0</xdr:row>
      <xdr:rowOff>44823</xdr:rowOff>
    </xdr:from>
    <xdr:to>
      <xdr:col>3</xdr:col>
      <xdr:colOff>1130176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93C8E-B99F-4720-B4CB-2A2FAA0DACB0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1175499</xdr:colOff>
      <xdr:row>0</xdr:row>
      <xdr:rowOff>44823</xdr:rowOff>
    </xdr:from>
    <xdr:to>
      <xdr:col>4</xdr:col>
      <xdr:colOff>155763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E2EB7-C3C0-4B41-9C22-6557A5431D6C}"/>
            </a:ext>
          </a:extLst>
        </xdr:cNvPr>
        <xdr:cNvSpPr/>
      </xdr:nvSpPr>
      <xdr:spPr>
        <a:xfrm>
          <a:off x="6996332" y="4482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8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0</xdr:row>
      <xdr:rowOff>44823</xdr:rowOff>
    </xdr:from>
    <xdr:to>
      <xdr:col>4</xdr:col>
      <xdr:colOff>1232026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E6E767-1F5F-4E07-A761-7B18CF1B7699}"/>
            </a:ext>
          </a:extLst>
        </xdr:cNvPr>
        <xdr:cNvSpPr/>
      </xdr:nvSpPr>
      <xdr:spPr>
        <a:xfrm>
          <a:off x="807508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9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1267636</xdr:colOff>
      <xdr:row>0</xdr:row>
      <xdr:rowOff>38473</xdr:rowOff>
    </xdr:from>
    <xdr:to>
      <xdr:col>5</xdr:col>
      <xdr:colOff>245409</xdr:colOff>
      <xdr:row>2</xdr:row>
      <xdr:rowOff>161737</xdr:rowOff>
    </xdr:to>
    <xdr:sp macro="" textlink="">
      <xdr:nvSpPr>
        <xdr:cNvPr id="31" name="Retângulo: Cantos Arredondados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4E0144-0E2A-4B16-9DEB-8658D6CEC2E4}"/>
            </a:ext>
          </a:extLst>
        </xdr:cNvPr>
        <xdr:cNvSpPr/>
      </xdr:nvSpPr>
      <xdr:spPr>
        <a:xfrm>
          <a:off x="9141636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Vale do Itajaí</a:t>
          </a:r>
        </a:p>
      </xdr:txBody>
    </xdr:sp>
    <xdr:clientData/>
  </xdr:twoCellAnchor>
  <xdr:twoCellAnchor>
    <xdr:from>
      <xdr:col>5</xdr:col>
      <xdr:colOff>290732</xdr:colOff>
      <xdr:row>0</xdr:row>
      <xdr:rowOff>38473</xdr:rowOff>
    </xdr:from>
    <xdr:to>
      <xdr:col>5</xdr:col>
      <xdr:colOff>1324163</xdr:colOff>
      <xdr:row>2</xdr:row>
      <xdr:rowOff>161737</xdr:rowOff>
    </xdr:to>
    <xdr:sp macro="" textlink="">
      <xdr:nvSpPr>
        <xdr:cNvPr id="32" name="Retângulo: Cantos Arredondados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8B6105-86A3-4723-95D9-B3B75D0E9F74}"/>
            </a:ext>
          </a:extLst>
        </xdr:cNvPr>
        <xdr:cNvSpPr/>
      </xdr:nvSpPr>
      <xdr:spPr>
        <a:xfrm>
          <a:off x="10217899" y="3847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Serviços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5</xdr:col>
      <xdr:colOff>1369486</xdr:colOff>
      <xdr:row>0</xdr:row>
      <xdr:rowOff>38473</xdr:rowOff>
    </xdr:from>
    <xdr:to>
      <xdr:col>6</xdr:col>
      <xdr:colOff>347260</xdr:colOff>
      <xdr:row>2</xdr:row>
      <xdr:rowOff>161737</xdr:rowOff>
    </xdr:to>
    <xdr:sp macro="" textlink="">
      <xdr:nvSpPr>
        <xdr:cNvPr id="33" name="Retângulo: Cantos Arredondados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257F2C-0E55-4C32-BF30-D4275B1480F3}"/>
            </a:ext>
          </a:extLst>
        </xdr:cNvPr>
        <xdr:cNvSpPr/>
      </xdr:nvSpPr>
      <xdr:spPr>
        <a:xfrm>
          <a:off x="11296653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6</xdr:col>
      <xdr:colOff>386975</xdr:colOff>
      <xdr:row>0</xdr:row>
      <xdr:rowOff>38472</xdr:rowOff>
    </xdr:from>
    <xdr:to>
      <xdr:col>6</xdr:col>
      <xdr:colOff>1417915</xdr:colOff>
      <xdr:row>2</xdr:row>
      <xdr:rowOff>161736</xdr:rowOff>
    </xdr:to>
    <xdr:sp macro="" textlink="">
      <xdr:nvSpPr>
        <xdr:cNvPr id="34" name="Retângulo: Cantos Arredondados 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7732B8-9405-4F48-B87A-5B2F7DE2BA3C}"/>
            </a:ext>
          </a:extLst>
        </xdr:cNvPr>
        <xdr:cNvSpPr/>
      </xdr:nvSpPr>
      <xdr:spPr>
        <a:xfrm>
          <a:off x="12367308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1463238</xdr:colOff>
      <xdr:row>0</xdr:row>
      <xdr:rowOff>38472</xdr:rowOff>
    </xdr:from>
    <xdr:to>
      <xdr:col>7</xdr:col>
      <xdr:colOff>443502</xdr:colOff>
      <xdr:row>2</xdr:row>
      <xdr:rowOff>161736</xdr:rowOff>
    </xdr:to>
    <xdr:sp macro="" textlink="">
      <xdr:nvSpPr>
        <xdr:cNvPr id="35" name="Retângulo: Cantos Arredondados 3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D59994-019A-4257-A143-2121FF50DB0E}"/>
            </a:ext>
          </a:extLst>
        </xdr:cNvPr>
        <xdr:cNvSpPr/>
      </xdr:nvSpPr>
      <xdr:spPr>
        <a:xfrm>
          <a:off x="13443571" y="38472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488825</xdr:colOff>
      <xdr:row>0</xdr:row>
      <xdr:rowOff>38472</xdr:rowOff>
    </xdr:from>
    <xdr:to>
      <xdr:col>7</xdr:col>
      <xdr:colOff>1519765</xdr:colOff>
      <xdr:row>2</xdr:row>
      <xdr:rowOff>161736</xdr:rowOff>
    </xdr:to>
    <xdr:sp macro="" textlink="">
      <xdr:nvSpPr>
        <xdr:cNvPr id="36" name="Retângulo: Cantos Arredondados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5472433-ADC7-4402-A985-7061D0C8C615}"/>
            </a:ext>
          </a:extLst>
        </xdr:cNvPr>
        <xdr:cNvSpPr/>
      </xdr:nvSpPr>
      <xdr:spPr>
        <a:xfrm>
          <a:off x="14522325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1555375</xdr:colOff>
      <xdr:row>0</xdr:row>
      <xdr:rowOff>32122</xdr:rowOff>
    </xdr:from>
    <xdr:to>
      <xdr:col>8</xdr:col>
      <xdr:colOff>533148</xdr:colOff>
      <xdr:row>2</xdr:row>
      <xdr:rowOff>155386</xdr:rowOff>
    </xdr:to>
    <xdr:sp macro="" textlink="">
      <xdr:nvSpPr>
        <xdr:cNvPr id="37" name="Retângulo: Cantos Arredondados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ED0E723-4022-4EB9-B1D0-537CF186D35F}"/>
            </a:ext>
          </a:extLst>
        </xdr:cNvPr>
        <xdr:cNvSpPr/>
      </xdr:nvSpPr>
      <xdr:spPr>
        <a:xfrm>
          <a:off x="15588875" y="3212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102222</xdr:colOff>
      <xdr:row>3</xdr:row>
      <xdr:rowOff>21539</xdr:rowOff>
    </xdr:from>
    <xdr:to>
      <xdr:col>3</xdr:col>
      <xdr:colOff>1135653</xdr:colOff>
      <xdr:row>5</xdr:row>
      <xdr:rowOff>7220</xdr:rowOff>
    </xdr:to>
    <xdr:sp macro="" textlink="">
      <xdr:nvSpPr>
        <xdr:cNvPr id="38" name="Retângulo: Cantos Arredondados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F17404-4113-48DB-9BC0-6EF164BA14F9}"/>
            </a:ext>
          </a:extLst>
        </xdr:cNvPr>
        <xdr:cNvSpPr/>
      </xdr:nvSpPr>
      <xdr:spPr>
        <a:xfrm>
          <a:off x="5923055" y="582456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Pernambuco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1174750</xdr:colOff>
      <xdr:row>3</xdr:row>
      <xdr:rowOff>21539</xdr:rowOff>
    </xdr:from>
    <xdr:to>
      <xdr:col>4</xdr:col>
      <xdr:colOff>169333</xdr:colOff>
      <xdr:row>5</xdr:row>
      <xdr:rowOff>7220</xdr:rowOff>
    </xdr:to>
    <xdr:sp macro="" textlink="">
      <xdr:nvSpPr>
        <xdr:cNvPr id="39" name="Retângulo: Cantos Arredondados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57CEBE-8DB9-42B3-AEB6-A8C91B3BA9D9}"/>
            </a:ext>
          </a:extLst>
        </xdr:cNvPr>
        <xdr:cNvSpPr/>
      </xdr:nvSpPr>
      <xdr:spPr>
        <a:xfrm>
          <a:off x="6995583" y="582456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3</xdr:row>
      <xdr:rowOff>21166</xdr:rowOff>
    </xdr:from>
    <xdr:to>
      <xdr:col>4</xdr:col>
      <xdr:colOff>1248836</xdr:colOff>
      <xdr:row>5</xdr:row>
      <xdr:rowOff>6847</xdr:rowOff>
    </xdr:to>
    <xdr:sp macro="" textlink="">
      <xdr:nvSpPr>
        <xdr:cNvPr id="46" name="Retângulo: Cantos Arredondados 4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0010D6F-74C5-4115-9F66-594051F79F67}"/>
            </a:ext>
          </a:extLst>
        </xdr:cNvPr>
        <xdr:cNvSpPr/>
      </xdr:nvSpPr>
      <xdr:spPr>
        <a:xfrm>
          <a:off x="8075086" y="582083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0805-F667-451F-8EE0-2A97F7483855}">
  <dimension ref="A1:BV19"/>
  <sheetViews>
    <sheetView showGridLines="0" showRowColHeaders="0" tabSelected="1" zoomScaleNormal="100" zoomScaleSheetLayoutView="100" workbookViewId="0"/>
  </sheetViews>
  <sheetFormatPr defaultColWidth="0" defaultRowHeight="14.25" zeroHeight="1" x14ac:dyDescent="0.2"/>
  <cols>
    <col min="1" max="3" width="30.7109375" style="1" customWidth="1"/>
    <col min="4" max="16" width="9.140625" style="1" hidden="1" customWidth="1"/>
    <col min="17" max="74" width="0" style="1" hidden="1" customWidth="1"/>
    <col min="75" max="16384" width="9.140625" style="1" hidden="1"/>
  </cols>
  <sheetData>
    <row r="1" spans="1:3" ht="15" customHeight="1" x14ac:dyDescent="0.2">
      <c r="A1" s="1" t="s">
        <v>82</v>
      </c>
    </row>
    <row r="2" spans="1:3" x14ac:dyDescent="0.2"/>
    <row r="3" spans="1:3" x14ac:dyDescent="0.2"/>
    <row r="4" spans="1:3" ht="27" customHeight="1" x14ac:dyDescent="0.2"/>
    <row r="5" spans="1:3" x14ac:dyDescent="0.2"/>
    <row r="6" spans="1:3" x14ac:dyDescent="0.2"/>
    <row r="7" spans="1:3" ht="15" x14ac:dyDescent="0.2">
      <c r="A7" s="67" t="s">
        <v>79</v>
      </c>
      <c r="B7" s="67"/>
      <c r="C7" s="67"/>
    </row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x14ac:dyDescent="0.2"/>
    <row r="14" spans="1:3" x14ac:dyDescent="0.2"/>
    <row r="15" spans="1:3" x14ac:dyDescent="0.2"/>
    <row r="16" spans="1:3" x14ac:dyDescent="0.2"/>
    <row r="17" x14ac:dyDescent="0.2"/>
    <row r="18" x14ac:dyDescent="0.2"/>
    <row r="19" x14ac:dyDescent="0.2"/>
  </sheetData>
  <mergeCells count="1"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F8A5-90E3-41B1-8FF8-F703601F564B}">
  <dimension ref="A1:BQ101"/>
  <sheetViews>
    <sheetView showGridLines="0" zoomScale="90" zoomScaleNormal="90" workbookViewId="0">
      <pane xSplit="2" ySplit="10" topLeftCell="C80" activePane="bottomRight" state="frozen"/>
      <selection activeCell="D31" sqref="D31"/>
      <selection pane="topRight" activeCell="D31" sqref="D31"/>
      <selection pane="bottomLeft" activeCell="D31" sqref="D31"/>
      <selection pane="bottomRight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11" width="30.7109375" style="2" customWidth="1"/>
    <col min="12" max="16384" width="9.140625" style="2" hidden="1"/>
  </cols>
  <sheetData>
    <row r="1" spans="1:69" ht="15" customHeight="1" x14ac:dyDescent="0.25">
      <c r="B1" s="3"/>
      <c r="C1" s="4"/>
      <c r="D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x14ac:dyDescent="0.25">
      <c r="C2" s="68" t="s">
        <v>65</v>
      </c>
      <c r="D2" s="5"/>
      <c r="F2" s="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" customHeight="1" x14ac:dyDescent="0.25">
      <c r="C3" s="68"/>
      <c r="D3" s="5"/>
      <c r="F3" s="5"/>
    </row>
    <row r="4" spans="1:69" ht="27" customHeight="1" x14ac:dyDescent="0.25">
      <c r="C4" s="68"/>
    </row>
    <row r="5" spans="1:69" x14ac:dyDescent="0.25">
      <c r="C5" s="68"/>
      <c r="D5" s="2" t="s">
        <v>72</v>
      </c>
    </row>
    <row r="6" spans="1:69" x14ac:dyDescent="0.25"/>
    <row r="7" spans="1:69" x14ac:dyDescent="0.25">
      <c r="E7" s="9"/>
    </row>
    <row r="8" spans="1:69" x14ac:dyDescent="0.25">
      <c r="D8" s="10"/>
      <c r="E8" s="11"/>
    </row>
    <row r="9" spans="1:69" x14ac:dyDescent="0.25">
      <c r="D9" s="10"/>
    </row>
    <row r="10" spans="1:69" s="13" customFormat="1" ht="30" customHeight="1" x14ac:dyDescent="0.25">
      <c r="A10" s="5" t="s">
        <v>70</v>
      </c>
      <c r="B10" s="12" t="s">
        <v>46</v>
      </c>
      <c r="C10" s="12" t="s">
        <v>80</v>
      </c>
      <c r="D10" s="12" t="s">
        <v>0</v>
      </c>
      <c r="E10" s="12" t="s">
        <v>1</v>
      </c>
      <c r="F10" s="12" t="s">
        <v>3</v>
      </c>
      <c r="G10" s="12" t="s">
        <v>2</v>
      </c>
      <c r="H10" s="12" t="s">
        <v>68</v>
      </c>
      <c r="I10" s="12" t="s">
        <v>4</v>
      </c>
      <c r="J10" s="12" t="s">
        <v>5</v>
      </c>
      <c r="K10" s="12" t="s">
        <v>6</v>
      </c>
    </row>
    <row r="11" spans="1:69" x14ac:dyDescent="0.25">
      <c r="A11" s="2">
        <v>21</v>
      </c>
      <c r="B11" s="14" t="s">
        <v>8</v>
      </c>
      <c r="C11" s="15">
        <v>43906.324870000004</v>
      </c>
      <c r="D11" s="15" t="s">
        <v>85</v>
      </c>
      <c r="E11" s="16">
        <v>42731</v>
      </c>
      <c r="F11" s="17">
        <v>43500</v>
      </c>
      <c r="G11" s="17">
        <v>43500</v>
      </c>
      <c r="H11" s="18" t="s">
        <v>122</v>
      </c>
      <c r="I11" s="16">
        <v>46931</v>
      </c>
      <c r="J11" s="18" t="s">
        <v>169</v>
      </c>
      <c r="K11" s="18" t="s">
        <v>83</v>
      </c>
    </row>
    <row r="12" spans="1:69" s="19" customFormat="1" x14ac:dyDescent="0.25">
      <c r="B12" s="20" t="s">
        <v>56</v>
      </c>
      <c r="C12" s="21">
        <f>SUM(C11)</f>
        <v>43906.324870000004</v>
      </c>
      <c r="D12" s="22"/>
      <c r="E12" s="23"/>
      <c r="F12" s="24"/>
      <c r="G12" s="24"/>
      <c r="H12" s="22"/>
      <c r="I12" s="23"/>
      <c r="J12" s="22"/>
      <c r="K12" s="22"/>
    </row>
    <row r="13" spans="1:69" x14ac:dyDescent="0.25">
      <c r="A13" s="2">
        <v>33</v>
      </c>
      <c r="B13" s="25" t="s">
        <v>51</v>
      </c>
      <c r="C13" s="26">
        <v>545310.15321711707</v>
      </c>
      <c r="D13" s="27" t="s">
        <v>86</v>
      </c>
      <c r="E13" s="28">
        <v>43341</v>
      </c>
      <c r="F13" s="29">
        <v>600000</v>
      </c>
      <c r="G13" s="29">
        <v>600000</v>
      </c>
      <c r="H13" s="27" t="s">
        <v>123</v>
      </c>
      <c r="I13" s="28">
        <v>45853</v>
      </c>
      <c r="J13" s="27" t="s">
        <v>170</v>
      </c>
      <c r="K13" s="27" t="s">
        <v>83</v>
      </c>
    </row>
    <row r="14" spans="1:69" x14ac:dyDescent="0.25">
      <c r="A14" s="2">
        <v>34</v>
      </c>
      <c r="B14" s="14" t="s">
        <v>51</v>
      </c>
      <c r="C14" s="15">
        <v>307738.37313000002</v>
      </c>
      <c r="D14" s="18" t="s">
        <v>87</v>
      </c>
      <c r="E14" s="16">
        <v>43584</v>
      </c>
      <c r="F14" s="17">
        <v>30000</v>
      </c>
      <c r="G14" s="17">
        <v>30000</v>
      </c>
      <c r="H14" s="18" t="s">
        <v>124</v>
      </c>
      <c r="I14" s="16">
        <v>45397</v>
      </c>
      <c r="J14" s="18" t="s">
        <v>171</v>
      </c>
      <c r="K14" s="18" t="s">
        <v>83</v>
      </c>
    </row>
    <row r="15" spans="1:69" x14ac:dyDescent="0.25">
      <c r="A15" s="2">
        <v>35</v>
      </c>
      <c r="B15" s="14" t="s">
        <v>51</v>
      </c>
      <c r="C15" s="15">
        <v>204771.01183929376</v>
      </c>
      <c r="D15" s="18" t="s">
        <v>88</v>
      </c>
      <c r="E15" s="16">
        <v>43584</v>
      </c>
      <c r="F15" s="17">
        <v>20000</v>
      </c>
      <c r="G15" s="17">
        <v>20000</v>
      </c>
      <c r="H15" s="18" t="s">
        <v>125</v>
      </c>
      <c r="I15" s="16">
        <v>46127</v>
      </c>
      <c r="J15" s="18" t="s">
        <v>170</v>
      </c>
      <c r="K15" s="18" t="s">
        <v>83</v>
      </c>
    </row>
    <row r="16" spans="1:69" x14ac:dyDescent="0.25">
      <c r="A16" s="2">
        <v>36</v>
      </c>
      <c r="B16" s="14" t="s">
        <v>51</v>
      </c>
      <c r="C16" s="15">
        <v>101550.54384647902</v>
      </c>
      <c r="D16" s="18" t="s">
        <v>89</v>
      </c>
      <c r="E16" s="16">
        <v>44498</v>
      </c>
      <c r="F16" s="17">
        <v>100000</v>
      </c>
      <c r="G16" s="17">
        <v>100000</v>
      </c>
      <c r="H16" s="18" t="s">
        <v>126</v>
      </c>
      <c r="I16" s="16">
        <v>46310</v>
      </c>
      <c r="J16" s="18" t="s">
        <v>171</v>
      </c>
      <c r="K16" s="18" t="s">
        <v>83</v>
      </c>
    </row>
    <row r="17" spans="1:11" x14ac:dyDescent="0.25">
      <c r="A17" s="2">
        <v>37</v>
      </c>
      <c r="B17" s="14" t="s">
        <v>51</v>
      </c>
      <c r="C17" s="15">
        <v>203154.99146073402</v>
      </c>
      <c r="D17" s="18" t="s">
        <v>90</v>
      </c>
      <c r="E17" s="16">
        <v>44498</v>
      </c>
      <c r="F17" s="17">
        <v>200000</v>
      </c>
      <c r="G17" s="17">
        <v>200000</v>
      </c>
      <c r="H17" s="18" t="s">
        <v>127</v>
      </c>
      <c r="I17" s="16">
        <v>47041</v>
      </c>
      <c r="J17" s="18" t="s">
        <v>171</v>
      </c>
      <c r="K17" s="18" t="s">
        <v>83</v>
      </c>
    </row>
    <row r="18" spans="1:11" x14ac:dyDescent="0.25">
      <c r="A18" s="2">
        <v>38</v>
      </c>
      <c r="B18" s="14" t="s">
        <v>51</v>
      </c>
      <c r="C18" s="15">
        <v>226200.6195844012</v>
      </c>
      <c r="D18" s="18" t="s">
        <v>91</v>
      </c>
      <c r="E18" s="16">
        <v>44498</v>
      </c>
      <c r="F18" s="17">
        <v>200000</v>
      </c>
      <c r="G18" s="17">
        <v>200000</v>
      </c>
      <c r="H18" s="18" t="s">
        <v>128</v>
      </c>
      <c r="I18" s="16">
        <v>48136</v>
      </c>
      <c r="J18" s="18" t="s">
        <v>171</v>
      </c>
      <c r="K18" s="18" t="s">
        <v>83</v>
      </c>
    </row>
    <row r="19" spans="1:11" x14ac:dyDescent="0.25">
      <c r="A19" s="2">
        <v>47</v>
      </c>
      <c r="B19" s="14" t="s">
        <v>51</v>
      </c>
      <c r="C19" s="15">
        <v>166708.77704662021</v>
      </c>
      <c r="D19" s="18" t="s">
        <v>92</v>
      </c>
      <c r="E19" s="16">
        <v>44550</v>
      </c>
      <c r="F19" s="17">
        <v>0</v>
      </c>
      <c r="G19" s="17">
        <v>0</v>
      </c>
      <c r="H19" s="18" t="s">
        <v>129</v>
      </c>
      <c r="I19" s="16">
        <v>46377</v>
      </c>
      <c r="J19" s="18" t="s">
        <v>171</v>
      </c>
      <c r="K19" s="18" t="s">
        <v>83</v>
      </c>
    </row>
    <row r="20" spans="1:11" x14ac:dyDescent="0.25">
      <c r="A20" s="2">
        <v>48</v>
      </c>
      <c r="B20" s="14" t="s">
        <v>51</v>
      </c>
      <c r="C20" s="15">
        <v>333425.90577337978</v>
      </c>
      <c r="D20" s="18" t="s">
        <v>92</v>
      </c>
      <c r="E20" s="16">
        <v>44550</v>
      </c>
      <c r="F20" s="17">
        <v>0</v>
      </c>
      <c r="G20" s="17">
        <v>0</v>
      </c>
      <c r="H20" s="18" t="s">
        <v>130</v>
      </c>
      <c r="I20" s="16">
        <v>47107</v>
      </c>
      <c r="J20" s="18" t="s">
        <v>170</v>
      </c>
      <c r="K20" s="18" t="s">
        <v>83</v>
      </c>
    </row>
    <row r="21" spans="1:11" x14ac:dyDescent="0.25">
      <c r="A21" s="2">
        <v>203</v>
      </c>
      <c r="B21" s="14" t="s">
        <v>51</v>
      </c>
      <c r="C21" s="15">
        <v>477824.86248873716</v>
      </c>
      <c r="D21" s="18" t="s">
        <v>93</v>
      </c>
      <c r="E21" s="16">
        <v>44671</v>
      </c>
      <c r="F21" s="17">
        <v>470000</v>
      </c>
      <c r="G21" s="17">
        <v>470000</v>
      </c>
      <c r="H21" s="18" t="s">
        <v>131</v>
      </c>
      <c r="I21" s="16">
        <v>46492</v>
      </c>
      <c r="J21" s="18" t="s">
        <v>171</v>
      </c>
      <c r="K21" s="18" t="s">
        <v>83</v>
      </c>
    </row>
    <row r="22" spans="1:11" x14ac:dyDescent="0.25">
      <c r="A22" s="2">
        <v>204</v>
      </c>
      <c r="B22" s="14" t="s">
        <v>51</v>
      </c>
      <c r="C22" s="15">
        <v>335573.62430529838</v>
      </c>
      <c r="D22" s="18" t="s">
        <v>94</v>
      </c>
      <c r="E22" s="16">
        <v>44671</v>
      </c>
      <c r="F22" s="17">
        <v>330000</v>
      </c>
      <c r="G22" s="17">
        <v>330000</v>
      </c>
      <c r="H22" s="18" t="s">
        <v>132</v>
      </c>
      <c r="I22" s="16">
        <v>47223</v>
      </c>
      <c r="J22" s="18" t="s">
        <v>170</v>
      </c>
      <c r="K22" s="18" t="s">
        <v>83</v>
      </c>
    </row>
    <row r="23" spans="1:11" x14ac:dyDescent="0.25">
      <c r="A23" s="2">
        <v>205</v>
      </c>
      <c r="B23" s="14" t="s">
        <v>51</v>
      </c>
      <c r="C23" s="15">
        <v>428430.76016596449</v>
      </c>
      <c r="D23" s="18" t="s">
        <v>95</v>
      </c>
      <c r="E23" s="16">
        <v>44671</v>
      </c>
      <c r="F23" s="17">
        <v>400000</v>
      </c>
      <c r="G23" s="17">
        <v>400000</v>
      </c>
      <c r="H23" s="18" t="s">
        <v>133</v>
      </c>
      <c r="I23" s="16">
        <v>48319</v>
      </c>
      <c r="J23" s="18" t="s">
        <v>170</v>
      </c>
      <c r="K23" s="18" t="s">
        <v>83</v>
      </c>
    </row>
    <row r="24" spans="1:11" x14ac:dyDescent="0.25">
      <c r="A24" s="2">
        <v>211</v>
      </c>
      <c r="B24" s="14" t="s">
        <v>51</v>
      </c>
      <c r="C24" s="15">
        <v>200061.14451154263</v>
      </c>
      <c r="D24" s="18" t="s">
        <v>96</v>
      </c>
      <c r="E24" s="16">
        <v>44746</v>
      </c>
      <c r="F24" s="17">
        <v>0</v>
      </c>
      <c r="G24" s="17">
        <v>0</v>
      </c>
      <c r="H24" s="18" t="s">
        <v>134</v>
      </c>
      <c r="I24" s="16">
        <v>46558</v>
      </c>
      <c r="J24" s="18" t="s">
        <v>171</v>
      </c>
      <c r="K24" s="18" t="s">
        <v>83</v>
      </c>
    </row>
    <row r="25" spans="1:11" x14ac:dyDescent="0.25">
      <c r="A25" s="2">
        <v>212</v>
      </c>
      <c r="B25" s="14" t="s">
        <v>51</v>
      </c>
      <c r="C25" s="15">
        <v>250083.80143845736</v>
      </c>
      <c r="D25" s="18" t="s">
        <v>96</v>
      </c>
      <c r="E25" s="16">
        <v>44746</v>
      </c>
      <c r="F25" s="17">
        <v>0</v>
      </c>
      <c r="G25" s="17">
        <v>0</v>
      </c>
      <c r="H25" s="18" t="s">
        <v>135</v>
      </c>
      <c r="I25" s="16">
        <v>47289</v>
      </c>
      <c r="J25" s="18" t="s">
        <v>170</v>
      </c>
      <c r="K25" s="18" t="s">
        <v>83</v>
      </c>
    </row>
    <row r="26" spans="1:11" x14ac:dyDescent="0.25">
      <c r="A26" s="2">
        <v>297</v>
      </c>
      <c r="B26" s="14" t="s">
        <v>51</v>
      </c>
      <c r="C26" s="15">
        <v>684853.61263300199</v>
      </c>
      <c r="D26" s="18" t="s">
        <v>97</v>
      </c>
      <c r="E26" s="16">
        <v>45281</v>
      </c>
      <c r="F26" s="17">
        <v>700000</v>
      </c>
      <c r="G26" s="17">
        <v>700000</v>
      </c>
      <c r="H26" s="18" t="s">
        <v>136</v>
      </c>
      <c r="I26" s="16">
        <v>47072</v>
      </c>
      <c r="J26" s="18" t="s">
        <v>171</v>
      </c>
      <c r="K26" s="18" t="s">
        <v>84</v>
      </c>
    </row>
    <row r="27" spans="1:11" x14ac:dyDescent="0.25">
      <c r="A27" s="2">
        <v>298</v>
      </c>
      <c r="B27" s="14" t="s">
        <v>51</v>
      </c>
      <c r="C27" s="15">
        <v>62929.855656998014</v>
      </c>
      <c r="D27" s="18" t="s">
        <v>98</v>
      </c>
      <c r="E27" s="16">
        <v>45281</v>
      </c>
      <c r="F27" s="17">
        <v>500000</v>
      </c>
      <c r="G27" s="17">
        <v>500000</v>
      </c>
      <c r="H27" s="18" t="s">
        <v>137</v>
      </c>
      <c r="I27" s="16">
        <v>48900</v>
      </c>
      <c r="J27" s="18" t="s">
        <v>170</v>
      </c>
      <c r="K27" s="18" t="s">
        <v>84</v>
      </c>
    </row>
    <row r="28" spans="1:11" s="19" customFormat="1" x14ac:dyDescent="0.25">
      <c r="B28" s="20" t="str">
        <f>CONCATENATE("Total ",B22)</f>
        <v>Total Neoenergia Pernambuco</v>
      </c>
      <c r="C28" s="21">
        <f>SUM(C13:C27)</f>
        <v>4528618.0370980259</v>
      </c>
      <c r="D28" s="22"/>
      <c r="E28" s="23"/>
      <c r="F28" s="24"/>
      <c r="G28" s="24"/>
      <c r="H28" s="22"/>
      <c r="I28" s="23"/>
      <c r="J28" s="22"/>
      <c r="K28" s="22"/>
    </row>
    <row r="29" spans="1:11" x14ac:dyDescent="0.25">
      <c r="A29" s="2">
        <v>65</v>
      </c>
      <c r="B29" s="25" t="s">
        <v>48</v>
      </c>
      <c r="C29" s="26">
        <v>162707.53174490514</v>
      </c>
      <c r="D29" s="27" t="s">
        <v>97</v>
      </c>
      <c r="E29" s="28">
        <v>44498</v>
      </c>
      <c r="F29" s="29">
        <v>160000</v>
      </c>
      <c r="G29" s="29">
        <v>160000</v>
      </c>
      <c r="H29" s="27" t="s">
        <v>129</v>
      </c>
      <c r="I29" s="28">
        <v>46310</v>
      </c>
      <c r="J29" s="27" t="s">
        <v>171</v>
      </c>
      <c r="K29" s="27" t="s">
        <v>83</v>
      </c>
    </row>
    <row r="30" spans="1:11" x14ac:dyDescent="0.25">
      <c r="A30" s="2">
        <v>66</v>
      </c>
      <c r="B30" s="14" t="s">
        <v>48</v>
      </c>
      <c r="C30" s="15">
        <v>324999.76054887357</v>
      </c>
      <c r="D30" s="18" t="s">
        <v>98</v>
      </c>
      <c r="E30" s="16">
        <v>44498</v>
      </c>
      <c r="F30" s="17">
        <v>320000</v>
      </c>
      <c r="G30" s="17">
        <v>320000</v>
      </c>
      <c r="H30" s="18" t="s">
        <v>130</v>
      </c>
      <c r="I30" s="16">
        <v>47041</v>
      </c>
      <c r="J30" s="18" t="s">
        <v>171</v>
      </c>
      <c r="K30" s="18" t="s">
        <v>83</v>
      </c>
    </row>
    <row r="31" spans="1:11" x14ac:dyDescent="0.25">
      <c r="A31" s="2">
        <v>67</v>
      </c>
      <c r="B31" s="14" t="s">
        <v>48</v>
      </c>
      <c r="C31" s="15">
        <v>361301.99261744937</v>
      </c>
      <c r="D31" s="18" t="s">
        <v>99</v>
      </c>
      <c r="E31" s="16">
        <v>44498</v>
      </c>
      <c r="F31" s="17">
        <v>320000</v>
      </c>
      <c r="G31" s="17">
        <v>320000</v>
      </c>
      <c r="H31" s="18" t="s">
        <v>138</v>
      </c>
      <c r="I31" s="16">
        <v>48136</v>
      </c>
      <c r="J31" s="18" t="s">
        <v>171</v>
      </c>
      <c r="K31" s="18" t="s">
        <v>83</v>
      </c>
    </row>
    <row r="32" spans="1:11" x14ac:dyDescent="0.25">
      <c r="A32" s="2">
        <v>70</v>
      </c>
      <c r="B32" s="14" t="s">
        <v>48</v>
      </c>
      <c r="C32" s="15">
        <v>722849.77495549771</v>
      </c>
      <c r="D32" s="18" t="s">
        <v>100</v>
      </c>
      <c r="E32" s="16">
        <v>43371</v>
      </c>
      <c r="F32" s="17">
        <v>800000</v>
      </c>
      <c r="G32" s="17">
        <v>800000</v>
      </c>
      <c r="H32" s="18" t="s">
        <v>139</v>
      </c>
      <c r="I32" s="16">
        <v>45884</v>
      </c>
      <c r="J32" s="18" t="s">
        <v>170</v>
      </c>
      <c r="K32" s="18" t="s">
        <v>83</v>
      </c>
    </row>
    <row r="33" spans="1:11" x14ac:dyDescent="0.25">
      <c r="A33" s="2">
        <v>71</v>
      </c>
      <c r="B33" s="14" t="s">
        <v>48</v>
      </c>
      <c r="C33" s="15">
        <v>315962.52473</v>
      </c>
      <c r="D33" s="18" t="s">
        <v>93</v>
      </c>
      <c r="E33" s="16">
        <v>43581</v>
      </c>
      <c r="F33" s="17">
        <v>30907</v>
      </c>
      <c r="G33" s="17">
        <v>30907</v>
      </c>
      <c r="H33" s="18" t="s">
        <v>140</v>
      </c>
      <c r="I33" s="16">
        <v>45406</v>
      </c>
      <c r="J33" s="18" t="s">
        <v>171</v>
      </c>
      <c r="K33" s="18" t="s">
        <v>83</v>
      </c>
    </row>
    <row r="34" spans="1:11" x14ac:dyDescent="0.25">
      <c r="A34" s="2">
        <v>72</v>
      </c>
      <c r="B34" s="14" t="s">
        <v>48</v>
      </c>
      <c r="C34" s="15">
        <v>399301.66285921889</v>
      </c>
      <c r="D34" s="18" t="s">
        <v>94</v>
      </c>
      <c r="E34" s="16">
        <v>43581</v>
      </c>
      <c r="F34" s="17">
        <v>39093</v>
      </c>
      <c r="G34" s="17">
        <v>39093</v>
      </c>
      <c r="H34" s="18" t="s">
        <v>141</v>
      </c>
      <c r="I34" s="16">
        <v>46136</v>
      </c>
      <c r="J34" s="18" t="s">
        <v>170</v>
      </c>
      <c r="K34" s="18" t="s">
        <v>83</v>
      </c>
    </row>
    <row r="35" spans="1:11" x14ac:dyDescent="0.25">
      <c r="A35" s="2">
        <v>88</v>
      </c>
      <c r="B35" s="14" t="s">
        <v>48</v>
      </c>
      <c r="C35" s="15">
        <v>266046.90197824145</v>
      </c>
      <c r="D35" s="18" t="s">
        <v>92</v>
      </c>
      <c r="E35" s="16">
        <v>44550</v>
      </c>
      <c r="F35" s="17">
        <v>0</v>
      </c>
      <c r="G35" s="17">
        <v>0</v>
      </c>
      <c r="H35" s="18" t="s">
        <v>129</v>
      </c>
      <c r="I35" s="16">
        <v>46377</v>
      </c>
      <c r="J35" s="18" t="s">
        <v>171</v>
      </c>
      <c r="K35" s="18" t="s">
        <v>83</v>
      </c>
    </row>
    <row r="36" spans="1:11" x14ac:dyDescent="0.25">
      <c r="A36" s="2">
        <v>89</v>
      </c>
      <c r="B36" s="14" t="s">
        <v>48</v>
      </c>
      <c r="C36" s="15">
        <v>534108.43578088412</v>
      </c>
      <c r="D36" s="18" t="s">
        <v>92</v>
      </c>
      <c r="E36" s="16">
        <v>44550</v>
      </c>
      <c r="F36" s="17">
        <v>0</v>
      </c>
      <c r="G36" s="17">
        <v>0</v>
      </c>
      <c r="H36" s="18" t="s">
        <v>130</v>
      </c>
      <c r="I36" s="16">
        <v>47107</v>
      </c>
      <c r="J36" s="18" t="s">
        <v>170</v>
      </c>
      <c r="K36" s="18" t="s">
        <v>83</v>
      </c>
    </row>
    <row r="37" spans="1:11" x14ac:dyDescent="0.25">
      <c r="A37" s="2">
        <v>200</v>
      </c>
      <c r="B37" s="14" t="s">
        <v>48</v>
      </c>
      <c r="C37" s="15">
        <v>478561.27319000004</v>
      </c>
      <c r="D37" s="18" t="s">
        <v>101</v>
      </c>
      <c r="E37" s="16">
        <v>44671</v>
      </c>
      <c r="F37" s="17">
        <v>470000</v>
      </c>
      <c r="G37" s="17">
        <v>470000</v>
      </c>
      <c r="H37" s="18" t="s">
        <v>131</v>
      </c>
      <c r="I37" s="16">
        <v>46492</v>
      </c>
      <c r="J37" s="18" t="s">
        <v>171</v>
      </c>
      <c r="K37" s="18" t="s">
        <v>83</v>
      </c>
    </row>
    <row r="38" spans="1:11" x14ac:dyDescent="0.25">
      <c r="A38" s="2">
        <v>201</v>
      </c>
      <c r="B38" s="14" t="s">
        <v>48</v>
      </c>
      <c r="C38" s="15">
        <v>335724.35402000003</v>
      </c>
      <c r="D38" s="18" t="s">
        <v>102</v>
      </c>
      <c r="E38" s="16">
        <v>44671</v>
      </c>
      <c r="F38" s="17">
        <v>330000</v>
      </c>
      <c r="G38" s="17">
        <v>330000</v>
      </c>
      <c r="H38" s="18" t="s">
        <v>132</v>
      </c>
      <c r="I38" s="16">
        <v>46858</v>
      </c>
      <c r="J38" s="18" t="s">
        <v>170</v>
      </c>
      <c r="K38" s="18" t="s">
        <v>83</v>
      </c>
    </row>
    <row r="39" spans="1:11" x14ac:dyDescent="0.25">
      <c r="A39" s="2">
        <v>202</v>
      </c>
      <c r="B39" s="14" t="s">
        <v>48</v>
      </c>
      <c r="C39" s="15">
        <v>427709.15072000003</v>
      </c>
      <c r="D39" s="18" t="s">
        <v>103</v>
      </c>
      <c r="E39" s="16">
        <v>44671</v>
      </c>
      <c r="F39" s="17">
        <v>400000</v>
      </c>
      <c r="G39" s="17">
        <v>400000</v>
      </c>
      <c r="H39" s="18" t="s">
        <v>133</v>
      </c>
      <c r="I39" s="16">
        <v>48319</v>
      </c>
      <c r="J39" s="18" t="s">
        <v>170</v>
      </c>
      <c r="K39" s="18" t="s">
        <v>83</v>
      </c>
    </row>
    <row r="40" spans="1:11" x14ac:dyDescent="0.25">
      <c r="A40" s="2">
        <v>209</v>
      </c>
      <c r="B40" s="14" t="s">
        <v>48</v>
      </c>
      <c r="C40" s="15">
        <v>190170.36128000001</v>
      </c>
      <c r="D40" s="18" t="s">
        <v>96</v>
      </c>
      <c r="E40" s="16">
        <v>44746</v>
      </c>
      <c r="F40" s="17">
        <v>0</v>
      </c>
      <c r="G40" s="17">
        <v>0</v>
      </c>
      <c r="H40" s="18" t="s">
        <v>134</v>
      </c>
      <c r="I40" s="16">
        <v>46558</v>
      </c>
      <c r="J40" s="18" t="s">
        <v>171</v>
      </c>
      <c r="K40" s="18" t="s">
        <v>83</v>
      </c>
    </row>
    <row r="41" spans="1:11" x14ac:dyDescent="0.25">
      <c r="A41" s="2">
        <v>270</v>
      </c>
      <c r="B41" s="14" t="s">
        <v>48</v>
      </c>
      <c r="C41" s="15">
        <v>411804.30593999999</v>
      </c>
      <c r="D41" s="18" t="s">
        <v>104</v>
      </c>
      <c r="E41" s="16">
        <v>45156</v>
      </c>
      <c r="F41" s="17">
        <v>400000</v>
      </c>
      <c r="G41" s="17">
        <v>400000</v>
      </c>
      <c r="H41" s="18" t="s">
        <v>142</v>
      </c>
      <c r="I41" s="16">
        <v>46980</v>
      </c>
      <c r="J41" s="18" t="s">
        <v>171</v>
      </c>
      <c r="K41" s="18" t="s">
        <v>83</v>
      </c>
    </row>
    <row r="42" spans="1:11" x14ac:dyDescent="0.25">
      <c r="A42" s="2">
        <v>271</v>
      </c>
      <c r="B42" s="14" t="s">
        <v>48</v>
      </c>
      <c r="C42" s="15">
        <v>809948.93924999994</v>
      </c>
      <c r="D42" s="18" t="s">
        <v>105</v>
      </c>
      <c r="E42" s="16">
        <v>45156</v>
      </c>
      <c r="F42" s="17">
        <v>800000</v>
      </c>
      <c r="G42" s="17">
        <v>800000</v>
      </c>
      <c r="H42" s="18" t="s">
        <v>143</v>
      </c>
      <c r="I42" s="16">
        <v>47710</v>
      </c>
      <c r="J42" s="18" t="s">
        <v>170</v>
      </c>
      <c r="K42" s="18" t="s">
        <v>83</v>
      </c>
    </row>
    <row r="43" spans="1:11" x14ac:dyDescent="0.25">
      <c r="A43" s="2">
        <v>272</v>
      </c>
      <c r="B43" s="14" t="s">
        <v>48</v>
      </c>
      <c r="C43" s="15">
        <v>318346.91574000003</v>
      </c>
      <c r="D43" s="18" t="s">
        <v>106</v>
      </c>
      <c r="E43" s="16">
        <v>45114</v>
      </c>
      <c r="F43" s="17">
        <v>0</v>
      </c>
      <c r="G43" s="17">
        <v>0</v>
      </c>
      <c r="H43" s="18" t="s">
        <v>144</v>
      </c>
      <c r="I43" s="16">
        <v>45478</v>
      </c>
      <c r="J43" s="18" t="s">
        <v>171</v>
      </c>
      <c r="K43" s="18" t="s">
        <v>83</v>
      </c>
    </row>
    <row r="44" spans="1:11" x14ac:dyDescent="0.25">
      <c r="A44" s="2">
        <v>210</v>
      </c>
      <c r="B44" s="14" t="s">
        <v>48</v>
      </c>
      <c r="C44" s="15">
        <v>310216.97889000003</v>
      </c>
      <c r="D44" s="18" t="s">
        <v>96</v>
      </c>
      <c r="E44" s="16">
        <v>44746</v>
      </c>
      <c r="F44" s="17">
        <v>0</v>
      </c>
      <c r="G44" s="17">
        <v>0</v>
      </c>
      <c r="H44" s="18" t="s">
        <v>135</v>
      </c>
      <c r="I44" s="16">
        <v>47289</v>
      </c>
      <c r="J44" s="18" t="s">
        <v>170</v>
      </c>
      <c r="K44" s="18" t="s">
        <v>83</v>
      </c>
    </row>
    <row r="45" spans="1:11" x14ac:dyDescent="0.25">
      <c r="A45" s="2">
        <v>295</v>
      </c>
      <c r="B45" s="14" t="s">
        <v>48</v>
      </c>
      <c r="C45" s="15">
        <v>779297.54964793532</v>
      </c>
      <c r="D45" s="18" t="s">
        <v>107</v>
      </c>
      <c r="E45" s="16">
        <v>45281</v>
      </c>
      <c r="F45" s="17">
        <v>800000</v>
      </c>
      <c r="G45" s="17">
        <v>800000</v>
      </c>
      <c r="H45" s="18" t="s">
        <v>136</v>
      </c>
      <c r="I45" s="16">
        <v>47072</v>
      </c>
      <c r="J45" s="18" t="s">
        <v>171</v>
      </c>
      <c r="K45" s="18" t="s">
        <v>84</v>
      </c>
    </row>
    <row r="46" spans="1:11" x14ac:dyDescent="0.25">
      <c r="A46" s="2">
        <v>296</v>
      </c>
      <c r="B46" s="14" t="s">
        <v>48</v>
      </c>
      <c r="C46" s="15">
        <v>87709.365142064751</v>
      </c>
      <c r="D46" s="18" t="s">
        <v>108</v>
      </c>
      <c r="E46" s="16">
        <v>45281</v>
      </c>
      <c r="F46" s="17">
        <v>700000</v>
      </c>
      <c r="G46" s="17">
        <v>700000</v>
      </c>
      <c r="H46" s="18" t="s">
        <v>137</v>
      </c>
      <c r="I46" s="16">
        <v>48898</v>
      </c>
      <c r="J46" s="18" t="s">
        <v>170</v>
      </c>
      <c r="K46" s="18" t="s">
        <v>84</v>
      </c>
    </row>
    <row r="47" spans="1:11" s="19" customFormat="1" x14ac:dyDescent="0.25">
      <c r="B47" s="20" t="str">
        <f>CONCATENATE("Total ",B36)</f>
        <v>Total Neoenergia Coelba</v>
      </c>
      <c r="C47" s="21">
        <f>SUM(C29:C46)</f>
        <v>7236767.7790350709</v>
      </c>
      <c r="D47" s="22"/>
      <c r="E47" s="23"/>
      <c r="F47" s="24"/>
      <c r="G47" s="24"/>
      <c r="H47" s="22"/>
      <c r="I47" s="23"/>
      <c r="J47" s="22"/>
      <c r="K47" s="22"/>
    </row>
    <row r="48" spans="1:11" x14ac:dyDescent="0.25">
      <c r="A48" s="2">
        <v>107</v>
      </c>
      <c r="B48" s="25" t="s">
        <v>49</v>
      </c>
      <c r="C48" s="26">
        <v>104075.64139000008</v>
      </c>
      <c r="D48" s="27" t="s">
        <v>109</v>
      </c>
      <c r="E48" s="28">
        <v>43023</v>
      </c>
      <c r="F48" s="29">
        <v>98562</v>
      </c>
      <c r="G48" s="29">
        <v>98256</v>
      </c>
      <c r="H48" s="27" t="s">
        <v>145</v>
      </c>
      <c r="I48" s="28">
        <v>45580</v>
      </c>
      <c r="J48" s="27" t="s">
        <v>171</v>
      </c>
      <c r="K48" s="27" t="s">
        <v>84</v>
      </c>
    </row>
    <row r="49" spans="1:11" x14ac:dyDescent="0.25">
      <c r="A49" s="2">
        <v>109</v>
      </c>
      <c r="B49" s="14" t="s">
        <v>49</v>
      </c>
      <c r="C49" s="15">
        <v>233688.87250999999</v>
      </c>
      <c r="D49" s="18" t="s">
        <v>110</v>
      </c>
      <c r="E49" s="16">
        <v>43607</v>
      </c>
      <c r="F49" s="17">
        <v>179500</v>
      </c>
      <c r="G49" s="17">
        <v>179500</v>
      </c>
      <c r="H49" s="18" t="s">
        <v>146</v>
      </c>
      <c r="I49" s="16">
        <v>46129</v>
      </c>
      <c r="J49" s="18" t="s">
        <v>171</v>
      </c>
      <c r="K49" s="18" t="s">
        <v>83</v>
      </c>
    </row>
    <row r="50" spans="1:11" x14ac:dyDescent="0.25">
      <c r="A50" s="2">
        <v>110</v>
      </c>
      <c r="B50" s="14" t="s">
        <v>49</v>
      </c>
      <c r="C50" s="15">
        <v>50077.983039999999</v>
      </c>
      <c r="D50" s="18" t="s">
        <v>111</v>
      </c>
      <c r="E50" s="16">
        <v>43607</v>
      </c>
      <c r="F50" s="17">
        <v>38500</v>
      </c>
      <c r="G50" s="17">
        <v>38500</v>
      </c>
      <c r="H50" s="18" t="s">
        <v>147</v>
      </c>
      <c r="I50" s="16">
        <v>47225</v>
      </c>
      <c r="J50" s="18" t="s">
        <v>170</v>
      </c>
      <c r="K50" s="18" t="s">
        <v>83</v>
      </c>
    </row>
    <row r="51" spans="1:11" x14ac:dyDescent="0.25">
      <c r="A51" s="2">
        <v>111</v>
      </c>
      <c r="B51" s="14" t="s">
        <v>49</v>
      </c>
      <c r="C51" s="15">
        <v>288925.67455</v>
      </c>
      <c r="D51" s="18" t="s">
        <v>112</v>
      </c>
      <c r="E51" s="16">
        <v>43607</v>
      </c>
      <c r="F51" s="17">
        <v>282000</v>
      </c>
      <c r="G51" s="17">
        <v>282000</v>
      </c>
      <c r="H51" s="18" t="s">
        <v>148</v>
      </c>
      <c r="I51" s="16">
        <v>45397</v>
      </c>
      <c r="J51" s="18" t="s">
        <v>171</v>
      </c>
      <c r="K51" s="18" t="s">
        <v>83</v>
      </c>
    </row>
    <row r="52" spans="1:11" x14ac:dyDescent="0.25">
      <c r="A52" s="2">
        <v>115</v>
      </c>
      <c r="B52" s="14" t="s">
        <v>49</v>
      </c>
      <c r="C52" s="15">
        <v>66581.369268223207</v>
      </c>
      <c r="D52" s="18" t="s">
        <v>92</v>
      </c>
      <c r="E52" s="16">
        <v>44550</v>
      </c>
      <c r="F52" s="17">
        <v>0</v>
      </c>
      <c r="G52" s="17">
        <v>0</v>
      </c>
      <c r="H52" s="18" t="s">
        <v>149</v>
      </c>
      <c r="I52" s="16">
        <v>46377</v>
      </c>
      <c r="J52" s="18" t="s">
        <v>171</v>
      </c>
      <c r="K52" s="18" t="s">
        <v>83</v>
      </c>
    </row>
    <row r="53" spans="1:11" x14ac:dyDescent="0.25">
      <c r="A53" s="2">
        <v>116</v>
      </c>
      <c r="B53" s="14" t="s">
        <v>49</v>
      </c>
      <c r="C53" s="15">
        <v>133163.78689177681</v>
      </c>
      <c r="D53" s="18" t="s">
        <v>92</v>
      </c>
      <c r="E53" s="16">
        <v>44550</v>
      </c>
      <c r="F53" s="17">
        <v>0</v>
      </c>
      <c r="G53" s="17">
        <v>0</v>
      </c>
      <c r="H53" s="18" t="s">
        <v>130</v>
      </c>
      <c r="I53" s="16">
        <v>47107</v>
      </c>
      <c r="J53" s="18" t="s">
        <v>170</v>
      </c>
      <c r="K53" s="18" t="s">
        <v>83</v>
      </c>
    </row>
    <row r="54" spans="1:11" x14ac:dyDescent="0.25">
      <c r="A54" s="2">
        <v>213</v>
      </c>
      <c r="B54" s="14" t="s">
        <v>49</v>
      </c>
      <c r="C54" s="15">
        <v>527308.59931999992</v>
      </c>
      <c r="D54" s="18" t="s">
        <v>87</v>
      </c>
      <c r="E54" s="16">
        <v>44763</v>
      </c>
      <c r="F54" s="17">
        <v>500000</v>
      </c>
      <c r="G54" s="17">
        <v>500000</v>
      </c>
      <c r="H54" s="18" t="s">
        <v>150</v>
      </c>
      <c r="I54" s="16">
        <v>46583</v>
      </c>
      <c r="J54" s="18" t="s">
        <v>171</v>
      </c>
      <c r="K54" s="18" t="s">
        <v>83</v>
      </c>
    </row>
    <row r="55" spans="1:11" x14ac:dyDescent="0.25">
      <c r="A55" s="2">
        <v>214</v>
      </c>
      <c r="B55" s="14" t="s">
        <v>49</v>
      </c>
      <c r="C55" s="15">
        <v>84394.110879999993</v>
      </c>
      <c r="D55" s="18" t="s">
        <v>88</v>
      </c>
      <c r="E55" s="16">
        <v>44763</v>
      </c>
      <c r="F55" s="17">
        <v>80000</v>
      </c>
      <c r="G55" s="17">
        <v>80000</v>
      </c>
      <c r="H55" s="18" t="s">
        <v>151</v>
      </c>
      <c r="I55" s="16">
        <v>47314</v>
      </c>
      <c r="J55" s="18" t="s">
        <v>170</v>
      </c>
      <c r="K55" s="18" t="s">
        <v>83</v>
      </c>
    </row>
    <row r="56" spans="1:11" x14ac:dyDescent="0.25">
      <c r="A56" s="2">
        <v>273</v>
      </c>
      <c r="B56" s="14" t="s">
        <v>49</v>
      </c>
      <c r="C56" s="15">
        <v>499020.58589000005</v>
      </c>
      <c r="D56" s="18" t="s">
        <v>89</v>
      </c>
      <c r="E56" s="16">
        <v>45128</v>
      </c>
      <c r="F56" s="17">
        <v>500000</v>
      </c>
      <c r="G56" s="17">
        <v>500000</v>
      </c>
      <c r="H56" s="18" t="s">
        <v>152</v>
      </c>
      <c r="I56" s="16">
        <v>46919</v>
      </c>
      <c r="J56" s="18" t="s">
        <v>171</v>
      </c>
      <c r="K56" s="18" t="s">
        <v>83</v>
      </c>
    </row>
    <row r="57" spans="1:11" x14ac:dyDescent="0.25">
      <c r="A57" s="2">
        <v>215</v>
      </c>
      <c r="B57" s="14" t="s">
        <v>49</v>
      </c>
      <c r="C57" s="15">
        <v>235326.55665000001</v>
      </c>
      <c r="D57" s="18" t="s">
        <v>113</v>
      </c>
      <c r="E57" s="16">
        <v>44763</v>
      </c>
      <c r="F57" s="17">
        <v>220000</v>
      </c>
      <c r="G57" s="17">
        <v>220000</v>
      </c>
      <c r="H57" s="18" t="s">
        <v>153</v>
      </c>
      <c r="I57" s="16">
        <v>47314</v>
      </c>
      <c r="J57" s="18" t="s">
        <v>170</v>
      </c>
      <c r="K57" s="18" t="s">
        <v>83</v>
      </c>
    </row>
    <row r="58" spans="1:11" s="19" customFormat="1" ht="13.5" customHeight="1" x14ac:dyDescent="0.25">
      <c r="B58" s="20" t="str">
        <f>CONCATENATE("Total ",B53)</f>
        <v>Total Neoenergia Cosern</v>
      </c>
      <c r="C58" s="21">
        <f>SUM(C48:C57)</f>
        <v>2222563.1803899999</v>
      </c>
      <c r="D58" s="22"/>
      <c r="E58" s="23"/>
      <c r="F58" s="24"/>
      <c r="G58" s="24"/>
      <c r="H58" s="22"/>
      <c r="I58" s="23"/>
      <c r="J58" s="22"/>
      <c r="K58" s="22"/>
    </row>
    <row r="59" spans="1:11" x14ac:dyDescent="0.25">
      <c r="A59" s="2">
        <v>135</v>
      </c>
      <c r="B59" s="25" t="s">
        <v>50</v>
      </c>
      <c r="C59" s="26">
        <v>406629.72482349444</v>
      </c>
      <c r="D59" s="27" t="s">
        <v>114</v>
      </c>
      <c r="E59" s="28">
        <v>43279</v>
      </c>
      <c r="F59" s="29">
        <v>300000</v>
      </c>
      <c r="G59" s="29">
        <v>300000</v>
      </c>
      <c r="H59" s="27" t="s">
        <v>154</v>
      </c>
      <c r="I59" s="28">
        <v>45792</v>
      </c>
      <c r="J59" s="27" t="s">
        <v>170</v>
      </c>
      <c r="K59" s="27" t="s">
        <v>83</v>
      </c>
    </row>
    <row r="60" spans="1:11" x14ac:dyDescent="0.25">
      <c r="A60" s="2">
        <v>136</v>
      </c>
      <c r="B60" s="14" t="s">
        <v>50</v>
      </c>
      <c r="C60" s="15">
        <v>411228.41721113236</v>
      </c>
      <c r="D60" s="18" t="s">
        <v>110</v>
      </c>
      <c r="E60" s="16">
        <v>44329</v>
      </c>
      <c r="F60" s="17">
        <v>405000</v>
      </c>
      <c r="G60" s="17">
        <v>405000</v>
      </c>
      <c r="H60" s="18" t="s">
        <v>155</v>
      </c>
      <c r="I60" s="16">
        <v>46153</v>
      </c>
      <c r="J60" s="18" t="s">
        <v>170</v>
      </c>
      <c r="K60" s="18" t="s">
        <v>83</v>
      </c>
    </row>
    <row r="61" spans="1:11" x14ac:dyDescent="0.25">
      <c r="A61" s="2">
        <v>137</v>
      </c>
      <c r="B61" s="14" t="s">
        <v>50</v>
      </c>
      <c r="C61" s="15">
        <v>299567.52404903079</v>
      </c>
      <c r="D61" s="18" t="s">
        <v>111</v>
      </c>
      <c r="E61" s="16">
        <v>44329</v>
      </c>
      <c r="F61" s="17">
        <v>295000</v>
      </c>
      <c r="G61" s="17">
        <v>295000</v>
      </c>
      <c r="H61" s="18" t="s">
        <v>156</v>
      </c>
      <c r="I61" s="16">
        <v>46883</v>
      </c>
      <c r="J61" s="18" t="s">
        <v>170</v>
      </c>
      <c r="K61" s="18" t="s">
        <v>83</v>
      </c>
    </row>
    <row r="62" spans="1:11" x14ac:dyDescent="0.25">
      <c r="A62" s="2">
        <v>138</v>
      </c>
      <c r="B62" s="14" t="s">
        <v>50</v>
      </c>
      <c r="C62" s="15">
        <v>131869.527654</v>
      </c>
      <c r="D62" s="18" t="s">
        <v>87</v>
      </c>
      <c r="E62" s="16">
        <v>44498</v>
      </c>
      <c r="F62" s="17">
        <v>130000</v>
      </c>
      <c r="G62" s="17">
        <v>130000</v>
      </c>
      <c r="H62" s="18" t="s">
        <v>157</v>
      </c>
      <c r="I62" s="16">
        <v>46310</v>
      </c>
      <c r="J62" s="18" t="s">
        <v>171</v>
      </c>
      <c r="K62" s="18" t="s">
        <v>83</v>
      </c>
    </row>
    <row r="63" spans="1:11" x14ac:dyDescent="0.25">
      <c r="A63" s="2">
        <v>139</v>
      </c>
      <c r="B63" s="14" t="s">
        <v>50</v>
      </c>
      <c r="C63" s="15">
        <v>263537.17800800002</v>
      </c>
      <c r="D63" s="18" t="s">
        <v>88</v>
      </c>
      <c r="E63" s="16">
        <v>44498</v>
      </c>
      <c r="F63" s="17">
        <v>260000</v>
      </c>
      <c r="G63" s="17">
        <v>260000</v>
      </c>
      <c r="H63" s="18" t="s">
        <v>158</v>
      </c>
      <c r="I63" s="16">
        <v>47041</v>
      </c>
      <c r="J63" s="18" t="s">
        <v>171</v>
      </c>
      <c r="K63" s="18" t="s">
        <v>83</v>
      </c>
    </row>
    <row r="64" spans="1:11" x14ac:dyDescent="0.25">
      <c r="A64" s="2">
        <v>140</v>
      </c>
      <c r="B64" s="14" t="s">
        <v>50</v>
      </c>
      <c r="C64" s="15">
        <v>293011.73657800001</v>
      </c>
      <c r="D64" s="18" t="s">
        <v>113</v>
      </c>
      <c r="E64" s="16">
        <v>44498</v>
      </c>
      <c r="F64" s="17">
        <v>260000</v>
      </c>
      <c r="G64" s="17">
        <v>260000</v>
      </c>
      <c r="H64" s="18" t="s">
        <v>159</v>
      </c>
      <c r="I64" s="16">
        <v>48136</v>
      </c>
      <c r="J64" s="18" t="s">
        <v>171</v>
      </c>
      <c r="K64" s="18" t="s">
        <v>83</v>
      </c>
    </row>
    <row r="65" spans="1:11" x14ac:dyDescent="0.25">
      <c r="A65" s="2">
        <v>147</v>
      </c>
      <c r="B65" s="14" t="s">
        <v>50</v>
      </c>
      <c r="C65" s="15">
        <v>87166.166580000005</v>
      </c>
      <c r="D65" s="18" t="s">
        <v>115</v>
      </c>
      <c r="E65" s="16">
        <v>44439</v>
      </c>
      <c r="F65" s="17">
        <v>0</v>
      </c>
      <c r="G65" s="17">
        <v>0</v>
      </c>
      <c r="H65" s="18" t="s">
        <v>160</v>
      </c>
      <c r="I65" s="16">
        <v>45535</v>
      </c>
      <c r="J65" s="18" t="s">
        <v>171</v>
      </c>
      <c r="K65" s="18" t="s">
        <v>83</v>
      </c>
    </row>
    <row r="66" spans="1:11" x14ac:dyDescent="0.25">
      <c r="A66" s="2">
        <v>148</v>
      </c>
      <c r="B66" s="14" t="s">
        <v>50</v>
      </c>
      <c r="C66" s="15">
        <v>87414.700827704917</v>
      </c>
      <c r="D66" s="18" t="s">
        <v>115</v>
      </c>
      <c r="E66" s="16">
        <v>44439</v>
      </c>
      <c r="F66" s="17">
        <v>0</v>
      </c>
      <c r="G66" s="17">
        <v>0</v>
      </c>
      <c r="H66" s="18" t="s">
        <v>160</v>
      </c>
      <c r="I66" s="16">
        <v>45900</v>
      </c>
      <c r="J66" s="18" t="s">
        <v>171</v>
      </c>
      <c r="K66" s="18" t="s">
        <v>83</v>
      </c>
    </row>
    <row r="67" spans="1:11" x14ac:dyDescent="0.25">
      <c r="A67" s="2">
        <v>149</v>
      </c>
      <c r="B67" s="14" t="s">
        <v>50</v>
      </c>
      <c r="C67" s="15">
        <v>320743.97225229512</v>
      </c>
      <c r="D67" s="18" t="s">
        <v>115</v>
      </c>
      <c r="E67" s="16">
        <v>44439</v>
      </c>
      <c r="F67" s="17">
        <v>0</v>
      </c>
      <c r="G67" s="17">
        <v>0</v>
      </c>
      <c r="H67" s="18" t="s">
        <v>160</v>
      </c>
      <c r="I67" s="16">
        <v>46265</v>
      </c>
      <c r="J67" s="18" t="s">
        <v>171</v>
      </c>
      <c r="K67" s="18" t="s">
        <v>83</v>
      </c>
    </row>
    <row r="68" spans="1:11" x14ac:dyDescent="0.25">
      <c r="A68" s="2">
        <v>224</v>
      </c>
      <c r="B68" s="14" t="s">
        <v>50</v>
      </c>
      <c r="C68" s="15">
        <v>109227.93166464001</v>
      </c>
      <c r="D68" s="18" t="s">
        <v>89</v>
      </c>
      <c r="E68" s="16">
        <v>44763</v>
      </c>
      <c r="F68" s="17">
        <v>104000</v>
      </c>
      <c r="G68" s="17">
        <v>104000</v>
      </c>
      <c r="H68" s="18" t="s">
        <v>161</v>
      </c>
      <c r="I68" s="16">
        <v>46583</v>
      </c>
      <c r="J68" s="18" t="s">
        <v>171</v>
      </c>
      <c r="K68" s="18" t="s">
        <v>83</v>
      </c>
    </row>
    <row r="69" spans="1:11" x14ac:dyDescent="0.25">
      <c r="A69" s="2">
        <v>225</v>
      </c>
      <c r="B69" s="14" t="s">
        <v>50</v>
      </c>
      <c r="C69" s="15">
        <v>100824.68793736001</v>
      </c>
      <c r="D69" s="18" t="s">
        <v>90</v>
      </c>
      <c r="E69" s="16">
        <v>44763</v>
      </c>
      <c r="F69" s="17">
        <v>96000</v>
      </c>
      <c r="G69" s="17">
        <v>96000</v>
      </c>
      <c r="H69" s="18" t="s">
        <v>161</v>
      </c>
      <c r="I69" s="16">
        <v>47314</v>
      </c>
      <c r="J69" s="18" t="s">
        <v>170</v>
      </c>
      <c r="K69" s="18" t="s">
        <v>83</v>
      </c>
    </row>
    <row r="70" spans="1:11" x14ac:dyDescent="0.25">
      <c r="A70" s="2">
        <v>226</v>
      </c>
      <c r="B70" s="14" t="s">
        <v>50</v>
      </c>
      <c r="C70" s="15">
        <v>319453.59929800004</v>
      </c>
      <c r="D70" s="18" t="s">
        <v>91</v>
      </c>
      <c r="E70" s="16">
        <v>44763</v>
      </c>
      <c r="F70" s="17">
        <v>300000</v>
      </c>
      <c r="G70" s="17">
        <v>300000</v>
      </c>
      <c r="H70" s="18" t="s">
        <v>153</v>
      </c>
      <c r="I70" s="16">
        <v>47314</v>
      </c>
      <c r="J70" s="18" t="s">
        <v>170</v>
      </c>
      <c r="K70" s="18" t="s">
        <v>83</v>
      </c>
    </row>
    <row r="71" spans="1:11" s="19" customFormat="1" x14ac:dyDescent="0.25">
      <c r="B71" s="20" t="str">
        <f>CONCATENATE("Total ",B67)</f>
        <v>Total Neoenergia Elektro</v>
      </c>
      <c r="C71" s="21">
        <f>SUM(C59:C70)</f>
        <v>2830675.1668836577</v>
      </c>
      <c r="D71" s="22"/>
      <c r="E71" s="23"/>
      <c r="F71" s="24"/>
      <c r="G71" s="24"/>
      <c r="H71" s="22"/>
      <c r="I71" s="23"/>
      <c r="J71" s="22"/>
      <c r="K71" s="22"/>
    </row>
    <row r="72" spans="1:11" x14ac:dyDescent="0.25">
      <c r="A72" s="2">
        <v>160</v>
      </c>
      <c r="B72" s="25" t="s">
        <v>9</v>
      </c>
      <c r="C72" s="26">
        <v>55469.455730000001</v>
      </c>
      <c r="D72" s="27" t="s">
        <v>85</v>
      </c>
      <c r="E72" s="28">
        <v>43007</v>
      </c>
      <c r="F72" s="29">
        <v>46210</v>
      </c>
      <c r="G72" s="29">
        <v>46210</v>
      </c>
      <c r="H72" s="27" t="s">
        <v>162</v>
      </c>
      <c r="I72" s="28">
        <v>47192</v>
      </c>
      <c r="J72" s="27" t="s">
        <v>169</v>
      </c>
      <c r="K72" s="27" t="s">
        <v>83</v>
      </c>
    </row>
    <row r="73" spans="1:11" s="19" customFormat="1" x14ac:dyDescent="0.25">
      <c r="B73" s="20" t="s">
        <v>57</v>
      </c>
      <c r="C73" s="21">
        <f>SUM(C72)</f>
        <v>55469.455730000001</v>
      </c>
      <c r="D73" s="22"/>
      <c r="E73" s="23"/>
      <c r="F73" s="24"/>
      <c r="G73" s="24"/>
      <c r="H73" s="22"/>
      <c r="I73" s="23"/>
      <c r="J73" s="22"/>
      <c r="K73" s="22"/>
    </row>
    <row r="74" spans="1:11" x14ac:dyDescent="0.25">
      <c r="A74" s="2">
        <v>175</v>
      </c>
      <c r="B74" s="25" t="s">
        <v>55</v>
      </c>
      <c r="C74" s="26">
        <v>12195.099250000005</v>
      </c>
      <c r="D74" s="27" t="s">
        <v>85</v>
      </c>
      <c r="E74" s="28">
        <v>42278</v>
      </c>
      <c r="F74" s="29">
        <v>31600</v>
      </c>
      <c r="G74" s="29">
        <v>31600</v>
      </c>
      <c r="H74" s="27" t="s">
        <v>163</v>
      </c>
      <c r="I74" s="28">
        <v>46006</v>
      </c>
      <c r="J74" s="27" t="s">
        <v>169</v>
      </c>
      <c r="K74" s="27" t="s">
        <v>83</v>
      </c>
    </row>
    <row r="75" spans="1:11" s="19" customFormat="1" x14ac:dyDescent="0.25">
      <c r="B75" s="20" t="str">
        <f>CONCATENATE("Total ",B74)</f>
        <v>Total NC Energia</v>
      </c>
      <c r="C75" s="21">
        <f>SUM(C74)</f>
        <v>12195.099250000005</v>
      </c>
      <c r="D75" s="22"/>
      <c r="E75" s="23"/>
      <c r="F75" s="24"/>
      <c r="G75" s="24"/>
      <c r="H75" s="22"/>
      <c r="I75" s="23"/>
      <c r="J75" s="22"/>
      <c r="K75" s="22"/>
    </row>
    <row r="76" spans="1:11" x14ac:dyDescent="0.25">
      <c r="A76" s="2">
        <v>178</v>
      </c>
      <c r="B76" s="25" t="s">
        <v>7</v>
      </c>
      <c r="C76" s="26">
        <v>313781.0428</v>
      </c>
      <c r="D76" s="27" t="s">
        <v>116</v>
      </c>
      <c r="E76" s="28">
        <v>44442</v>
      </c>
      <c r="F76" s="29">
        <v>300000</v>
      </c>
      <c r="G76" s="29">
        <v>300000</v>
      </c>
      <c r="H76" s="27" t="s">
        <v>155</v>
      </c>
      <c r="I76" s="28">
        <v>46990</v>
      </c>
      <c r="J76" s="27" t="s">
        <v>170</v>
      </c>
      <c r="K76" s="27" t="s">
        <v>83</v>
      </c>
    </row>
    <row r="77" spans="1:11" x14ac:dyDescent="0.25">
      <c r="A77" s="2">
        <v>216</v>
      </c>
      <c r="B77" s="14" t="s">
        <v>7</v>
      </c>
      <c r="C77" s="15">
        <v>99695.496576666672</v>
      </c>
      <c r="D77" s="18" t="s">
        <v>117</v>
      </c>
      <c r="E77" s="16">
        <v>44746</v>
      </c>
      <c r="F77" s="17">
        <v>100000</v>
      </c>
      <c r="G77" s="17">
        <v>100000</v>
      </c>
      <c r="H77" s="18" t="s">
        <v>164</v>
      </c>
      <c r="I77" s="16">
        <v>46558</v>
      </c>
      <c r="J77" s="18" t="s">
        <v>171</v>
      </c>
      <c r="K77" s="18" t="s">
        <v>83</v>
      </c>
    </row>
    <row r="78" spans="1:11" x14ac:dyDescent="0.25">
      <c r="A78" s="2">
        <v>217</v>
      </c>
      <c r="B78" s="14" t="s">
        <v>7</v>
      </c>
      <c r="C78" s="15">
        <v>199397.10122333333</v>
      </c>
      <c r="D78" s="18" t="s">
        <v>118</v>
      </c>
      <c r="E78" s="16">
        <v>44746</v>
      </c>
      <c r="F78" s="17">
        <v>200000</v>
      </c>
      <c r="G78" s="17">
        <v>200000</v>
      </c>
      <c r="H78" s="18" t="s">
        <v>165</v>
      </c>
      <c r="I78" s="16">
        <v>47289</v>
      </c>
      <c r="J78" s="18" t="s">
        <v>170</v>
      </c>
      <c r="K78" s="18" t="s">
        <v>83</v>
      </c>
    </row>
    <row r="79" spans="1:11" s="19" customFormat="1" x14ac:dyDescent="0.25">
      <c r="B79" s="20" t="str">
        <f>CONCATENATE("Total ",B76)</f>
        <v>Total NDB</v>
      </c>
      <c r="C79" s="21">
        <f>SUM(C76:C78)</f>
        <v>612873.64060000004</v>
      </c>
      <c r="D79" s="22"/>
      <c r="E79" s="23"/>
      <c r="F79" s="24"/>
      <c r="G79" s="24"/>
      <c r="H79" s="22"/>
      <c r="I79" s="23"/>
      <c r="J79" s="22"/>
      <c r="K79" s="22"/>
    </row>
    <row r="80" spans="1:11" x14ac:dyDescent="0.25">
      <c r="A80" s="2">
        <v>182</v>
      </c>
      <c r="B80" s="25" t="s">
        <v>47</v>
      </c>
      <c r="C80" s="26">
        <v>1043700.72611</v>
      </c>
      <c r="D80" s="27" t="s">
        <v>119</v>
      </c>
      <c r="E80" s="28">
        <v>43663</v>
      </c>
      <c r="F80" s="29">
        <v>802746</v>
      </c>
      <c r="G80" s="29">
        <v>802746</v>
      </c>
      <c r="H80" s="27" t="s">
        <v>166</v>
      </c>
      <c r="I80" s="28">
        <v>47284</v>
      </c>
      <c r="J80" s="27" t="s">
        <v>170</v>
      </c>
      <c r="K80" s="27" t="s">
        <v>84</v>
      </c>
    </row>
    <row r="81" spans="1:12" x14ac:dyDescent="0.25">
      <c r="A81" s="2">
        <v>183</v>
      </c>
      <c r="B81" s="14" t="s">
        <v>47</v>
      </c>
      <c r="C81" s="15">
        <v>580331.31036</v>
      </c>
      <c r="D81" s="18" t="s">
        <v>120</v>
      </c>
      <c r="E81" s="16">
        <v>43663</v>
      </c>
      <c r="F81" s="17">
        <v>491703</v>
      </c>
      <c r="G81" s="17">
        <v>491703</v>
      </c>
      <c r="H81" s="18" t="s">
        <v>167</v>
      </c>
      <c r="I81" s="16">
        <v>48745</v>
      </c>
      <c r="J81" s="18" t="s">
        <v>170</v>
      </c>
      <c r="K81" s="18" t="s">
        <v>84</v>
      </c>
    </row>
    <row r="82" spans="1:12" s="19" customFormat="1" x14ac:dyDescent="0.25">
      <c r="B82" s="20" t="str">
        <f>CONCATENATE("Total ",B80)</f>
        <v>Total Neoenergia Controladora</v>
      </c>
      <c r="C82" s="21">
        <f>SUM(C80:C81)</f>
        <v>1624032.0364700002</v>
      </c>
      <c r="D82" s="22"/>
      <c r="E82" s="23"/>
      <c r="F82" s="24"/>
      <c r="G82" s="24"/>
      <c r="H82" s="22"/>
      <c r="I82" s="23"/>
      <c r="J82" s="22"/>
      <c r="K82" s="22"/>
    </row>
    <row r="83" spans="1:12" x14ac:dyDescent="0.25">
      <c r="A83" s="2">
        <v>197</v>
      </c>
      <c r="B83" s="25" t="s">
        <v>10</v>
      </c>
      <c r="C83" s="26">
        <v>513660.31721382349</v>
      </c>
      <c r="D83" s="27" t="s">
        <v>121</v>
      </c>
      <c r="E83" s="28">
        <v>43567</v>
      </c>
      <c r="F83" s="29">
        <v>50000</v>
      </c>
      <c r="G83" s="29">
        <v>50000</v>
      </c>
      <c r="H83" s="27" t="s">
        <v>168</v>
      </c>
      <c r="I83" s="28">
        <v>45392</v>
      </c>
      <c r="J83" s="27" t="s">
        <v>171</v>
      </c>
      <c r="K83" s="27" t="s">
        <v>83</v>
      </c>
    </row>
    <row r="84" spans="1:12" s="19" customFormat="1" x14ac:dyDescent="0.25">
      <c r="A84" s="30"/>
      <c r="B84" s="20" t="str">
        <f>CONCATENATE("Total ",B83)</f>
        <v>Total Termopernambuco</v>
      </c>
      <c r="C84" s="21">
        <f>SUM(C83:C83)</f>
        <v>513660.31721382349</v>
      </c>
      <c r="D84" s="22"/>
      <c r="E84" s="23"/>
      <c r="F84" s="24"/>
      <c r="G84" s="24"/>
      <c r="H84" s="22"/>
      <c r="I84" s="23"/>
      <c r="J84" s="22"/>
      <c r="K84" s="22"/>
    </row>
    <row r="85" spans="1:12" s="35" customFormat="1" ht="12.75" x14ac:dyDescent="0.25">
      <c r="A85" s="31"/>
      <c r="B85" s="32" t="str">
        <f>CONCATENATE("Total ",C2)</f>
        <v>Total Mercado de Capitais</v>
      </c>
      <c r="C85" s="33">
        <f>C12+C28+C47+C58+C71+C73+C75+C79+C82+C84</f>
        <v>19680761.037540574</v>
      </c>
      <c r="D85" s="32"/>
      <c r="E85" s="32"/>
      <c r="F85" s="32"/>
      <c r="G85" s="32"/>
      <c r="H85" s="32"/>
      <c r="I85" s="32"/>
      <c r="J85" s="32"/>
      <c r="K85" s="32"/>
      <c r="L85" s="34"/>
    </row>
    <row r="86" spans="1:12" x14ac:dyDescent="0.25"/>
    <row r="87" spans="1:12" x14ac:dyDescent="0.25">
      <c r="B87" s="36" t="s">
        <v>64</v>
      </c>
      <c r="F87" s="10"/>
    </row>
    <row r="88" spans="1:12" x14ac:dyDescent="0.25">
      <c r="B88" s="36" t="s">
        <v>69</v>
      </c>
    </row>
    <row r="89" spans="1:12" x14ac:dyDescent="0.25"/>
    <row r="90" spans="1:12" x14ac:dyDescent="0.25"/>
    <row r="91" spans="1:12" x14ac:dyDescent="0.25"/>
    <row r="92" spans="1:12" x14ac:dyDescent="0.25">
      <c r="E92" s="10"/>
    </row>
    <row r="93" spans="1:12" x14ac:dyDescent="0.25"/>
    <row r="94" spans="1:12" x14ac:dyDescent="0.25">
      <c r="E94" s="10"/>
    </row>
    <row r="95" spans="1:12" x14ac:dyDescent="0.25"/>
    <row r="96" spans="1:12" x14ac:dyDescent="0.25"/>
    <row r="97" x14ac:dyDescent="0.25"/>
    <row r="98" x14ac:dyDescent="0.25"/>
    <row r="99" x14ac:dyDescent="0.25"/>
    <row r="100" x14ac:dyDescent="0.25"/>
    <row r="101" x14ac:dyDescent="0.25"/>
  </sheetData>
  <mergeCells count="1">
    <mergeCell ref="C2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75 C84 C82 C73 C71 C86:C1048576 C79 C58 C28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786A-A840-4017-8FC3-B32D8C1F759F}">
  <dimension ref="A1:BO242"/>
  <sheetViews>
    <sheetView showGridLines="0" zoomScale="90" zoomScaleNormal="90" workbookViewId="0">
      <pane xSplit="2" ySplit="10" topLeftCell="C137" activePane="bottomRight" state="frozen"/>
      <selection activeCell="D31" sqref="D31"/>
      <selection pane="topRight" activeCell="D31" sqref="D31"/>
      <selection pane="bottomLeft" activeCell="D31" sqref="D31"/>
      <selection pane="bottomRight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67" ht="15" customHeight="1" x14ac:dyDescent="0.25">
      <c r="C1" s="69" t="s">
        <v>66</v>
      </c>
      <c r="D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</row>
    <row r="2" spans="1:67" ht="14.25" customHeight="1" x14ac:dyDescent="0.25">
      <c r="C2" s="69"/>
      <c r="D2" s="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ht="14.25" customHeight="1" x14ac:dyDescent="0.25">
      <c r="C3" s="69"/>
      <c r="D3" s="5"/>
    </row>
    <row r="4" spans="1:67" ht="27" customHeight="1" x14ac:dyDescent="0.25">
      <c r="C4" s="69"/>
    </row>
    <row r="5" spans="1:67" ht="14.25" customHeight="1" x14ac:dyDescent="0.25">
      <c r="C5" s="69"/>
    </row>
    <row r="6" spans="1:67" x14ac:dyDescent="0.25"/>
    <row r="7" spans="1:67" x14ac:dyDescent="0.25"/>
    <row r="8" spans="1:67" x14ac:dyDescent="0.25"/>
    <row r="9" spans="1:67" x14ac:dyDescent="0.25"/>
    <row r="10" spans="1:67" ht="30" customHeight="1" x14ac:dyDescent="0.25">
      <c r="A10" s="5" t="s">
        <v>70</v>
      </c>
      <c r="B10" s="12" t="s">
        <v>46</v>
      </c>
      <c r="C10" s="12" t="str">
        <f>'Mercado de Capitais'!$C$10</f>
        <v>Posição 31/12/2023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67" x14ac:dyDescent="0.25">
      <c r="A11" s="2">
        <v>1</v>
      </c>
      <c r="B11" s="14" t="s">
        <v>11</v>
      </c>
      <c r="C11" s="15">
        <v>134.27216999999982</v>
      </c>
      <c r="D11" s="15" t="s">
        <v>172</v>
      </c>
      <c r="E11" s="16">
        <v>41857</v>
      </c>
      <c r="F11" s="18" t="s">
        <v>214</v>
      </c>
      <c r="G11" s="16">
        <v>45519</v>
      </c>
      <c r="H11" s="18" t="s">
        <v>258</v>
      </c>
      <c r="I11" s="18" t="s">
        <v>83</v>
      </c>
    </row>
    <row r="12" spans="1:67" s="19" customFormat="1" x14ac:dyDescent="0.25">
      <c r="B12" s="20" t="str">
        <f>CONCATENATE("Total ",B11)</f>
        <v>Total Afluente T</v>
      </c>
      <c r="C12" s="21">
        <f>SUM(C11)</f>
        <v>134.27216999999982</v>
      </c>
      <c r="D12" s="22"/>
      <c r="E12" s="23"/>
      <c r="F12" s="37"/>
      <c r="G12" s="38"/>
      <c r="H12" s="22"/>
      <c r="I12" s="39"/>
      <c r="J12" s="40"/>
      <c r="K12" s="40"/>
    </row>
    <row r="13" spans="1:67" x14ac:dyDescent="0.25">
      <c r="A13" s="2">
        <v>2</v>
      </c>
      <c r="B13" s="25" t="s">
        <v>31</v>
      </c>
      <c r="C13" s="26">
        <v>101742.83208000004</v>
      </c>
      <c r="D13" s="41" t="s">
        <v>173</v>
      </c>
      <c r="E13" s="28">
        <v>43928</v>
      </c>
      <c r="F13" s="41" t="s">
        <v>215</v>
      </c>
      <c r="G13" s="42">
        <v>52580</v>
      </c>
      <c r="H13" s="43" t="s">
        <v>258</v>
      </c>
      <c r="I13" s="27" t="s">
        <v>83</v>
      </c>
    </row>
    <row r="14" spans="1:67" x14ac:dyDescent="0.25">
      <c r="A14" s="2">
        <v>3</v>
      </c>
      <c r="B14" s="14" t="s">
        <v>32</v>
      </c>
      <c r="C14" s="15">
        <v>144841.93087999997</v>
      </c>
      <c r="D14" s="44" t="s">
        <v>173</v>
      </c>
      <c r="E14" s="16">
        <v>43928</v>
      </c>
      <c r="F14" s="44" t="s">
        <v>215</v>
      </c>
      <c r="G14" s="45">
        <v>52580</v>
      </c>
      <c r="H14" s="46" t="s">
        <v>258</v>
      </c>
      <c r="I14" s="18" t="s">
        <v>83</v>
      </c>
    </row>
    <row r="15" spans="1:67" x14ac:dyDescent="0.25">
      <c r="A15" s="2">
        <v>4</v>
      </c>
      <c r="B15" s="14" t="s">
        <v>33</v>
      </c>
      <c r="C15" s="15">
        <v>54580.191820000015</v>
      </c>
      <c r="D15" s="44" t="s">
        <v>173</v>
      </c>
      <c r="E15" s="16">
        <v>43928</v>
      </c>
      <c r="F15" s="44" t="s">
        <v>215</v>
      </c>
      <c r="G15" s="45">
        <v>52580</v>
      </c>
      <c r="H15" s="46" t="s">
        <v>258</v>
      </c>
      <c r="I15" s="18" t="s">
        <v>83</v>
      </c>
    </row>
    <row r="16" spans="1:67" s="19" customFormat="1" x14ac:dyDescent="0.25">
      <c r="B16" s="20" t="s">
        <v>58</v>
      </c>
      <c r="C16" s="21">
        <f>SUM(C13:C15)</f>
        <v>301164.95478000003</v>
      </c>
      <c r="D16" s="22"/>
      <c r="E16" s="23"/>
      <c r="F16" s="37"/>
      <c r="G16" s="38"/>
      <c r="H16" s="22"/>
      <c r="I16" s="39"/>
      <c r="J16" s="40"/>
      <c r="K16" s="40"/>
    </row>
    <row r="17" spans="1:11" x14ac:dyDescent="0.25">
      <c r="A17" s="2">
        <v>5</v>
      </c>
      <c r="B17" s="25" t="s">
        <v>12</v>
      </c>
      <c r="C17" s="26">
        <v>19098.958398036189</v>
      </c>
      <c r="D17" s="41" t="s">
        <v>174</v>
      </c>
      <c r="E17" s="28">
        <v>41135</v>
      </c>
      <c r="F17" s="41" t="s">
        <v>216</v>
      </c>
      <c r="G17" s="42">
        <v>47437</v>
      </c>
      <c r="H17" s="43" t="s">
        <v>258</v>
      </c>
      <c r="I17" s="27" t="s">
        <v>83</v>
      </c>
    </row>
    <row r="18" spans="1:11" x14ac:dyDescent="0.25">
      <c r="A18" s="2">
        <v>6</v>
      </c>
      <c r="B18" s="14" t="s">
        <v>12</v>
      </c>
      <c r="C18" s="15">
        <v>12990.781606063265</v>
      </c>
      <c r="D18" s="44" t="s">
        <v>174</v>
      </c>
      <c r="E18" s="16">
        <v>41135</v>
      </c>
      <c r="F18" s="44" t="s">
        <v>216</v>
      </c>
      <c r="G18" s="45">
        <v>47437</v>
      </c>
      <c r="H18" s="46" t="s">
        <v>258</v>
      </c>
      <c r="I18" s="18" t="s">
        <v>83</v>
      </c>
    </row>
    <row r="19" spans="1:11" x14ac:dyDescent="0.25">
      <c r="A19" s="2">
        <v>7</v>
      </c>
      <c r="B19" s="14" t="s">
        <v>12</v>
      </c>
      <c r="C19" s="15">
        <v>4298.3404386252842</v>
      </c>
      <c r="D19" s="44" t="s">
        <v>174</v>
      </c>
      <c r="E19" s="16">
        <v>41135</v>
      </c>
      <c r="F19" s="44" t="s">
        <v>216</v>
      </c>
      <c r="G19" s="45">
        <v>47437</v>
      </c>
      <c r="H19" s="46" t="s">
        <v>258</v>
      </c>
      <c r="I19" s="18" t="s">
        <v>83</v>
      </c>
    </row>
    <row r="20" spans="1:11" x14ac:dyDescent="0.25">
      <c r="A20" s="2">
        <v>8</v>
      </c>
      <c r="B20" s="14" t="s">
        <v>12</v>
      </c>
      <c r="C20" s="15">
        <v>348.12025727526031</v>
      </c>
      <c r="D20" s="44" t="s">
        <v>174</v>
      </c>
      <c r="E20" s="16">
        <v>41135</v>
      </c>
      <c r="F20" s="44" t="s">
        <v>217</v>
      </c>
      <c r="G20" s="45">
        <v>47437</v>
      </c>
      <c r="H20" s="46" t="s">
        <v>258</v>
      </c>
      <c r="I20" s="18" t="s">
        <v>83</v>
      </c>
    </row>
    <row r="21" spans="1:11" s="19" customFormat="1" x14ac:dyDescent="0.25">
      <c r="B21" s="20" t="s">
        <v>59</v>
      </c>
      <c r="C21" s="21">
        <f>SUM(C17:C20)</f>
        <v>36736.200699999994</v>
      </c>
      <c r="D21" s="22"/>
      <c r="E21" s="23"/>
      <c r="F21" s="37"/>
      <c r="G21" s="38"/>
      <c r="H21" s="22"/>
      <c r="I21" s="39"/>
      <c r="J21" s="40"/>
      <c r="K21" s="40"/>
    </row>
    <row r="22" spans="1:11" x14ac:dyDescent="0.25">
      <c r="A22" s="2">
        <v>10</v>
      </c>
      <c r="B22" s="25" t="s">
        <v>13</v>
      </c>
      <c r="C22" s="26">
        <v>27108.026439999929</v>
      </c>
      <c r="D22" s="41" t="s">
        <v>175</v>
      </c>
      <c r="E22" s="28">
        <v>41236</v>
      </c>
      <c r="F22" s="41" t="s">
        <v>218</v>
      </c>
      <c r="G22" s="42">
        <v>47467</v>
      </c>
      <c r="H22" s="43" t="s">
        <v>258</v>
      </c>
      <c r="I22" s="27" t="s">
        <v>83</v>
      </c>
    </row>
    <row r="23" spans="1:11" x14ac:dyDescent="0.25">
      <c r="A23" s="2">
        <v>11</v>
      </c>
      <c r="B23" s="14" t="s">
        <v>14</v>
      </c>
      <c r="C23" s="15">
        <v>22350.892610000039</v>
      </c>
      <c r="D23" s="44" t="s">
        <v>176</v>
      </c>
      <c r="E23" s="16">
        <v>41093</v>
      </c>
      <c r="F23" s="44" t="s">
        <v>218</v>
      </c>
      <c r="G23" s="45">
        <v>47314</v>
      </c>
      <c r="H23" s="46" t="s">
        <v>258</v>
      </c>
      <c r="I23" s="18" t="s">
        <v>83</v>
      </c>
    </row>
    <row r="24" spans="1:11" x14ac:dyDescent="0.25">
      <c r="A24" s="2">
        <v>12</v>
      </c>
      <c r="B24" s="14" t="s">
        <v>15</v>
      </c>
      <c r="C24" s="15">
        <v>24215.203311780235</v>
      </c>
      <c r="D24" s="44" t="s">
        <v>176</v>
      </c>
      <c r="E24" s="16">
        <v>41093</v>
      </c>
      <c r="F24" s="44" t="s">
        <v>216</v>
      </c>
      <c r="G24" s="45">
        <v>47406</v>
      </c>
      <c r="H24" s="46" t="s">
        <v>258</v>
      </c>
      <c r="I24" s="18" t="s">
        <v>83</v>
      </c>
    </row>
    <row r="25" spans="1:11" x14ac:dyDescent="0.25">
      <c r="A25" s="2">
        <v>13</v>
      </c>
      <c r="B25" s="14" t="s">
        <v>15</v>
      </c>
      <c r="C25" s="15">
        <v>246.03158821979733</v>
      </c>
      <c r="D25" s="44" t="s">
        <v>176</v>
      </c>
      <c r="E25" s="16">
        <v>41093</v>
      </c>
      <c r="F25" s="44" t="s">
        <v>217</v>
      </c>
      <c r="G25" s="45">
        <v>47406</v>
      </c>
      <c r="H25" s="46" t="s">
        <v>258</v>
      </c>
      <c r="I25" s="18" t="s">
        <v>83</v>
      </c>
    </row>
    <row r="26" spans="1:11" s="19" customFormat="1" x14ac:dyDescent="0.25">
      <c r="B26" s="20" t="s">
        <v>60</v>
      </c>
      <c r="C26" s="21">
        <f>SUM(C22:C25)</f>
        <v>73920.153949999993</v>
      </c>
      <c r="D26" s="22"/>
      <c r="E26" s="23"/>
      <c r="F26" s="37"/>
      <c r="G26" s="38"/>
      <c r="H26" s="22"/>
      <c r="I26" s="39"/>
      <c r="J26" s="40"/>
      <c r="K26" s="40"/>
    </row>
    <row r="27" spans="1:11" x14ac:dyDescent="0.25">
      <c r="A27" s="2">
        <v>14</v>
      </c>
      <c r="B27" s="25" t="s">
        <v>16</v>
      </c>
      <c r="C27" s="26">
        <v>35046.781279999981</v>
      </c>
      <c r="D27" s="41" t="s">
        <v>176</v>
      </c>
      <c r="E27" s="28">
        <v>41093</v>
      </c>
      <c r="F27" s="41" t="s">
        <v>218</v>
      </c>
      <c r="G27" s="42">
        <v>47588</v>
      </c>
      <c r="H27" s="43" t="s">
        <v>258</v>
      </c>
      <c r="I27" s="27" t="s">
        <v>83</v>
      </c>
    </row>
    <row r="28" spans="1:11" x14ac:dyDescent="0.25">
      <c r="A28" s="2">
        <v>15</v>
      </c>
      <c r="B28" s="14" t="s">
        <v>17</v>
      </c>
      <c r="C28" s="15">
        <v>36926.404222039848</v>
      </c>
      <c r="D28" s="44" t="s">
        <v>176</v>
      </c>
      <c r="E28" s="16">
        <v>41093</v>
      </c>
      <c r="F28" s="44" t="s">
        <v>216</v>
      </c>
      <c r="G28" s="45">
        <v>47679</v>
      </c>
      <c r="H28" s="46" t="s">
        <v>258</v>
      </c>
      <c r="I28" s="18" t="s">
        <v>83</v>
      </c>
    </row>
    <row r="29" spans="1:11" x14ac:dyDescent="0.25">
      <c r="A29" s="2">
        <v>16</v>
      </c>
      <c r="B29" s="14" t="s">
        <v>17</v>
      </c>
      <c r="C29" s="15">
        <v>358.26351796015865</v>
      </c>
      <c r="D29" s="44" t="s">
        <v>176</v>
      </c>
      <c r="E29" s="16">
        <v>41093</v>
      </c>
      <c r="F29" s="44" t="s">
        <v>217</v>
      </c>
      <c r="G29" s="45">
        <v>47679</v>
      </c>
      <c r="H29" s="46" t="s">
        <v>258</v>
      </c>
      <c r="I29" s="18" t="s">
        <v>83</v>
      </c>
    </row>
    <row r="30" spans="1:11" x14ac:dyDescent="0.25">
      <c r="A30" s="2">
        <v>17</v>
      </c>
      <c r="B30" s="14" t="s">
        <v>18</v>
      </c>
      <c r="C30" s="15">
        <v>40341.704924541693</v>
      </c>
      <c r="D30" s="44" t="s">
        <v>176</v>
      </c>
      <c r="E30" s="16">
        <v>41093</v>
      </c>
      <c r="F30" s="44" t="s">
        <v>216</v>
      </c>
      <c r="G30" s="45">
        <v>47679</v>
      </c>
      <c r="H30" s="46" t="s">
        <v>258</v>
      </c>
      <c r="I30" s="18" t="s">
        <v>83</v>
      </c>
    </row>
    <row r="31" spans="1:11" x14ac:dyDescent="0.25">
      <c r="A31" s="2">
        <v>18</v>
      </c>
      <c r="B31" s="14" t="s">
        <v>18</v>
      </c>
      <c r="C31" s="15">
        <v>379.58725545831487</v>
      </c>
      <c r="D31" s="44" t="s">
        <v>176</v>
      </c>
      <c r="E31" s="16">
        <v>41093</v>
      </c>
      <c r="F31" s="44" t="s">
        <v>217</v>
      </c>
      <c r="G31" s="45">
        <v>47679</v>
      </c>
      <c r="H31" s="46" t="s">
        <v>258</v>
      </c>
      <c r="I31" s="18" t="s">
        <v>83</v>
      </c>
    </row>
    <row r="32" spans="1:11" x14ac:dyDescent="0.25">
      <c r="A32" s="2">
        <v>19</v>
      </c>
      <c r="B32" s="14" t="s">
        <v>19</v>
      </c>
      <c r="C32" s="15">
        <v>35483.611660000002</v>
      </c>
      <c r="D32" s="44" t="s">
        <v>176</v>
      </c>
      <c r="E32" s="16">
        <v>41093</v>
      </c>
      <c r="F32" s="44" t="s">
        <v>218</v>
      </c>
      <c r="G32" s="45">
        <v>47588</v>
      </c>
      <c r="H32" s="46" t="s">
        <v>258</v>
      </c>
      <c r="I32" s="18" t="s">
        <v>83</v>
      </c>
    </row>
    <row r="33" spans="1:11" x14ac:dyDescent="0.25">
      <c r="A33" s="2">
        <v>20</v>
      </c>
      <c r="B33" s="14" t="s">
        <v>20</v>
      </c>
      <c r="C33" s="15">
        <v>35448.942020000002</v>
      </c>
      <c r="D33" s="44" t="s">
        <v>176</v>
      </c>
      <c r="E33" s="16">
        <v>41093</v>
      </c>
      <c r="F33" s="44" t="s">
        <v>218</v>
      </c>
      <c r="G33" s="45">
        <v>47588</v>
      </c>
      <c r="H33" s="46" t="s">
        <v>258</v>
      </c>
      <c r="I33" s="18" t="s">
        <v>83</v>
      </c>
    </row>
    <row r="34" spans="1:11" x14ac:dyDescent="0.25">
      <c r="A34" s="2">
        <v>22</v>
      </c>
      <c r="B34" s="14" t="s">
        <v>8</v>
      </c>
      <c r="C34" s="15">
        <v>17324.019755491725</v>
      </c>
      <c r="D34" s="44" t="s">
        <v>177</v>
      </c>
      <c r="E34" s="16">
        <v>42706</v>
      </c>
      <c r="F34" s="44" t="s">
        <v>219</v>
      </c>
      <c r="G34" s="45">
        <v>48775</v>
      </c>
      <c r="H34" s="46" t="s">
        <v>258</v>
      </c>
      <c r="I34" s="18" t="s">
        <v>83</v>
      </c>
    </row>
    <row r="35" spans="1:11" x14ac:dyDescent="0.25">
      <c r="A35" s="2">
        <v>23</v>
      </c>
      <c r="B35" s="14" t="s">
        <v>8</v>
      </c>
      <c r="C35" s="15">
        <v>52047.31028740872</v>
      </c>
      <c r="D35" s="44" t="s">
        <v>177</v>
      </c>
      <c r="E35" s="16">
        <v>42706</v>
      </c>
      <c r="F35" s="44" t="s">
        <v>219</v>
      </c>
      <c r="G35" s="45">
        <v>48775</v>
      </c>
      <c r="H35" s="46" t="s">
        <v>258</v>
      </c>
      <c r="I35" s="18" t="s">
        <v>83</v>
      </c>
    </row>
    <row r="36" spans="1:11" x14ac:dyDescent="0.25">
      <c r="A36" s="2">
        <v>24</v>
      </c>
      <c r="B36" s="14" t="s">
        <v>8</v>
      </c>
      <c r="C36" s="15">
        <v>18306.934367408649</v>
      </c>
      <c r="D36" s="44" t="s">
        <v>177</v>
      </c>
      <c r="E36" s="16">
        <v>42706</v>
      </c>
      <c r="F36" s="44" t="s">
        <v>219</v>
      </c>
      <c r="G36" s="45">
        <v>48775</v>
      </c>
      <c r="H36" s="46" t="s">
        <v>258</v>
      </c>
      <c r="I36" s="18" t="s">
        <v>83</v>
      </c>
    </row>
    <row r="37" spans="1:11" x14ac:dyDescent="0.25">
      <c r="A37" s="2">
        <v>25</v>
      </c>
      <c r="B37" s="14" t="s">
        <v>8</v>
      </c>
      <c r="C37" s="15">
        <v>42204.241280082766</v>
      </c>
      <c r="D37" s="44" t="s">
        <v>177</v>
      </c>
      <c r="E37" s="16">
        <v>42706</v>
      </c>
      <c r="F37" s="44" t="s">
        <v>219</v>
      </c>
      <c r="G37" s="45">
        <v>48775</v>
      </c>
      <c r="H37" s="46" t="s">
        <v>258</v>
      </c>
      <c r="I37" s="18" t="s">
        <v>83</v>
      </c>
    </row>
    <row r="38" spans="1:11" x14ac:dyDescent="0.25">
      <c r="A38" s="2">
        <v>26</v>
      </c>
      <c r="B38" s="14" t="s">
        <v>8</v>
      </c>
      <c r="C38" s="15">
        <v>3097.5355039233395</v>
      </c>
      <c r="D38" s="44" t="s">
        <v>177</v>
      </c>
      <c r="E38" s="16">
        <v>42706</v>
      </c>
      <c r="F38" s="44" t="s">
        <v>219</v>
      </c>
      <c r="G38" s="45">
        <v>48775</v>
      </c>
      <c r="H38" s="46" t="s">
        <v>258</v>
      </c>
      <c r="I38" s="18" t="s">
        <v>83</v>
      </c>
    </row>
    <row r="39" spans="1:11" x14ac:dyDescent="0.25">
      <c r="A39" s="2">
        <v>27</v>
      </c>
      <c r="B39" s="14" t="s">
        <v>8</v>
      </c>
      <c r="C39" s="15">
        <v>6897.3725007451039</v>
      </c>
      <c r="D39" s="44" t="s">
        <v>177</v>
      </c>
      <c r="E39" s="16">
        <v>42706</v>
      </c>
      <c r="F39" s="44" t="s">
        <v>219</v>
      </c>
      <c r="G39" s="45">
        <v>48775</v>
      </c>
      <c r="H39" s="46" t="s">
        <v>258</v>
      </c>
      <c r="I39" s="18" t="s">
        <v>83</v>
      </c>
    </row>
    <row r="40" spans="1:11" x14ac:dyDescent="0.25">
      <c r="A40" s="2">
        <v>28</v>
      </c>
      <c r="B40" s="14" t="s">
        <v>8</v>
      </c>
      <c r="C40" s="15">
        <v>13063.547608729159</v>
      </c>
      <c r="D40" s="44" t="s">
        <v>177</v>
      </c>
      <c r="E40" s="16">
        <v>42706</v>
      </c>
      <c r="F40" s="44" t="s">
        <v>219</v>
      </c>
      <c r="G40" s="45">
        <v>48775</v>
      </c>
      <c r="H40" s="46" t="s">
        <v>258</v>
      </c>
      <c r="I40" s="18" t="s">
        <v>83</v>
      </c>
    </row>
    <row r="41" spans="1:11" x14ac:dyDescent="0.25">
      <c r="A41" s="2">
        <v>243</v>
      </c>
      <c r="B41" s="14" t="s">
        <v>8</v>
      </c>
      <c r="C41" s="15">
        <v>603.3246857486082</v>
      </c>
      <c r="D41" s="44" t="s">
        <v>177</v>
      </c>
      <c r="E41" s="16">
        <v>42706</v>
      </c>
      <c r="F41" s="44" t="s">
        <v>219</v>
      </c>
      <c r="G41" s="45">
        <v>48775</v>
      </c>
      <c r="H41" s="46" t="s">
        <v>258</v>
      </c>
      <c r="I41" s="18" t="s">
        <v>83</v>
      </c>
    </row>
    <row r="42" spans="1:11" x14ac:dyDescent="0.25">
      <c r="A42" s="2">
        <v>244</v>
      </c>
      <c r="B42" s="14" t="s">
        <v>8</v>
      </c>
      <c r="C42" s="15">
        <v>33639.287452780205</v>
      </c>
      <c r="D42" s="44" t="s">
        <v>177</v>
      </c>
      <c r="E42" s="16">
        <v>42706</v>
      </c>
      <c r="F42" s="44" t="s">
        <v>219</v>
      </c>
      <c r="G42" s="45">
        <v>48775</v>
      </c>
      <c r="H42" s="46" t="s">
        <v>258</v>
      </c>
      <c r="I42" s="18" t="s">
        <v>83</v>
      </c>
    </row>
    <row r="43" spans="1:11" x14ac:dyDescent="0.25">
      <c r="A43" s="2">
        <v>245</v>
      </c>
      <c r="B43" s="14" t="s">
        <v>8</v>
      </c>
      <c r="C43" s="15">
        <v>4730.1048057051403</v>
      </c>
      <c r="D43" s="44" t="s">
        <v>177</v>
      </c>
      <c r="E43" s="16">
        <v>42706</v>
      </c>
      <c r="F43" s="44" t="s">
        <v>219</v>
      </c>
      <c r="G43" s="45">
        <v>48775</v>
      </c>
      <c r="H43" s="46" t="s">
        <v>258</v>
      </c>
      <c r="I43" s="18" t="s">
        <v>83</v>
      </c>
    </row>
    <row r="44" spans="1:11" x14ac:dyDescent="0.25">
      <c r="A44" s="2">
        <v>246</v>
      </c>
      <c r="B44" s="14" t="s">
        <v>8</v>
      </c>
      <c r="C44" s="15">
        <v>3469.5515512213474</v>
      </c>
      <c r="D44" s="44" t="s">
        <v>177</v>
      </c>
      <c r="E44" s="16">
        <v>42706</v>
      </c>
      <c r="F44" s="44" t="s">
        <v>219</v>
      </c>
      <c r="G44" s="45">
        <v>48775</v>
      </c>
      <c r="H44" s="46" t="s">
        <v>258</v>
      </c>
      <c r="I44" s="18" t="s">
        <v>83</v>
      </c>
    </row>
    <row r="45" spans="1:11" x14ac:dyDescent="0.25">
      <c r="A45" s="2">
        <v>247</v>
      </c>
      <c r="B45" s="14" t="s">
        <v>8</v>
      </c>
      <c r="C45" s="15">
        <v>150.09129930381695</v>
      </c>
      <c r="D45" s="44" t="s">
        <v>178</v>
      </c>
      <c r="E45" s="16">
        <v>44173</v>
      </c>
      <c r="F45" s="44" t="s">
        <v>220</v>
      </c>
      <c r="G45" s="45">
        <v>48775</v>
      </c>
      <c r="H45" s="46" t="s">
        <v>258</v>
      </c>
      <c r="I45" s="18" t="s">
        <v>83</v>
      </c>
    </row>
    <row r="46" spans="1:11" x14ac:dyDescent="0.25">
      <c r="A46" s="2">
        <v>248</v>
      </c>
      <c r="B46" s="14" t="s">
        <v>8</v>
      </c>
      <c r="C46" s="15">
        <v>807.20781145141882</v>
      </c>
      <c r="D46" s="44" t="s">
        <v>178</v>
      </c>
      <c r="E46" s="16">
        <v>44173</v>
      </c>
      <c r="F46" s="44" t="s">
        <v>220</v>
      </c>
      <c r="G46" s="45">
        <v>48775</v>
      </c>
      <c r="H46" s="46" t="s">
        <v>258</v>
      </c>
      <c r="I46" s="18" t="s">
        <v>83</v>
      </c>
    </row>
    <row r="47" spans="1:11" s="19" customFormat="1" x14ac:dyDescent="0.25">
      <c r="B47" s="20" t="s">
        <v>56</v>
      </c>
      <c r="C47" s="21">
        <f>SUM(C27:C46)</f>
        <v>380325.82378999999</v>
      </c>
      <c r="D47" s="22"/>
      <c r="E47" s="23"/>
      <c r="F47" s="37"/>
      <c r="G47" s="38"/>
      <c r="H47" s="22"/>
      <c r="I47" s="39"/>
      <c r="J47" s="40"/>
      <c r="K47" s="40"/>
    </row>
    <row r="48" spans="1:11" x14ac:dyDescent="0.25">
      <c r="A48" s="2">
        <v>29</v>
      </c>
      <c r="B48" s="25" t="s">
        <v>24</v>
      </c>
      <c r="C48" s="26">
        <v>146424.40766999999</v>
      </c>
      <c r="D48" s="41" t="s">
        <v>173</v>
      </c>
      <c r="E48" s="28">
        <v>43928</v>
      </c>
      <c r="F48" s="41" t="s">
        <v>215</v>
      </c>
      <c r="G48" s="42">
        <v>52580</v>
      </c>
      <c r="H48" s="43" t="s">
        <v>258</v>
      </c>
      <c r="I48" s="27" t="s">
        <v>83</v>
      </c>
    </row>
    <row r="49" spans="1:11" x14ac:dyDescent="0.25">
      <c r="A49" s="2">
        <v>30</v>
      </c>
      <c r="B49" s="14" t="s">
        <v>25</v>
      </c>
      <c r="C49" s="15">
        <v>143077.74040000001</v>
      </c>
      <c r="D49" s="44" t="s">
        <v>173</v>
      </c>
      <c r="E49" s="16">
        <v>43928</v>
      </c>
      <c r="F49" s="44" t="s">
        <v>215</v>
      </c>
      <c r="G49" s="45">
        <v>52580</v>
      </c>
      <c r="H49" s="46" t="s">
        <v>258</v>
      </c>
      <c r="I49" s="18" t="s">
        <v>83</v>
      </c>
    </row>
    <row r="50" spans="1:11" x14ac:dyDescent="0.25">
      <c r="A50" s="2">
        <v>31</v>
      </c>
      <c r="B50" s="14" t="s">
        <v>26</v>
      </c>
      <c r="C50" s="15">
        <v>146931.41048000002</v>
      </c>
      <c r="D50" s="44" t="s">
        <v>173</v>
      </c>
      <c r="E50" s="16">
        <v>43928</v>
      </c>
      <c r="F50" s="44" t="s">
        <v>215</v>
      </c>
      <c r="G50" s="45">
        <v>52580</v>
      </c>
      <c r="H50" s="46" t="s">
        <v>258</v>
      </c>
      <c r="I50" s="18" t="s">
        <v>83</v>
      </c>
    </row>
    <row r="51" spans="1:11" s="19" customFormat="1" x14ac:dyDescent="0.25">
      <c r="B51" s="20" t="s">
        <v>61</v>
      </c>
      <c r="C51" s="21">
        <f>SUM(C48:C50)</f>
        <v>436433.55855000002</v>
      </c>
      <c r="D51" s="22"/>
      <c r="E51" s="23"/>
      <c r="F51" s="37"/>
      <c r="G51" s="38"/>
      <c r="H51" s="22"/>
      <c r="I51" s="39"/>
      <c r="J51" s="40"/>
      <c r="K51" s="40"/>
    </row>
    <row r="52" spans="1:11" x14ac:dyDescent="0.25">
      <c r="A52" s="2">
        <v>39</v>
      </c>
      <c r="B52" s="25" t="s">
        <v>51</v>
      </c>
      <c r="C52" s="26">
        <v>79200.247373946593</v>
      </c>
      <c r="D52" s="41" t="s">
        <v>179</v>
      </c>
      <c r="E52" s="28">
        <v>43551</v>
      </c>
      <c r="F52" s="41" t="s">
        <v>221</v>
      </c>
      <c r="G52" s="42">
        <v>47314</v>
      </c>
      <c r="H52" s="43" t="s">
        <v>258</v>
      </c>
      <c r="I52" s="27" t="s">
        <v>83</v>
      </c>
    </row>
    <row r="53" spans="1:11" x14ac:dyDescent="0.25">
      <c r="A53" s="2">
        <v>40</v>
      </c>
      <c r="B53" s="14" t="s">
        <v>51</v>
      </c>
      <c r="C53" s="15">
        <v>239310.41321233611</v>
      </c>
      <c r="D53" s="44" t="s">
        <v>180</v>
      </c>
      <c r="E53" s="16">
        <v>44252</v>
      </c>
      <c r="F53" s="44" t="s">
        <v>222</v>
      </c>
      <c r="G53" s="45">
        <v>47406</v>
      </c>
      <c r="H53" s="46" t="s">
        <v>258</v>
      </c>
      <c r="I53" s="18" t="s">
        <v>83</v>
      </c>
    </row>
    <row r="54" spans="1:11" x14ac:dyDescent="0.25">
      <c r="A54" s="2">
        <v>41</v>
      </c>
      <c r="B54" s="14" t="s">
        <v>51</v>
      </c>
      <c r="C54" s="15">
        <v>519003.31171940872</v>
      </c>
      <c r="D54" s="44" t="s">
        <v>180</v>
      </c>
      <c r="E54" s="16">
        <v>44252</v>
      </c>
      <c r="F54" s="44" t="s">
        <v>222</v>
      </c>
      <c r="G54" s="45">
        <v>51302</v>
      </c>
      <c r="H54" s="46" t="s">
        <v>258</v>
      </c>
      <c r="I54" s="18" t="s">
        <v>83</v>
      </c>
    </row>
    <row r="55" spans="1:11" x14ac:dyDescent="0.25">
      <c r="A55" s="2">
        <v>42</v>
      </c>
      <c r="B55" s="14" t="s">
        <v>51</v>
      </c>
      <c r="C55" s="15">
        <v>2080.5075304139887</v>
      </c>
      <c r="D55" s="44" t="s">
        <v>181</v>
      </c>
      <c r="E55" s="16">
        <v>41568</v>
      </c>
      <c r="F55" s="44" t="s">
        <v>214</v>
      </c>
      <c r="G55" s="45">
        <v>45945</v>
      </c>
      <c r="H55" s="46" t="s">
        <v>258</v>
      </c>
      <c r="I55" s="18" t="s">
        <v>83</v>
      </c>
    </row>
    <row r="56" spans="1:11" x14ac:dyDescent="0.25">
      <c r="A56" s="2">
        <v>43</v>
      </c>
      <c r="B56" s="14" t="s">
        <v>51</v>
      </c>
      <c r="C56" s="15">
        <v>314920.62024684733</v>
      </c>
      <c r="D56" s="44" t="s">
        <v>182</v>
      </c>
      <c r="E56" s="16">
        <v>43641</v>
      </c>
      <c r="F56" s="44" t="s">
        <v>223</v>
      </c>
      <c r="G56" s="45">
        <v>47438</v>
      </c>
      <c r="H56" s="46" t="s">
        <v>258</v>
      </c>
      <c r="I56" s="18" t="s">
        <v>83</v>
      </c>
    </row>
    <row r="57" spans="1:11" x14ac:dyDescent="0.25">
      <c r="A57" s="2">
        <v>44</v>
      </c>
      <c r="B57" s="14" t="s">
        <v>51</v>
      </c>
      <c r="C57" s="15">
        <v>11823.174468211751</v>
      </c>
      <c r="D57" s="44" t="s">
        <v>183</v>
      </c>
      <c r="E57" s="16">
        <v>44033</v>
      </c>
      <c r="F57" s="44" t="s">
        <v>224</v>
      </c>
      <c r="G57" s="45">
        <v>47438</v>
      </c>
      <c r="H57" s="46" t="s">
        <v>258</v>
      </c>
      <c r="I57" s="18" t="s">
        <v>83</v>
      </c>
    </row>
    <row r="58" spans="1:11" x14ac:dyDescent="0.25">
      <c r="A58" s="2">
        <v>45</v>
      </c>
      <c r="B58" s="14" t="s">
        <v>51</v>
      </c>
      <c r="C58" s="15">
        <v>428049.34081109602</v>
      </c>
      <c r="D58" s="44" t="s">
        <v>183</v>
      </c>
      <c r="E58" s="16">
        <v>44022</v>
      </c>
      <c r="F58" s="44" t="s">
        <v>225</v>
      </c>
      <c r="G58" s="45">
        <v>45832</v>
      </c>
      <c r="H58" s="46" t="s">
        <v>169</v>
      </c>
      <c r="I58" s="18" t="s">
        <v>83</v>
      </c>
    </row>
    <row r="59" spans="1:11" s="19" customFormat="1" x14ac:dyDescent="0.25">
      <c r="B59" s="20" t="str">
        <f>CONCATENATE("Total ",B58)</f>
        <v>Total Neoenergia Pernambuco</v>
      </c>
      <c r="C59" s="21">
        <f>SUM(C52:C58)</f>
        <v>1594387.6153622605</v>
      </c>
      <c r="D59" s="22"/>
      <c r="E59" s="23"/>
      <c r="F59" s="37"/>
      <c r="G59" s="38"/>
      <c r="H59" s="22"/>
      <c r="I59" s="39"/>
      <c r="J59" s="40"/>
      <c r="K59" s="40"/>
    </row>
    <row r="60" spans="1:11" s="47" customFormat="1" x14ac:dyDescent="0.25">
      <c r="A60" s="2">
        <v>58</v>
      </c>
      <c r="B60" s="25" t="s">
        <v>27</v>
      </c>
      <c r="C60" s="26">
        <v>146370.62242999999</v>
      </c>
      <c r="D60" s="41" t="s">
        <v>173</v>
      </c>
      <c r="E60" s="28">
        <v>43928</v>
      </c>
      <c r="F60" s="41" t="s">
        <v>215</v>
      </c>
      <c r="G60" s="42">
        <v>52580</v>
      </c>
      <c r="H60" s="43" t="s">
        <v>258</v>
      </c>
      <c r="I60" s="27" t="s">
        <v>83</v>
      </c>
    </row>
    <row r="61" spans="1:11" s="47" customFormat="1" x14ac:dyDescent="0.25">
      <c r="A61" s="2">
        <v>59</v>
      </c>
      <c r="B61" s="14" t="s">
        <v>28</v>
      </c>
      <c r="C61" s="15">
        <v>147710.66227999993</v>
      </c>
      <c r="D61" s="44" t="s">
        <v>184</v>
      </c>
      <c r="E61" s="16">
        <v>44046</v>
      </c>
      <c r="F61" s="44" t="s">
        <v>215</v>
      </c>
      <c r="G61" s="45">
        <v>52580</v>
      </c>
      <c r="H61" s="46" t="s">
        <v>258</v>
      </c>
      <c r="I61" s="18" t="s">
        <v>83</v>
      </c>
    </row>
    <row r="62" spans="1:11" s="47" customFormat="1" x14ac:dyDescent="0.25">
      <c r="A62" s="2">
        <v>60</v>
      </c>
      <c r="B62" s="14" t="s">
        <v>35</v>
      </c>
      <c r="C62" s="15">
        <v>100229.65426723305</v>
      </c>
      <c r="D62" s="44" t="s">
        <v>185</v>
      </c>
      <c r="E62" s="16">
        <v>43980</v>
      </c>
      <c r="F62" s="44" t="s">
        <v>226</v>
      </c>
      <c r="G62" s="45">
        <v>52580</v>
      </c>
      <c r="H62" s="46" t="s">
        <v>258</v>
      </c>
      <c r="I62" s="18" t="s">
        <v>83</v>
      </c>
    </row>
    <row r="63" spans="1:11" s="47" customFormat="1" x14ac:dyDescent="0.25">
      <c r="A63" s="2">
        <v>61</v>
      </c>
      <c r="B63" s="14" t="s">
        <v>29</v>
      </c>
      <c r="C63" s="15">
        <v>140149.06575999997</v>
      </c>
      <c r="D63" s="44" t="s">
        <v>173</v>
      </c>
      <c r="E63" s="16">
        <v>43928</v>
      </c>
      <c r="F63" s="44" t="s">
        <v>215</v>
      </c>
      <c r="G63" s="45">
        <v>52580</v>
      </c>
      <c r="H63" s="46" t="s">
        <v>258</v>
      </c>
      <c r="I63" s="18" t="s">
        <v>83</v>
      </c>
    </row>
    <row r="64" spans="1:11" s="47" customFormat="1" x14ac:dyDescent="0.25">
      <c r="A64" s="2">
        <v>62</v>
      </c>
      <c r="B64" s="14" t="s">
        <v>30</v>
      </c>
      <c r="C64" s="15">
        <v>145771.72838999997</v>
      </c>
      <c r="D64" s="44" t="s">
        <v>173</v>
      </c>
      <c r="E64" s="16">
        <v>43928</v>
      </c>
      <c r="F64" s="44" t="s">
        <v>215</v>
      </c>
      <c r="G64" s="45">
        <v>52580</v>
      </c>
      <c r="H64" s="46" t="s">
        <v>258</v>
      </c>
      <c r="I64" s="18" t="s">
        <v>83</v>
      </c>
    </row>
    <row r="65" spans="1:11" s="47" customFormat="1" x14ac:dyDescent="0.25">
      <c r="A65" s="2">
        <v>63</v>
      </c>
      <c r="B65" s="14" t="s">
        <v>36</v>
      </c>
      <c r="C65" s="15">
        <v>75311.860592074401</v>
      </c>
      <c r="D65" s="44" t="s">
        <v>185</v>
      </c>
      <c r="E65" s="16">
        <v>43980</v>
      </c>
      <c r="F65" s="44" t="s">
        <v>226</v>
      </c>
      <c r="G65" s="45">
        <v>52397</v>
      </c>
      <c r="H65" s="46" t="s">
        <v>258</v>
      </c>
      <c r="I65" s="18" t="s">
        <v>83</v>
      </c>
    </row>
    <row r="66" spans="1:11" s="47" customFormat="1" x14ac:dyDescent="0.25">
      <c r="A66" s="2">
        <v>64</v>
      </c>
      <c r="B66" s="14" t="s">
        <v>37</v>
      </c>
      <c r="C66" s="15">
        <v>98632.163572081656</v>
      </c>
      <c r="D66" s="44" t="s">
        <v>185</v>
      </c>
      <c r="E66" s="16">
        <v>43980</v>
      </c>
      <c r="F66" s="44" t="s">
        <v>227</v>
      </c>
      <c r="G66" s="45">
        <v>52427</v>
      </c>
      <c r="H66" s="46" t="s">
        <v>258</v>
      </c>
      <c r="I66" s="18" t="s">
        <v>83</v>
      </c>
    </row>
    <row r="67" spans="1:11" s="19" customFormat="1" x14ac:dyDescent="0.25">
      <c r="B67" s="20" t="s">
        <v>62</v>
      </c>
      <c r="C67" s="21">
        <f>SUM(C60:C66)</f>
        <v>854175.75729138893</v>
      </c>
      <c r="D67" s="22"/>
      <c r="E67" s="23"/>
      <c r="F67" s="37"/>
      <c r="G67" s="38"/>
      <c r="H67" s="22"/>
      <c r="I67" s="39"/>
      <c r="J67" s="40"/>
      <c r="K67" s="40"/>
    </row>
    <row r="68" spans="1:11" x14ac:dyDescent="0.25">
      <c r="A68" s="2">
        <v>76</v>
      </c>
      <c r="B68" s="25" t="s">
        <v>48</v>
      </c>
      <c r="C68" s="26">
        <v>354.64424052242117</v>
      </c>
      <c r="D68" s="41" t="s">
        <v>186</v>
      </c>
      <c r="E68" s="28">
        <v>42809</v>
      </c>
      <c r="F68" s="41" t="s">
        <v>217</v>
      </c>
      <c r="G68" s="42">
        <v>45460</v>
      </c>
      <c r="H68" s="43" t="s">
        <v>258</v>
      </c>
      <c r="I68" s="27" t="s">
        <v>83</v>
      </c>
    </row>
    <row r="69" spans="1:11" x14ac:dyDescent="0.25">
      <c r="A69" s="2">
        <v>77</v>
      </c>
      <c r="B69" s="14" t="s">
        <v>48</v>
      </c>
      <c r="C69" s="15">
        <v>9781.5735523863423</v>
      </c>
      <c r="D69" s="44" t="s">
        <v>187</v>
      </c>
      <c r="E69" s="16">
        <v>43308</v>
      </c>
      <c r="F69" s="44" t="s">
        <v>228</v>
      </c>
      <c r="G69" s="45">
        <v>45366</v>
      </c>
      <c r="H69" s="46" t="s">
        <v>258</v>
      </c>
      <c r="I69" s="18" t="s">
        <v>83</v>
      </c>
    </row>
    <row r="70" spans="1:11" x14ac:dyDescent="0.25">
      <c r="A70" s="2">
        <v>78</v>
      </c>
      <c r="B70" s="14" t="s">
        <v>48</v>
      </c>
      <c r="C70" s="15">
        <v>91261.139529828986</v>
      </c>
      <c r="D70" s="44" t="s">
        <v>188</v>
      </c>
      <c r="E70" s="16">
        <v>43522</v>
      </c>
      <c r="F70" s="44" t="s">
        <v>229</v>
      </c>
      <c r="G70" s="45">
        <v>46371</v>
      </c>
      <c r="H70" s="46" t="s">
        <v>258</v>
      </c>
      <c r="I70" s="18" t="s">
        <v>83</v>
      </c>
    </row>
    <row r="71" spans="1:11" x14ac:dyDescent="0.25">
      <c r="A71" s="2">
        <v>79</v>
      </c>
      <c r="B71" s="14" t="s">
        <v>48</v>
      </c>
      <c r="C71" s="15">
        <v>282678.06093303219</v>
      </c>
      <c r="D71" s="44" t="s">
        <v>189</v>
      </c>
      <c r="E71" s="16">
        <v>44264</v>
      </c>
      <c r="F71" s="44" t="s">
        <v>222</v>
      </c>
      <c r="G71" s="45">
        <v>46461</v>
      </c>
      <c r="H71" s="46" t="s">
        <v>258</v>
      </c>
      <c r="I71" s="18" t="s">
        <v>83</v>
      </c>
    </row>
    <row r="72" spans="1:11" x14ac:dyDescent="0.25">
      <c r="A72" s="2">
        <v>80</v>
      </c>
      <c r="B72" s="14" t="s">
        <v>48</v>
      </c>
      <c r="C72" s="15">
        <v>1406678.4065810232</v>
      </c>
      <c r="D72" s="44" t="s">
        <v>189</v>
      </c>
      <c r="E72" s="16">
        <v>44264</v>
      </c>
      <c r="F72" s="44" t="s">
        <v>222</v>
      </c>
      <c r="G72" s="45">
        <v>51302</v>
      </c>
      <c r="H72" s="46" t="s">
        <v>258</v>
      </c>
      <c r="I72" s="18" t="s">
        <v>83</v>
      </c>
    </row>
    <row r="73" spans="1:11" x14ac:dyDescent="0.25">
      <c r="A73" s="2">
        <v>85</v>
      </c>
      <c r="B73" s="14" t="s">
        <v>48</v>
      </c>
      <c r="C73" s="15">
        <v>558308.15700495406</v>
      </c>
      <c r="D73" s="44" t="s">
        <v>182</v>
      </c>
      <c r="E73" s="16">
        <v>43635</v>
      </c>
      <c r="F73" s="44" t="s">
        <v>230</v>
      </c>
      <c r="G73" s="45">
        <v>47742</v>
      </c>
      <c r="H73" s="46" t="s">
        <v>258</v>
      </c>
      <c r="I73" s="18" t="s">
        <v>83</v>
      </c>
    </row>
    <row r="74" spans="1:11" x14ac:dyDescent="0.25">
      <c r="A74" s="2">
        <v>86</v>
      </c>
      <c r="B74" s="14" t="s">
        <v>48</v>
      </c>
      <c r="C74" s="15">
        <v>61341.099765091494</v>
      </c>
      <c r="D74" s="44" t="s">
        <v>182</v>
      </c>
      <c r="E74" s="16">
        <v>43635</v>
      </c>
      <c r="F74" s="44" t="s">
        <v>231</v>
      </c>
      <c r="G74" s="45">
        <v>47742</v>
      </c>
      <c r="H74" s="46" t="s">
        <v>258</v>
      </c>
      <c r="I74" s="18" t="s">
        <v>83</v>
      </c>
    </row>
    <row r="75" spans="1:11" x14ac:dyDescent="0.25">
      <c r="A75" s="2">
        <v>87</v>
      </c>
      <c r="B75" s="14" t="s">
        <v>48</v>
      </c>
      <c r="C75" s="15">
        <v>20859.432059999999</v>
      </c>
      <c r="D75" s="44" t="s">
        <v>190</v>
      </c>
      <c r="E75" s="16">
        <v>41933</v>
      </c>
      <c r="F75" s="44" t="s">
        <v>214</v>
      </c>
      <c r="G75" s="45">
        <v>46302</v>
      </c>
      <c r="H75" s="46" t="s">
        <v>258</v>
      </c>
      <c r="I75" s="18" t="s">
        <v>83</v>
      </c>
    </row>
    <row r="76" spans="1:11" x14ac:dyDescent="0.25">
      <c r="A76" s="2">
        <v>91</v>
      </c>
      <c r="B76" s="14" t="s">
        <v>48</v>
      </c>
      <c r="C76" s="15">
        <v>147640.78820000001</v>
      </c>
      <c r="D76" s="44" t="s">
        <v>186</v>
      </c>
      <c r="E76" s="16">
        <v>42822</v>
      </c>
      <c r="F76" s="44" t="s">
        <v>232</v>
      </c>
      <c r="G76" s="45">
        <v>47205</v>
      </c>
      <c r="H76" s="46" t="s">
        <v>169</v>
      </c>
      <c r="I76" s="18" t="s">
        <v>259</v>
      </c>
    </row>
    <row r="77" spans="1:11" x14ac:dyDescent="0.25">
      <c r="A77" s="2">
        <v>92</v>
      </c>
      <c r="B77" s="14" t="s">
        <v>48</v>
      </c>
      <c r="C77" s="15">
        <v>114537.63056000002</v>
      </c>
      <c r="D77" s="44" t="s">
        <v>191</v>
      </c>
      <c r="E77" s="16">
        <v>42916</v>
      </c>
      <c r="F77" s="44" t="s">
        <v>233</v>
      </c>
      <c r="G77" s="45">
        <v>47298</v>
      </c>
      <c r="H77" s="46" t="s">
        <v>169</v>
      </c>
      <c r="I77" s="18" t="s">
        <v>259</v>
      </c>
    </row>
    <row r="78" spans="1:11" x14ac:dyDescent="0.25">
      <c r="A78" s="2">
        <v>93</v>
      </c>
      <c r="B78" s="14" t="s">
        <v>48</v>
      </c>
      <c r="C78" s="15">
        <v>155700.43159053489</v>
      </c>
      <c r="D78" s="44" t="s">
        <v>192</v>
      </c>
      <c r="E78" s="16">
        <v>43123</v>
      </c>
      <c r="F78" s="44" t="s">
        <v>234</v>
      </c>
      <c r="G78" s="45">
        <v>47506</v>
      </c>
      <c r="H78" s="46" t="s">
        <v>169</v>
      </c>
      <c r="I78" s="18" t="s">
        <v>259</v>
      </c>
    </row>
    <row r="79" spans="1:11" x14ac:dyDescent="0.25">
      <c r="A79" s="2">
        <v>94</v>
      </c>
      <c r="B79" s="14" t="s">
        <v>48</v>
      </c>
      <c r="C79" s="15">
        <v>477352.39425308886</v>
      </c>
      <c r="D79" s="44" t="s">
        <v>193</v>
      </c>
      <c r="E79" s="16">
        <v>44323</v>
      </c>
      <c r="F79" s="44" t="s">
        <v>161</v>
      </c>
      <c r="G79" s="45">
        <v>47917</v>
      </c>
      <c r="H79" s="46" t="s">
        <v>169</v>
      </c>
      <c r="I79" s="18" t="s">
        <v>84</v>
      </c>
    </row>
    <row r="80" spans="1:11" x14ac:dyDescent="0.25">
      <c r="A80" s="2">
        <v>95</v>
      </c>
      <c r="B80" s="14" t="s">
        <v>48</v>
      </c>
      <c r="C80" s="15">
        <v>192507.12251090561</v>
      </c>
      <c r="D80" s="44" t="s">
        <v>193</v>
      </c>
      <c r="E80" s="16">
        <v>44323</v>
      </c>
      <c r="F80" s="44" t="s">
        <v>235</v>
      </c>
      <c r="G80" s="45">
        <v>46091</v>
      </c>
      <c r="H80" s="46" t="s">
        <v>169</v>
      </c>
      <c r="I80" s="18" t="s">
        <v>84</v>
      </c>
    </row>
    <row r="81" spans="1:11" x14ac:dyDescent="0.25">
      <c r="A81" s="2">
        <v>208</v>
      </c>
      <c r="B81" s="14" t="s">
        <v>48</v>
      </c>
      <c r="C81" s="15">
        <v>561284.81322999997</v>
      </c>
      <c r="D81" s="44" t="s">
        <v>194</v>
      </c>
      <c r="E81" s="16">
        <v>44820</v>
      </c>
      <c r="F81" s="44" t="s">
        <v>236</v>
      </c>
      <c r="G81" s="45">
        <v>47588</v>
      </c>
      <c r="H81" s="46" t="s">
        <v>169</v>
      </c>
      <c r="I81" s="18" t="s">
        <v>83</v>
      </c>
    </row>
    <row r="82" spans="1:11" s="19" customFormat="1" x14ac:dyDescent="0.25">
      <c r="B82" s="20" t="str">
        <f>CONCATENATE("Total ",B80)</f>
        <v>Total Neoenergia Coelba</v>
      </c>
      <c r="C82" s="21">
        <f>SUM(C68:C81)</f>
        <v>4080285.6940113674</v>
      </c>
      <c r="D82" s="22"/>
      <c r="E82" s="23"/>
      <c r="F82" s="37"/>
      <c r="G82" s="38"/>
      <c r="H82" s="22"/>
      <c r="I82" s="39"/>
      <c r="J82" s="40"/>
      <c r="K82" s="40"/>
    </row>
    <row r="83" spans="1:11" x14ac:dyDescent="0.25">
      <c r="A83" s="2">
        <v>112</v>
      </c>
      <c r="B83" s="25" t="s">
        <v>49</v>
      </c>
      <c r="C83" s="26">
        <v>71461.464781075221</v>
      </c>
      <c r="D83" s="41" t="s">
        <v>195</v>
      </c>
      <c r="E83" s="28">
        <v>44477</v>
      </c>
      <c r="F83" s="41" t="s">
        <v>237</v>
      </c>
      <c r="G83" s="42">
        <v>46583</v>
      </c>
      <c r="H83" s="43" t="s">
        <v>258</v>
      </c>
      <c r="I83" s="27" t="s">
        <v>83</v>
      </c>
    </row>
    <row r="84" spans="1:11" x14ac:dyDescent="0.25">
      <c r="A84" s="2">
        <v>113</v>
      </c>
      <c r="B84" s="14" t="s">
        <v>49</v>
      </c>
      <c r="C84" s="15">
        <v>287850.79369892477</v>
      </c>
      <c r="D84" s="44" t="s">
        <v>195</v>
      </c>
      <c r="E84" s="16">
        <v>44477</v>
      </c>
      <c r="F84" s="44" t="s">
        <v>237</v>
      </c>
      <c r="G84" s="45">
        <v>51302</v>
      </c>
      <c r="H84" s="46" t="s">
        <v>258</v>
      </c>
      <c r="I84" s="18" t="s">
        <v>83</v>
      </c>
    </row>
    <row r="85" spans="1:11" x14ac:dyDescent="0.25">
      <c r="A85" s="2">
        <v>114</v>
      </c>
      <c r="B85" s="14" t="s">
        <v>49</v>
      </c>
      <c r="C85" s="15">
        <v>1676.2999499999999</v>
      </c>
      <c r="D85" s="44" t="s">
        <v>183</v>
      </c>
      <c r="E85" s="16">
        <v>41583</v>
      </c>
      <c r="F85" s="44" t="s">
        <v>214</v>
      </c>
      <c r="G85" s="45">
        <v>45977</v>
      </c>
      <c r="H85" s="46" t="s">
        <v>258</v>
      </c>
      <c r="I85" s="18" t="s">
        <v>83</v>
      </c>
    </row>
    <row r="86" spans="1:11" s="19" customFormat="1" x14ac:dyDescent="0.25">
      <c r="B86" s="20" t="str">
        <f>CONCATENATE("Total ",B85)</f>
        <v>Total Neoenergia Cosern</v>
      </c>
      <c r="C86" s="21">
        <f>SUM(C83:C85)</f>
        <v>360988.55842999998</v>
      </c>
      <c r="D86" s="22"/>
      <c r="E86" s="23"/>
      <c r="F86" s="37"/>
      <c r="G86" s="38"/>
      <c r="H86" s="22"/>
      <c r="I86" s="39"/>
      <c r="J86" s="40"/>
      <c r="K86" s="40"/>
    </row>
    <row r="87" spans="1:11" x14ac:dyDescent="0.25">
      <c r="A87" s="2">
        <v>227</v>
      </c>
      <c r="B87" s="25" t="s">
        <v>52</v>
      </c>
      <c r="C87" s="26">
        <v>549577.52430413221</v>
      </c>
      <c r="D87" s="41" t="s">
        <v>196</v>
      </c>
      <c r="E87" s="28">
        <v>44893</v>
      </c>
      <c r="F87" s="41" t="s">
        <v>238</v>
      </c>
      <c r="G87" s="42">
        <v>53311</v>
      </c>
      <c r="H87" s="43" t="s">
        <v>258</v>
      </c>
      <c r="I87" s="27" t="s">
        <v>83</v>
      </c>
    </row>
    <row r="88" spans="1:11" x14ac:dyDescent="0.25">
      <c r="A88" s="2">
        <v>277</v>
      </c>
      <c r="B88" s="14" t="s">
        <v>52</v>
      </c>
      <c r="C88" s="15">
        <v>201386.01796528359</v>
      </c>
      <c r="D88" s="44" t="s">
        <v>197</v>
      </c>
      <c r="E88" s="16">
        <v>45163</v>
      </c>
      <c r="F88" s="44" t="s">
        <v>137</v>
      </c>
      <c r="G88" s="45">
        <v>53311</v>
      </c>
      <c r="H88" s="46" t="s">
        <v>258</v>
      </c>
      <c r="I88" s="18" t="s">
        <v>83</v>
      </c>
    </row>
    <row r="89" spans="1:11" x14ac:dyDescent="0.25">
      <c r="A89" s="2">
        <v>228</v>
      </c>
      <c r="B89" s="14" t="s">
        <v>52</v>
      </c>
      <c r="C89" s="15">
        <v>549216.1544505842</v>
      </c>
      <c r="D89" s="44" t="s">
        <v>196</v>
      </c>
      <c r="E89" s="16">
        <v>44893</v>
      </c>
      <c r="F89" s="44" t="s">
        <v>238</v>
      </c>
      <c r="G89" s="45">
        <v>53311</v>
      </c>
      <c r="H89" s="46" t="s">
        <v>258</v>
      </c>
      <c r="I89" s="18" t="s">
        <v>83</v>
      </c>
    </row>
    <row r="90" spans="1:11" s="19" customFormat="1" x14ac:dyDescent="0.25">
      <c r="B90" s="20" t="str">
        <f>CONCATENATE("Total ",B87)</f>
        <v>Total Neoenergia Vale do Itajaí</v>
      </c>
      <c r="C90" s="21">
        <f>SUM(C87:C89)</f>
        <v>1300179.6967199999</v>
      </c>
      <c r="D90" s="22"/>
      <c r="E90" s="23"/>
      <c r="F90" s="37"/>
      <c r="G90" s="38"/>
      <c r="H90" s="22"/>
      <c r="I90" s="39"/>
      <c r="J90" s="40"/>
      <c r="K90" s="40"/>
    </row>
    <row r="91" spans="1:11" x14ac:dyDescent="0.25">
      <c r="A91" s="2">
        <v>141</v>
      </c>
      <c r="B91" s="25" t="s">
        <v>50</v>
      </c>
      <c r="C91" s="26">
        <v>96613.084021492541</v>
      </c>
      <c r="D91" s="41" t="s">
        <v>179</v>
      </c>
      <c r="E91" s="28">
        <v>43551</v>
      </c>
      <c r="F91" s="41" t="s">
        <v>239</v>
      </c>
      <c r="G91" s="42">
        <v>46736</v>
      </c>
      <c r="H91" s="43" t="s">
        <v>258</v>
      </c>
      <c r="I91" s="27" t="s">
        <v>83</v>
      </c>
    </row>
    <row r="92" spans="1:11" ht="13.5" customHeight="1" x14ac:dyDescent="0.25">
      <c r="A92" s="2">
        <v>142</v>
      </c>
      <c r="B92" s="14" t="s">
        <v>50</v>
      </c>
      <c r="C92" s="15">
        <v>130670.75789121538</v>
      </c>
      <c r="D92" s="44" t="s">
        <v>193</v>
      </c>
      <c r="E92" s="16">
        <v>44322</v>
      </c>
      <c r="F92" s="44" t="s">
        <v>222</v>
      </c>
      <c r="G92" s="45">
        <v>46827</v>
      </c>
      <c r="H92" s="46" t="s">
        <v>258</v>
      </c>
      <c r="I92" s="18" t="s">
        <v>83</v>
      </c>
    </row>
    <row r="93" spans="1:11" ht="13.5" customHeight="1" x14ac:dyDescent="0.25">
      <c r="A93" s="2">
        <v>143</v>
      </c>
      <c r="B93" s="14" t="s">
        <v>50</v>
      </c>
      <c r="C93" s="15">
        <v>449632.53721509979</v>
      </c>
      <c r="D93" s="44" t="s">
        <v>193</v>
      </c>
      <c r="E93" s="16">
        <v>44322</v>
      </c>
      <c r="F93" s="44" t="s">
        <v>222</v>
      </c>
      <c r="G93" s="45">
        <v>51302</v>
      </c>
      <c r="H93" s="46" t="s">
        <v>258</v>
      </c>
      <c r="I93" s="18" t="s">
        <v>83</v>
      </c>
    </row>
    <row r="94" spans="1:11" ht="13.5" customHeight="1" x14ac:dyDescent="0.25">
      <c r="A94" s="2">
        <v>151</v>
      </c>
      <c r="B94" s="14" t="s">
        <v>50</v>
      </c>
      <c r="C94" s="15">
        <v>28490.798985000016</v>
      </c>
      <c r="D94" s="44" t="s">
        <v>181</v>
      </c>
      <c r="E94" s="16">
        <v>41578</v>
      </c>
      <c r="F94" s="44" t="s">
        <v>240</v>
      </c>
      <c r="G94" s="45">
        <v>45961</v>
      </c>
      <c r="H94" s="46" t="s">
        <v>170</v>
      </c>
      <c r="I94" s="18" t="s">
        <v>259</v>
      </c>
    </row>
    <row r="95" spans="1:11" ht="13.5" customHeight="1" x14ac:dyDescent="0.25">
      <c r="A95" s="2">
        <v>152</v>
      </c>
      <c r="B95" s="14" t="s">
        <v>50</v>
      </c>
      <c r="C95" s="15">
        <v>28507.320045000029</v>
      </c>
      <c r="D95" s="44" t="s">
        <v>181</v>
      </c>
      <c r="E95" s="16">
        <v>41578</v>
      </c>
      <c r="F95" s="44" t="s">
        <v>240</v>
      </c>
      <c r="G95" s="45">
        <v>45961</v>
      </c>
      <c r="H95" s="46" t="s">
        <v>170</v>
      </c>
      <c r="I95" s="18" t="s">
        <v>259</v>
      </c>
    </row>
    <row r="96" spans="1:11" ht="13.5" customHeight="1" x14ac:dyDescent="0.25">
      <c r="A96" s="2">
        <v>153</v>
      </c>
      <c r="B96" s="14" t="s">
        <v>50</v>
      </c>
      <c r="C96" s="15">
        <v>80594.976250000007</v>
      </c>
      <c r="D96" s="44" t="s">
        <v>198</v>
      </c>
      <c r="E96" s="16">
        <v>42552</v>
      </c>
      <c r="F96" s="44" t="s">
        <v>241</v>
      </c>
      <c r="G96" s="45">
        <v>46569</v>
      </c>
      <c r="H96" s="46" t="s">
        <v>170</v>
      </c>
      <c r="I96" s="18" t="s">
        <v>259</v>
      </c>
    </row>
    <row r="97" spans="1:11" x14ac:dyDescent="0.25">
      <c r="A97" s="2">
        <v>154</v>
      </c>
      <c r="B97" s="14" t="s">
        <v>50</v>
      </c>
      <c r="C97" s="15">
        <v>76879.391140000022</v>
      </c>
      <c r="D97" s="44" t="s">
        <v>199</v>
      </c>
      <c r="E97" s="16">
        <v>42921</v>
      </c>
      <c r="F97" s="44" t="s">
        <v>242</v>
      </c>
      <c r="G97" s="45">
        <v>46573</v>
      </c>
      <c r="H97" s="46" t="s">
        <v>170</v>
      </c>
      <c r="I97" s="18" t="s">
        <v>259</v>
      </c>
    </row>
    <row r="98" spans="1:11" x14ac:dyDescent="0.25">
      <c r="A98" s="2">
        <v>268</v>
      </c>
      <c r="B98" s="14" t="s">
        <v>50</v>
      </c>
      <c r="C98" s="15">
        <v>814632.18108999997</v>
      </c>
      <c r="D98" s="44" t="s">
        <v>200</v>
      </c>
      <c r="E98" s="16">
        <v>45097</v>
      </c>
      <c r="F98" s="44" t="s">
        <v>243</v>
      </c>
      <c r="G98" s="45">
        <v>47953</v>
      </c>
      <c r="H98" s="46" t="s">
        <v>169</v>
      </c>
      <c r="I98" s="18" t="s">
        <v>83</v>
      </c>
    </row>
    <row r="99" spans="1:11" s="19" customFormat="1" x14ac:dyDescent="0.25">
      <c r="B99" s="20" t="str">
        <f>CONCATENATE("Total ",B97)</f>
        <v>Total Neoenergia Elektro</v>
      </c>
      <c r="C99" s="21">
        <f>SUM(C91:C98)</f>
        <v>1706021.0466378075</v>
      </c>
      <c r="D99" s="22"/>
      <c r="E99" s="23"/>
      <c r="F99" s="37"/>
      <c r="G99" s="38"/>
      <c r="H99" s="22"/>
      <c r="I99" s="39"/>
      <c r="J99" s="40"/>
      <c r="K99" s="40"/>
    </row>
    <row r="100" spans="1:11" x14ac:dyDescent="0.25">
      <c r="A100" s="2">
        <v>157</v>
      </c>
      <c r="B100" s="25" t="s">
        <v>21</v>
      </c>
      <c r="C100" s="26">
        <v>467234.92262025963</v>
      </c>
      <c r="D100" s="41" t="s">
        <v>201</v>
      </c>
      <c r="E100" s="28">
        <v>43446</v>
      </c>
      <c r="F100" s="41" t="s">
        <v>244</v>
      </c>
      <c r="G100" s="42">
        <v>49475</v>
      </c>
      <c r="H100" s="43" t="s">
        <v>258</v>
      </c>
      <c r="I100" s="27" t="s">
        <v>83</v>
      </c>
    </row>
    <row r="101" spans="1:11" s="19" customFormat="1" x14ac:dyDescent="0.25">
      <c r="B101" s="20" t="str">
        <f>CONCATENATE("Total ",B100)</f>
        <v>Total Geração Céu Azul</v>
      </c>
      <c r="C101" s="21">
        <f>SUM(C100)</f>
        <v>467234.92262025963</v>
      </c>
      <c r="D101" s="22"/>
      <c r="E101" s="23"/>
      <c r="F101" s="37"/>
      <c r="G101" s="38"/>
      <c r="H101" s="22"/>
      <c r="I101" s="39"/>
      <c r="J101" s="40"/>
      <c r="K101" s="40"/>
    </row>
    <row r="102" spans="1:11" x14ac:dyDescent="0.25">
      <c r="A102" s="2">
        <v>161</v>
      </c>
      <c r="B102" s="25" t="s">
        <v>9</v>
      </c>
      <c r="C102" s="26">
        <v>16020.6982143634</v>
      </c>
      <c r="D102" s="41" t="s">
        <v>202</v>
      </c>
      <c r="E102" s="28">
        <v>43067</v>
      </c>
      <c r="F102" s="41" t="s">
        <v>219</v>
      </c>
      <c r="G102" s="42">
        <v>49018</v>
      </c>
      <c r="H102" s="43" t="s">
        <v>258</v>
      </c>
      <c r="I102" s="27" t="s">
        <v>83</v>
      </c>
    </row>
    <row r="103" spans="1:11" x14ac:dyDescent="0.25">
      <c r="A103" s="2">
        <v>162</v>
      </c>
      <c r="B103" s="14" t="s">
        <v>9</v>
      </c>
      <c r="C103" s="15">
        <v>5761.5810288680796</v>
      </c>
      <c r="D103" s="44" t="s">
        <v>202</v>
      </c>
      <c r="E103" s="16">
        <v>43067</v>
      </c>
      <c r="F103" s="44" t="s">
        <v>219</v>
      </c>
      <c r="G103" s="45">
        <v>49018</v>
      </c>
      <c r="H103" s="46" t="s">
        <v>258</v>
      </c>
      <c r="I103" s="18" t="s">
        <v>83</v>
      </c>
    </row>
    <row r="104" spans="1:11" x14ac:dyDescent="0.25">
      <c r="A104" s="2">
        <v>163</v>
      </c>
      <c r="B104" s="14" t="s">
        <v>9</v>
      </c>
      <c r="C104" s="15">
        <v>2886.7902194967369</v>
      </c>
      <c r="D104" s="44" t="s">
        <v>202</v>
      </c>
      <c r="E104" s="16">
        <v>43067</v>
      </c>
      <c r="F104" s="44" t="s">
        <v>219</v>
      </c>
      <c r="G104" s="45">
        <v>49018</v>
      </c>
      <c r="H104" s="46" t="s">
        <v>258</v>
      </c>
      <c r="I104" s="18" t="s">
        <v>83</v>
      </c>
    </row>
    <row r="105" spans="1:11" x14ac:dyDescent="0.25">
      <c r="A105" s="2">
        <v>164</v>
      </c>
      <c r="B105" s="14" t="s">
        <v>9</v>
      </c>
      <c r="C105" s="15">
        <v>45507.69791762891</v>
      </c>
      <c r="D105" s="44" t="s">
        <v>202</v>
      </c>
      <c r="E105" s="16">
        <v>43067</v>
      </c>
      <c r="F105" s="44" t="s">
        <v>219</v>
      </c>
      <c r="G105" s="45">
        <v>49018</v>
      </c>
      <c r="H105" s="46" t="s">
        <v>258</v>
      </c>
      <c r="I105" s="18" t="s">
        <v>83</v>
      </c>
    </row>
    <row r="106" spans="1:11" x14ac:dyDescent="0.25">
      <c r="A106" s="2">
        <v>165</v>
      </c>
      <c r="B106" s="14" t="s">
        <v>9</v>
      </c>
      <c r="C106" s="15">
        <v>10091.957700522235</v>
      </c>
      <c r="D106" s="44" t="s">
        <v>202</v>
      </c>
      <c r="E106" s="16">
        <v>43067</v>
      </c>
      <c r="F106" s="44" t="s">
        <v>219</v>
      </c>
      <c r="G106" s="45">
        <v>49018</v>
      </c>
      <c r="H106" s="46" t="s">
        <v>258</v>
      </c>
      <c r="I106" s="18" t="s">
        <v>83</v>
      </c>
    </row>
    <row r="107" spans="1:11" x14ac:dyDescent="0.25">
      <c r="A107" s="2">
        <v>166</v>
      </c>
      <c r="B107" s="14" t="s">
        <v>9</v>
      </c>
      <c r="C107" s="15">
        <v>5930.167202233597</v>
      </c>
      <c r="D107" s="44" t="s">
        <v>202</v>
      </c>
      <c r="E107" s="16">
        <v>43067</v>
      </c>
      <c r="F107" s="44" t="s">
        <v>219</v>
      </c>
      <c r="G107" s="45">
        <v>49018</v>
      </c>
      <c r="H107" s="46" t="s">
        <v>258</v>
      </c>
      <c r="I107" s="18" t="s">
        <v>83</v>
      </c>
    </row>
    <row r="108" spans="1:11" x14ac:dyDescent="0.25">
      <c r="A108" s="2">
        <v>167</v>
      </c>
      <c r="B108" s="14" t="s">
        <v>9</v>
      </c>
      <c r="C108" s="15">
        <v>159.86776559822528</v>
      </c>
      <c r="D108" s="44" t="s">
        <v>178</v>
      </c>
      <c r="E108" s="16">
        <v>44173</v>
      </c>
      <c r="F108" s="44" t="s">
        <v>245</v>
      </c>
      <c r="G108" s="45">
        <v>49018</v>
      </c>
      <c r="H108" s="46" t="s">
        <v>258</v>
      </c>
      <c r="I108" s="18" t="s">
        <v>83</v>
      </c>
    </row>
    <row r="109" spans="1:11" x14ac:dyDescent="0.25">
      <c r="A109" s="2">
        <v>231</v>
      </c>
      <c r="B109" s="14" t="s">
        <v>9</v>
      </c>
      <c r="C109" s="15">
        <v>871.39153654856329</v>
      </c>
      <c r="D109" s="44" t="s">
        <v>178</v>
      </c>
      <c r="E109" s="16">
        <v>44173</v>
      </c>
      <c r="F109" s="44" t="s">
        <v>245</v>
      </c>
      <c r="G109" s="45">
        <v>49018</v>
      </c>
      <c r="H109" s="46" t="s">
        <v>258</v>
      </c>
      <c r="I109" s="18" t="s">
        <v>83</v>
      </c>
    </row>
    <row r="110" spans="1:11" x14ac:dyDescent="0.25">
      <c r="A110" s="2">
        <v>168</v>
      </c>
      <c r="B110" s="14" t="s">
        <v>22</v>
      </c>
      <c r="C110" s="15">
        <v>146169.84437000006</v>
      </c>
      <c r="D110" s="44" t="s">
        <v>173</v>
      </c>
      <c r="E110" s="16">
        <v>43928</v>
      </c>
      <c r="F110" s="44" t="s">
        <v>215</v>
      </c>
      <c r="G110" s="45">
        <v>52580</v>
      </c>
      <c r="H110" s="46" t="s">
        <v>258</v>
      </c>
      <c r="I110" s="18" t="s">
        <v>83</v>
      </c>
    </row>
    <row r="111" spans="1:11" x14ac:dyDescent="0.25">
      <c r="A111" s="2">
        <v>169</v>
      </c>
      <c r="B111" s="14" t="s">
        <v>23</v>
      </c>
      <c r="C111" s="15">
        <v>85897.542510000014</v>
      </c>
      <c r="D111" s="44" t="s">
        <v>173</v>
      </c>
      <c r="E111" s="16">
        <v>43928</v>
      </c>
      <c r="F111" s="44" t="s">
        <v>215</v>
      </c>
      <c r="G111" s="45">
        <v>52580</v>
      </c>
      <c r="H111" s="46" t="s">
        <v>258</v>
      </c>
      <c r="I111" s="18" t="s">
        <v>83</v>
      </c>
    </row>
    <row r="112" spans="1:11" x14ac:dyDescent="0.25">
      <c r="A112" s="2">
        <v>249</v>
      </c>
      <c r="B112" s="14" t="s">
        <v>9</v>
      </c>
      <c r="C112" s="15">
        <v>17352.544536680976</v>
      </c>
      <c r="D112" s="44" t="s">
        <v>202</v>
      </c>
      <c r="E112" s="16">
        <v>43067</v>
      </c>
      <c r="F112" s="44" t="s">
        <v>219</v>
      </c>
      <c r="G112" s="45">
        <v>49018</v>
      </c>
      <c r="H112" s="46" t="s">
        <v>258</v>
      </c>
      <c r="I112" s="18" t="s">
        <v>83</v>
      </c>
    </row>
    <row r="113" spans="1:11" x14ac:dyDescent="0.25">
      <c r="A113" s="2">
        <v>250</v>
      </c>
      <c r="B113" s="14" t="s">
        <v>9</v>
      </c>
      <c r="C113" s="15">
        <v>3133.2378843268862</v>
      </c>
      <c r="D113" s="44" t="s">
        <v>202</v>
      </c>
      <c r="E113" s="16">
        <v>43067</v>
      </c>
      <c r="F113" s="44" t="s">
        <v>219</v>
      </c>
      <c r="G113" s="45">
        <v>49018</v>
      </c>
      <c r="H113" s="46" t="s">
        <v>258</v>
      </c>
      <c r="I113" s="18" t="s">
        <v>83</v>
      </c>
    </row>
    <row r="114" spans="1:11" x14ac:dyDescent="0.25">
      <c r="A114" s="2">
        <v>251</v>
      </c>
      <c r="B114" s="14" t="s">
        <v>9</v>
      </c>
      <c r="C114" s="15">
        <v>2121.5036620468081</v>
      </c>
      <c r="D114" s="44" t="s">
        <v>202</v>
      </c>
      <c r="E114" s="16">
        <v>43067</v>
      </c>
      <c r="F114" s="44" t="s">
        <v>219</v>
      </c>
      <c r="G114" s="45">
        <v>49018</v>
      </c>
      <c r="H114" s="46" t="s">
        <v>258</v>
      </c>
      <c r="I114" s="18" t="s">
        <v>83</v>
      </c>
    </row>
    <row r="115" spans="1:11" x14ac:dyDescent="0.25">
      <c r="A115" s="2">
        <v>252</v>
      </c>
      <c r="B115" s="14" t="s">
        <v>9</v>
      </c>
      <c r="C115" s="15">
        <v>43808.143157526385</v>
      </c>
      <c r="D115" s="44" t="s">
        <v>202</v>
      </c>
      <c r="E115" s="16">
        <v>43067</v>
      </c>
      <c r="F115" s="44" t="s">
        <v>219</v>
      </c>
      <c r="G115" s="45">
        <v>49018</v>
      </c>
      <c r="H115" s="46" t="s">
        <v>258</v>
      </c>
      <c r="I115" s="18" t="s">
        <v>83</v>
      </c>
    </row>
    <row r="116" spans="1:11" x14ac:dyDescent="0.25">
      <c r="A116" s="2">
        <v>253</v>
      </c>
      <c r="B116" s="14" t="s">
        <v>9</v>
      </c>
      <c r="C116" s="15">
        <v>7560.0378259283234</v>
      </c>
      <c r="D116" s="44" t="s">
        <v>202</v>
      </c>
      <c r="E116" s="16">
        <v>43067</v>
      </c>
      <c r="F116" s="44" t="s">
        <v>219</v>
      </c>
      <c r="G116" s="45">
        <v>49018</v>
      </c>
      <c r="H116" s="46" t="s">
        <v>258</v>
      </c>
      <c r="I116" s="18" t="s">
        <v>83</v>
      </c>
    </row>
    <row r="117" spans="1:11" x14ac:dyDescent="0.25">
      <c r="A117" s="2">
        <v>254</v>
      </c>
      <c r="B117" s="14" t="s">
        <v>9</v>
      </c>
      <c r="C117" s="15">
        <v>1650.603345649256</v>
      </c>
      <c r="D117" s="44" t="s">
        <v>202</v>
      </c>
      <c r="E117" s="16">
        <v>43067</v>
      </c>
      <c r="F117" s="44" t="s">
        <v>219</v>
      </c>
      <c r="G117" s="45">
        <v>49018</v>
      </c>
      <c r="H117" s="46" t="s">
        <v>258</v>
      </c>
      <c r="I117" s="18" t="s">
        <v>83</v>
      </c>
    </row>
    <row r="118" spans="1:11" x14ac:dyDescent="0.25">
      <c r="A118" s="2">
        <v>255</v>
      </c>
      <c r="B118" s="14" t="s">
        <v>9</v>
      </c>
      <c r="C118" s="15">
        <v>18198.800604917735</v>
      </c>
      <c r="D118" s="44" t="s">
        <v>202</v>
      </c>
      <c r="E118" s="16">
        <v>43067</v>
      </c>
      <c r="F118" s="44" t="s">
        <v>219</v>
      </c>
      <c r="G118" s="45">
        <v>49018</v>
      </c>
      <c r="H118" s="46" t="s">
        <v>258</v>
      </c>
      <c r="I118" s="18" t="s">
        <v>83</v>
      </c>
    </row>
    <row r="119" spans="1:11" x14ac:dyDescent="0.25">
      <c r="A119" s="2">
        <v>256</v>
      </c>
      <c r="B119" s="14" t="s">
        <v>9</v>
      </c>
      <c r="C119" s="15">
        <v>2899.9131100851992</v>
      </c>
      <c r="D119" s="44" t="s">
        <v>202</v>
      </c>
      <c r="E119" s="16">
        <v>43067</v>
      </c>
      <c r="F119" s="44" t="s">
        <v>219</v>
      </c>
      <c r="G119" s="45">
        <v>49018</v>
      </c>
      <c r="H119" s="46" t="s">
        <v>258</v>
      </c>
      <c r="I119" s="18" t="s">
        <v>83</v>
      </c>
    </row>
    <row r="120" spans="1:11" x14ac:dyDescent="0.25">
      <c r="A120" s="2">
        <v>257</v>
      </c>
      <c r="B120" s="14" t="s">
        <v>9</v>
      </c>
      <c r="C120" s="15">
        <v>1570.8167500255379</v>
      </c>
      <c r="D120" s="44" t="s">
        <v>202</v>
      </c>
      <c r="E120" s="16">
        <v>43067</v>
      </c>
      <c r="F120" s="44" t="s">
        <v>219</v>
      </c>
      <c r="G120" s="45">
        <v>49018</v>
      </c>
      <c r="H120" s="46" t="s">
        <v>258</v>
      </c>
      <c r="I120" s="18" t="s">
        <v>83</v>
      </c>
    </row>
    <row r="121" spans="1:11" x14ac:dyDescent="0.25">
      <c r="A121" s="2">
        <v>258</v>
      </c>
      <c r="B121" s="14" t="s">
        <v>9</v>
      </c>
      <c r="C121" s="15">
        <v>46472.857119840577</v>
      </c>
      <c r="D121" s="44" t="s">
        <v>202</v>
      </c>
      <c r="E121" s="16">
        <v>43067</v>
      </c>
      <c r="F121" s="44" t="s">
        <v>219</v>
      </c>
      <c r="G121" s="45">
        <v>49018</v>
      </c>
      <c r="H121" s="46" t="s">
        <v>258</v>
      </c>
      <c r="I121" s="18" t="s">
        <v>83</v>
      </c>
    </row>
    <row r="122" spans="1:11" x14ac:dyDescent="0.25">
      <c r="A122" s="2">
        <v>259</v>
      </c>
      <c r="B122" s="14" t="s">
        <v>9</v>
      </c>
      <c r="C122" s="15">
        <v>7405.2819639738755</v>
      </c>
      <c r="D122" s="44" t="s">
        <v>202</v>
      </c>
      <c r="E122" s="16">
        <v>43067</v>
      </c>
      <c r="F122" s="44" t="s">
        <v>219</v>
      </c>
      <c r="G122" s="45">
        <v>49018</v>
      </c>
      <c r="H122" s="46" t="s">
        <v>258</v>
      </c>
      <c r="I122" s="18" t="s">
        <v>83</v>
      </c>
    </row>
    <row r="123" spans="1:11" x14ac:dyDescent="0.25">
      <c r="A123" s="2">
        <v>260</v>
      </c>
      <c r="B123" s="14" t="s">
        <v>9</v>
      </c>
      <c r="C123" s="15">
        <v>2364.1654444554188</v>
      </c>
      <c r="D123" s="44" t="s">
        <v>202</v>
      </c>
      <c r="E123" s="16">
        <v>43067</v>
      </c>
      <c r="F123" s="44" t="s">
        <v>219</v>
      </c>
      <c r="G123" s="45">
        <v>49018</v>
      </c>
      <c r="H123" s="46" t="s">
        <v>258</v>
      </c>
      <c r="I123" s="18" t="s">
        <v>83</v>
      </c>
    </row>
    <row r="124" spans="1:11" s="19" customFormat="1" x14ac:dyDescent="0.25">
      <c r="B124" s="20" t="s">
        <v>57</v>
      </c>
      <c r="C124" s="21">
        <f>SUM(C102:C123)</f>
        <v>473835.44387071679</v>
      </c>
      <c r="D124" s="22"/>
      <c r="E124" s="23"/>
      <c r="F124" s="37"/>
      <c r="G124" s="38"/>
      <c r="H124" s="22"/>
      <c r="I124" s="39"/>
      <c r="J124" s="40"/>
      <c r="K124" s="40"/>
    </row>
    <row r="125" spans="1:11" x14ac:dyDescent="0.25">
      <c r="A125" s="2">
        <v>170</v>
      </c>
      <c r="B125" s="25" t="s">
        <v>34</v>
      </c>
      <c r="C125" s="26">
        <v>27200.491346581886</v>
      </c>
      <c r="D125" s="41" t="s">
        <v>176</v>
      </c>
      <c r="E125" s="28">
        <v>41093</v>
      </c>
      <c r="F125" s="41" t="s">
        <v>216</v>
      </c>
      <c r="G125" s="42">
        <v>47406</v>
      </c>
      <c r="H125" s="43" t="s">
        <v>258</v>
      </c>
      <c r="I125" s="27" t="s">
        <v>83</v>
      </c>
    </row>
    <row r="126" spans="1:11" x14ac:dyDescent="0.25">
      <c r="A126" s="2">
        <v>171</v>
      </c>
      <c r="B126" s="14" t="s">
        <v>34</v>
      </c>
      <c r="C126" s="15">
        <v>266.45038341814569</v>
      </c>
      <c r="D126" s="44" t="s">
        <v>203</v>
      </c>
      <c r="E126" s="16">
        <v>41744</v>
      </c>
      <c r="F126" s="44" t="s">
        <v>217</v>
      </c>
      <c r="G126" s="45">
        <v>47406</v>
      </c>
      <c r="H126" s="46" t="s">
        <v>258</v>
      </c>
      <c r="I126" s="18" t="s">
        <v>83</v>
      </c>
    </row>
    <row r="127" spans="1:11" s="19" customFormat="1" x14ac:dyDescent="0.25">
      <c r="B127" s="20" t="str">
        <f>CONCATENATE("Total ",B126)</f>
        <v>Total Mel 2</v>
      </c>
      <c r="C127" s="21">
        <f>SUM(C125:C126)</f>
        <v>27466.941730000031</v>
      </c>
      <c r="D127" s="22"/>
      <c r="E127" s="23"/>
      <c r="F127" s="37"/>
      <c r="G127" s="38"/>
      <c r="H127" s="22"/>
      <c r="I127" s="39"/>
      <c r="J127" s="40"/>
      <c r="K127" s="40"/>
    </row>
    <row r="128" spans="1:11" x14ac:dyDescent="0.25">
      <c r="A128" s="2">
        <v>176</v>
      </c>
      <c r="B128" s="25" t="s">
        <v>55</v>
      </c>
      <c r="C128" s="26">
        <v>63616.388060000005</v>
      </c>
      <c r="D128" s="41" t="s">
        <v>204</v>
      </c>
      <c r="E128" s="28">
        <v>42243</v>
      </c>
      <c r="F128" s="41" t="s">
        <v>246</v>
      </c>
      <c r="G128" s="42">
        <v>47618</v>
      </c>
      <c r="H128" s="43" t="s">
        <v>258</v>
      </c>
      <c r="I128" s="27" t="s">
        <v>83</v>
      </c>
    </row>
    <row r="129" spans="1:11" x14ac:dyDescent="0.25">
      <c r="A129" s="2">
        <v>232</v>
      </c>
      <c r="B129" s="14" t="s">
        <v>55</v>
      </c>
      <c r="C129" s="15">
        <v>234.89896999999999</v>
      </c>
      <c r="D129" s="44" t="s">
        <v>205</v>
      </c>
      <c r="E129" s="16">
        <v>42243</v>
      </c>
      <c r="F129" s="44" t="s">
        <v>247</v>
      </c>
      <c r="G129" s="45">
        <v>47588</v>
      </c>
      <c r="H129" s="46" t="s">
        <v>258</v>
      </c>
      <c r="I129" s="18" t="s">
        <v>83</v>
      </c>
    </row>
    <row r="130" spans="1:11" x14ac:dyDescent="0.25">
      <c r="A130" s="2">
        <v>177</v>
      </c>
      <c r="B130" s="14" t="s">
        <v>55</v>
      </c>
      <c r="C130" s="15">
        <v>97.666680000000014</v>
      </c>
      <c r="D130" s="44" t="s">
        <v>205</v>
      </c>
      <c r="E130" s="16">
        <v>42243</v>
      </c>
      <c r="F130" s="44" t="s">
        <v>247</v>
      </c>
      <c r="G130" s="45">
        <v>47588</v>
      </c>
      <c r="H130" s="46" t="s">
        <v>258</v>
      </c>
      <c r="I130" s="18" t="s">
        <v>83</v>
      </c>
    </row>
    <row r="131" spans="1:11" s="19" customFormat="1" x14ac:dyDescent="0.25">
      <c r="B131" s="20" t="str">
        <f>CONCATENATE("Total ",B130)</f>
        <v>Total NC Energia</v>
      </c>
      <c r="C131" s="21">
        <f>SUM(C128:C130)</f>
        <v>63948.953710000009</v>
      </c>
      <c r="D131" s="22"/>
      <c r="E131" s="23"/>
      <c r="F131" s="37"/>
      <c r="G131" s="38"/>
      <c r="H131" s="22"/>
      <c r="I131" s="39"/>
      <c r="J131" s="40"/>
      <c r="K131" s="40"/>
    </row>
    <row r="132" spans="1:11" s="30" customFormat="1" x14ac:dyDescent="0.25">
      <c r="A132" s="30">
        <v>186</v>
      </c>
      <c r="B132" s="25" t="s">
        <v>47</v>
      </c>
      <c r="C132" s="26">
        <v>910918.78421000019</v>
      </c>
      <c r="D132" s="41" t="s">
        <v>206</v>
      </c>
      <c r="E132" s="28">
        <v>44109</v>
      </c>
      <c r="F132" s="41" t="s">
        <v>248</v>
      </c>
      <c r="G132" s="42">
        <v>49587</v>
      </c>
      <c r="H132" s="43" t="s">
        <v>170</v>
      </c>
      <c r="I132" s="27" t="s">
        <v>259</v>
      </c>
      <c r="J132" s="22"/>
      <c r="K132" s="22"/>
    </row>
    <row r="133" spans="1:11" s="30" customFormat="1" x14ac:dyDescent="0.25">
      <c r="A133" s="30">
        <v>187</v>
      </c>
      <c r="B133" s="14" t="s">
        <v>47</v>
      </c>
      <c r="C133" s="15">
        <v>455379.06242001196</v>
      </c>
      <c r="D133" s="44" t="s">
        <v>207</v>
      </c>
      <c r="E133" s="16">
        <v>44529</v>
      </c>
      <c r="F133" s="44" t="s">
        <v>249</v>
      </c>
      <c r="G133" s="45">
        <v>50010</v>
      </c>
      <c r="H133" s="46" t="s">
        <v>170</v>
      </c>
      <c r="I133" s="18" t="s">
        <v>259</v>
      </c>
      <c r="J133" s="22"/>
      <c r="K133" s="22"/>
    </row>
    <row r="134" spans="1:11" s="30" customFormat="1" x14ac:dyDescent="0.25">
      <c r="A134" s="30">
        <v>229</v>
      </c>
      <c r="B134" s="14" t="s">
        <v>47</v>
      </c>
      <c r="C134" s="15">
        <v>1091354.4472207597</v>
      </c>
      <c r="D134" s="44" t="s">
        <v>208</v>
      </c>
      <c r="E134" s="16">
        <v>44914</v>
      </c>
      <c r="F134" s="44" t="s">
        <v>250</v>
      </c>
      <c r="G134" s="45">
        <v>48568</v>
      </c>
      <c r="H134" s="46" t="s">
        <v>169</v>
      </c>
      <c r="I134" s="18" t="s">
        <v>259</v>
      </c>
      <c r="J134" s="22"/>
      <c r="K134" s="22"/>
    </row>
    <row r="135" spans="1:11" s="30" customFormat="1" x14ac:dyDescent="0.25">
      <c r="A135" s="30">
        <v>275</v>
      </c>
      <c r="B135" s="14" t="s">
        <v>47</v>
      </c>
      <c r="C135" s="15">
        <v>504925.21738977171</v>
      </c>
      <c r="D135" s="44" t="s">
        <v>209</v>
      </c>
      <c r="E135" s="16">
        <v>45134</v>
      </c>
      <c r="F135" s="44" t="s">
        <v>251</v>
      </c>
      <c r="G135" s="45">
        <v>48786</v>
      </c>
      <c r="H135" s="46" t="s">
        <v>169</v>
      </c>
      <c r="I135" s="18" t="s">
        <v>84</v>
      </c>
      <c r="J135" s="22"/>
      <c r="K135" s="22"/>
    </row>
    <row r="136" spans="1:11" s="30" customFormat="1" x14ac:dyDescent="0.25">
      <c r="A136" s="30">
        <v>299</v>
      </c>
      <c r="B136" s="14" t="s">
        <v>47</v>
      </c>
      <c r="C136" s="15">
        <v>179894.91044999997</v>
      </c>
      <c r="D136" s="44" t="s">
        <v>210</v>
      </c>
      <c r="E136" s="16">
        <v>45278</v>
      </c>
      <c r="F136" s="44" t="s">
        <v>252</v>
      </c>
      <c r="G136" s="45">
        <v>48932</v>
      </c>
      <c r="H136" s="46" t="s">
        <v>169</v>
      </c>
      <c r="I136" s="18" t="s">
        <v>84</v>
      </c>
      <c r="J136" s="22"/>
      <c r="K136" s="22"/>
    </row>
    <row r="137" spans="1:11" s="30" customFormat="1" x14ac:dyDescent="0.25">
      <c r="A137" s="30">
        <v>188</v>
      </c>
      <c r="B137" s="14" t="s">
        <v>47</v>
      </c>
      <c r="C137" s="15">
        <v>454955.34724998783</v>
      </c>
      <c r="D137" s="44" t="s">
        <v>207</v>
      </c>
      <c r="E137" s="16">
        <v>44529</v>
      </c>
      <c r="F137" s="44" t="s">
        <v>253</v>
      </c>
      <c r="G137" s="45">
        <v>50010</v>
      </c>
      <c r="H137" s="46" t="s">
        <v>170</v>
      </c>
      <c r="I137" s="18" t="s">
        <v>259</v>
      </c>
      <c r="J137" s="22"/>
      <c r="K137" s="22"/>
    </row>
    <row r="138" spans="1:11" s="19" customFormat="1" x14ac:dyDescent="0.25">
      <c r="B138" s="20" t="str">
        <f>CONCATENATE("Total ",B137)</f>
        <v>Total Neoenergia Controladora</v>
      </c>
      <c r="C138" s="21">
        <f>SUM(C132:C137)</f>
        <v>3597427.7689405316</v>
      </c>
      <c r="D138" s="22"/>
      <c r="E138" s="23"/>
      <c r="F138" s="37"/>
      <c r="G138" s="38"/>
      <c r="H138" s="22"/>
      <c r="I138" s="39"/>
      <c r="J138" s="40"/>
      <c r="K138" s="40"/>
    </row>
    <row r="139" spans="1:11" s="30" customFormat="1" x14ac:dyDescent="0.25">
      <c r="A139" s="30">
        <v>235</v>
      </c>
      <c r="B139" s="25" t="s">
        <v>53</v>
      </c>
      <c r="C139" s="26">
        <v>276919.69475534034</v>
      </c>
      <c r="D139" s="41" t="s">
        <v>211</v>
      </c>
      <c r="E139" s="28">
        <v>44950</v>
      </c>
      <c r="F139" s="41" t="s">
        <v>254</v>
      </c>
      <c r="G139" s="42">
        <v>53311</v>
      </c>
      <c r="H139" s="43" t="s">
        <v>258</v>
      </c>
      <c r="I139" s="27" t="s">
        <v>83</v>
      </c>
      <c r="J139" s="22"/>
      <c r="K139" s="22"/>
    </row>
    <row r="140" spans="1:11" s="30" customFormat="1" x14ac:dyDescent="0.25">
      <c r="A140" s="30">
        <v>236</v>
      </c>
      <c r="B140" s="14" t="s">
        <v>53</v>
      </c>
      <c r="C140" s="15">
        <v>276817.68577857764</v>
      </c>
      <c r="D140" s="44" t="s">
        <v>211</v>
      </c>
      <c r="E140" s="16">
        <v>44950</v>
      </c>
      <c r="F140" s="44" t="s">
        <v>254</v>
      </c>
      <c r="G140" s="45">
        <v>53311</v>
      </c>
      <c r="H140" s="46" t="s">
        <v>258</v>
      </c>
      <c r="I140" s="18" t="s">
        <v>83</v>
      </c>
      <c r="J140" s="22"/>
      <c r="K140" s="22"/>
    </row>
    <row r="141" spans="1:11" s="30" customFormat="1" x14ac:dyDescent="0.25">
      <c r="A141" s="30">
        <v>269</v>
      </c>
      <c r="B141" s="14" t="s">
        <v>53</v>
      </c>
      <c r="C141" s="15">
        <v>81676.001496081924</v>
      </c>
      <c r="D141" s="44" t="s">
        <v>211</v>
      </c>
      <c r="E141" s="16">
        <v>45104</v>
      </c>
      <c r="F141" s="44" t="s">
        <v>255</v>
      </c>
      <c r="G141" s="45">
        <v>53311</v>
      </c>
      <c r="H141" s="46" t="s">
        <v>258</v>
      </c>
      <c r="I141" s="18" t="s">
        <v>83</v>
      </c>
      <c r="J141" s="22"/>
      <c r="K141" s="22"/>
    </row>
    <row r="142" spans="1:11" s="19" customFormat="1" x14ac:dyDescent="0.25">
      <c r="B142" s="20" t="str">
        <f>CONCATENATE("Total ",B140)</f>
        <v>Total Neoenergia Guanabara</v>
      </c>
      <c r="C142" s="21">
        <f>SUM(C139:C141)</f>
        <v>635413.38202999998</v>
      </c>
      <c r="D142" s="22"/>
      <c r="E142" s="23"/>
      <c r="F142" s="37"/>
      <c r="G142" s="38"/>
      <c r="H142" s="22"/>
      <c r="I142" s="39"/>
      <c r="J142" s="40"/>
      <c r="K142" s="40"/>
    </row>
    <row r="143" spans="1:11" x14ac:dyDescent="0.25">
      <c r="A143" s="2">
        <v>189</v>
      </c>
      <c r="B143" s="25" t="s">
        <v>38</v>
      </c>
      <c r="C143" s="26">
        <v>67991.021939999991</v>
      </c>
      <c r="D143" s="41" t="s">
        <v>212</v>
      </c>
      <c r="E143" s="28">
        <v>44466</v>
      </c>
      <c r="F143" s="41" t="s">
        <v>256</v>
      </c>
      <c r="G143" s="42">
        <v>52855</v>
      </c>
      <c r="H143" s="43" t="s">
        <v>258</v>
      </c>
      <c r="I143" s="27" t="s">
        <v>83</v>
      </c>
    </row>
    <row r="144" spans="1:11" ht="13.5" customHeight="1" x14ac:dyDescent="0.25">
      <c r="A144" s="2">
        <v>190</v>
      </c>
      <c r="B144" s="14" t="s">
        <v>39</v>
      </c>
      <c r="C144" s="15">
        <v>118926.17023</v>
      </c>
      <c r="D144" s="44" t="s">
        <v>212</v>
      </c>
      <c r="E144" s="16">
        <v>44466</v>
      </c>
      <c r="F144" s="44" t="s">
        <v>256</v>
      </c>
      <c r="G144" s="45">
        <v>52855</v>
      </c>
      <c r="H144" s="46" t="s">
        <v>258</v>
      </c>
      <c r="I144" s="18" t="s">
        <v>83</v>
      </c>
    </row>
    <row r="145" spans="1:12" ht="13.5" customHeight="1" x14ac:dyDescent="0.25">
      <c r="A145" s="2">
        <v>191</v>
      </c>
      <c r="B145" s="14" t="s">
        <v>40</v>
      </c>
      <c r="C145" s="15">
        <v>120116.76549000001</v>
      </c>
      <c r="D145" s="44" t="s">
        <v>212</v>
      </c>
      <c r="E145" s="16">
        <v>44466</v>
      </c>
      <c r="F145" s="44" t="s">
        <v>256</v>
      </c>
      <c r="G145" s="45">
        <v>52855</v>
      </c>
      <c r="H145" s="46" t="s">
        <v>258</v>
      </c>
      <c r="I145" s="18" t="s">
        <v>83</v>
      </c>
    </row>
    <row r="146" spans="1:12" ht="13.5" customHeight="1" x14ac:dyDescent="0.25">
      <c r="A146" s="2">
        <v>192</v>
      </c>
      <c r="B146" s="14" t="s">
        <v>41</v>
      </c>
      <c r="C146" s="15">
        <v>120506.9929</v>
      </c>
      <c r="D146" s="44" t="s">
        <v>212</v>
      </c>
      <c r="E146" s="16">
        <v>44466</v>
      </c>
      <c r="F146" s="44" t="s">
        <v>256</v>
      </c>
      <c r="G146" s="45">
        <v>52855</v>
      </c>
      <c r="H146" s="46" t="s">
        <v>258</v>
      </c>
      <c r="I146" s="18" t="s">
        <v>83</v>
      </c>
    </row>
    <row r="147" spans="1:12" ht="13.5" customHeight="1" x14ac:dyDescent="0.25">
      <c r="A147" s="2">
        <v>193</v>
      </c>
      <c r="B147" s="14" t="s">
        <v>42</v>
      </c>
      <c r="C147" s="15">
        <v>114806.23198</v>
      </c>
      <c r="D147" s="44" t="s">
        <v>212</v>
      </c>
      <c r="E147" s="16">
        <v>44466</v>
      </c>
      <c r="F147" s="44" t="s">
        <v>256</v>
      </c>
      <c r="G147" s="45">
        <v>52855</v>
      </c>
      <c r="H147" s="46" t="s">
        <v>258</v>
      </c>
      <c r="I147" s="18" t="s">
        <v>83</v>
      </c>
    </row>
    <row r="148" spans="1:12" ht="13.5" customHeight="1" x14ac:dyDescent="0.25">
      <c r="A148" s="2">
        <v>194</v>
      </c>
      <c r="B148" s="14" t="s">
        <v>43</v>
      </c>
      <c r="C148" s="15">
        <v>120945.61558000001</v>
      </c>
      <c r="D148" s="44" t="s">
        <v>212</v>
      </c>
      <c r="E148" s="16">
        <v>44466</v>
      </c>
      <c r="F148" s="44" t="s">
        <v>256</v>
      </c>
      <c r="G148" s="45">
        <v>52855</v>
      </c>
      <c r="H148" s="46" t="s">
        <v>258</v>
      </c>
      <c r="I148" s="18" t="s">
        <v>83</v>
      </c>
    </row>
    <row r="149" spans="1:12" x14ac:dyDescent="0.25">
      <c r="A149" s="2">
        <v>195</v>
      </c>
      <c r="B149" s="14" t="s">
        <v>44</v>
      </c>
      <c r="C149" s="15">
        <v>118347.97989999999</v>
      </c>
      <c r="D149" s="44" t="s">
        <v>212</v>
      </c>
      <c r="E149" s="16">
        <v>44466</v>
      </c>
      <c r="F149" s="44" t="s">
        <v>256</v>
      </c>
      <c r="G149" s="45">
        <v>52855</v>
      </c>
      <c r="H149" s="46" t="s">
        <v>258</v>
      </c>
      <c r="I149" s="18" t="s">
        <v>83</v>
      </c>
    </row>
    <row r="150" spans="1:12" s="19" customFormat="1" x14ac:dyDescent="0.25">
      <c r="B150" s="20" t="s">
        <v>63</v>
      </c>
      <c r="C150" s="21">
        <f>SUM(C143:C149)</f>
        <v>781640.77802000009</v>
      </c>
      <c r="D150" s="22"/>
      <c r="E150" s="23"/>
      <c r="F150" s="37"/>
      <c r="G150" s="38"/>
      <c r="H150" s="22"/>
      <c r="I150" s="39"/>
      <c r="J150" s="40"/>
      <c r="K150" s="40"/>
    </row>
    <row r="151" spans="1:12" s="30" customFormat="1" x14ac:dyDescent="0.25">
      <c r="A151" s="30">
        <v>278</v>
      </c>
      <c r="B151" s="25" t="s">
        <v>73</v>
      </c>
      <c r="C151" s="26">
        <v>16228.857879999998</v>
      </c>
      <c r="D151" s="41" t="s">
        <v>213</v>
      </c>
      <c r="E151" s="28">
        <v>39751</v>
      </c>
      <c r="F151" s="41" t="s">
        <v>257</v>
      </c>
      <c r="G151" s="42">
        <v>46402</v>
      </c>
      <c r="H151" s="43" t="s">
        <v>258</v>
      </c>
      <c r="I151" s="27" t="s">
        <v>84</v>
      </c>
      <c r="J151" s="22"/>
      <c r="K151" s="22"/>
    </row>
    <row r="152" spans="1:12" s="30" customFormat="1" x14ac:dyDescent="0.25">
      <c r="A152" s="30">
        <v>279</v>
      </c>
      <c r="B152" s="14" t="s">
        <v>73</v>
      </c>
      <c r="C152" s="15">
        <v>92998.816250000003</v>
      </c>
      <c r="D152" s="44" t="s">
        <v>213</v>
      </c>
      <c r="E152" s="16">
        <v>39751</v>
      </c>
      <c r="F152" s="44" t="s">
        <v>257</v>
      </c>
      <c r="G152" s="45">
        <v>46402</v>
      </c>
      <c r="H152" s="46" t="s">
        <v>258</v>
      </c>
      <c r="I152" s="18" t="s">
        <v>84</v>
      </c>
      <c r="J152" s="22"/>
      <c r="K152" s="22"/>
    </row>
    <row r="153" spans="1:12" s="19" customFormat="1" x14ac:dyDescent="0.25">
      <c r="B153" s="20" t="str">
        <f>CONCATENATE("Total ",B152)</f>
        <v>Total Energética Águas da Pedra</v>
      </c>
      <c r="C153" s="21">
        <f>SUM(C151:C152)</f>
        <v>109227.67413</v>
      </c>
      <c r="D153" s="22"/>
      <c r="E153" s="23"/>
      <c r="F153" s="37"/>
      <c r="G153" s="38"/>
      <c r="H153" s="22"/>
      <c r="I153" s="39"/>
      <c r="J153" s="40"/>
      <c r="K153" s="40"/>
    </row>
    <row r="154" spans="1:12" s="35" customFormat="1" ht="12.75" x14ac:dyDescent="0.25">
      <c r="A154" s="31"/>
      <c r="B154" s="48" t="str">
        <f>CONCATENATE("Total ",C1)</f>
        <v>Total Fomento</v>
      </c>
      <c r="C154" s="49">
        <f>C12+C16+C21+C26+C47+C51+C59+C67+C82+C86+C99+C101+C124+C127+C131+C138+C150+C90+C142+C153</f>
        <v>17280949.197444335</v>
      </c>
      <c r="D154" s="48"/>
      <c r="E154" s="48"/>
      <c r="F154" s="48"/>
      <c r="G154" s="48"/>
      <c r="H154" s="48"/>
      <c r="I154" s="48"/>
      <c r="J154" s="31"/>
      <c r="K154" s="31"/>
      <c r="L154" s="34"/>
    </row>
    <row r="155" spans="1:12" x14ac:dyDescent="0.25">
      <c r="F155" s="3"/>
      <c r="G155" s="3"/>
    </row>
    <row r="156" spans="1:12" x14ac:dyDescent="0.25">
      <c r="B156" s="36" t="s">
        <v>64</v>
      </c>
      <c r="F156" s="3"/>
      <c r="G156" s="3"/>
    </row>
    <row r="157" spans="1:12" x14ac:dyDescent="0.25">
      <c r="B157" s="36" t="s">
        <v>69</v>
      </c>
      <c r="F157" s="3"/>
      <c r="G157" s="3"/>
    </row>
    <row r="158" spans="1:12" hidden="1" x14ac:dyDescent="0.25">
      <c r="F158" s="3"/>
      <c r="G158" s="3"/>
    </row>
    <row r="159" spans="1:12" hidden="1" x14ac:dyDescent="0.25">
      <c r="F159" s="3"/>
      <c r="G159" s="3"/>
    </row>
    <row r="160" spans="1:12" hidden="1" x14ac:dyDescent="0.25">
      <c r="F160" s="3"/>
      <c r="G160" s="3"/>
    </row>
    <row r="161" spans="6:7" hidden="1" x14ac:dyDescent="0.25">
      <c r="F161" s="3"/>
      <c r="G161" s="3"/>
    </row>
    <row r="162" spans="6:7" hidden="1" x14ac:dyDescent="0.25">
      <c r="F162" s="3"/>
      <c r="G162" s="3"/>
    </row>
    <row r="163" spans="6:7" hidden="1" x14ac:dyDescent="0.25">
      <c r="F163" s="3"/>
      <c r="G163" s="3"/>
    </row>
    <row r="164" spans="6:7" hidden="1" x14ac:dyDescent="0.25">
      <c r="F164" s="3"/>
      <c r="G164" s="3"/>
    </row>
    <row r="165" spans="6:7" hidden="1" x14ac:dyDescent="0.25">
      <c r="F165" s="3"/>
      <c r="G165" s="3"/>
    </row>
    <row r="166" spans="6:7" hidden="1" x14ac:dyDescent="0.25">
      <c r="F166" s="3"/>
      <c r="G166" s="3"/>
    </row>
    <row r="167" spans="6:7" hidden="1" x14ac:dyDescent="0.25">
      <c r="F167" s="3"/>
      <c r="G167" s="3"/>
    </row>
    <row r="168" spans="6:7" hidden="1" x14ac:dyDescent="0.25">
      <c r="F168" s="3"/>
      <c r="G168" s="3"/>
    </row>
    <row r="169" spans="6:7" hidden="1" x14ac:dyDescent="0.25">
      <c r="F169" s="3"/>
      <c r="G169" s="3"/>
    </row>
    <row r="170" spans="6:7" hidden="1" x14ac:dyDescent="0.25">
      <c r="F170" s="3"/>
      <c r="G170" s="3"/>
    </row>
    <row r="171" spans="6:7" hidden="1" x14ac:dyDescent="0.25">
      <c r="F171" s="3"/>
      <c r="G171" s="3"/>
    </row>
    <row r="172" spans="6:7" hidden="1" x14ac:dyDescent="0.25">
      <c r="F172" s="3"/>
      <c r="G172" s="3"/>
    </row>
    <row r="173" spans="6:7" hidden="1" x14ac:dyDescent="0.25">
      <c r="F173" s="3"/>
      <c r="G173" s="3"/>
    </row>
    <row r="174" spans="6:7" hidden="1" x14ac:dyDescent="0.25">
      <c r="F174" s="3"/>
      <c r="G174" s="3"/>
    </row>
    <row r="175" spans="6:7" hidden="1" x14ac:dyDescent="0.25">
      <c r="F175" s="3"/>
      <c r="G175" s="3"/>
    </row>
    <row r="176" spans="6:7" hidden="1" x14ac:dyDescent="0.25">
      <c r="F176" s="3"/>
      <c r="G176" s="3"/>
    </row>
    <row r="177" spans="6:7" hidden="1" x14ac:dyDescent="0.25">
      <c r="F177" s="3"/>
      <c r="G177" s="3"/>
    </row>
    <row r="178" spans="6:7" hidden="1" x14ac:dyDescent="0.25">
      <c r="F178" s="3"/>
      <c r="G178" s="3"/>
    </row>
    <row r="179" spans="6:7" hidden="1" x14ac:dyDescent="0.25">
      <c r="F179" s="3"/>
      <c r="G179" s="3"/>
    </row>
    <row r="180" spans="6:7" hidden="1" x14ac:dyDescent="0.25">
      <c r="F180" s="3"/>
      <c r="G180" s="3"/>
    </row>
    <row r="181" spans="6:7" hidden="1" x14ac:dyDescent="0.25">
      <c r="F181" s="3"/>
      <c r="G181" s="3"/>
    </row>
    <row r="182" spans="6:7" hidden="1" x14ac:dyDescent="0.25">
      <c r="F182" s="3"/>
      <c r="G182" s="3"/>
    </row>
    <row r="183" spans="6:7" hidden="1" x14ac:dyDescent="0.25">
      <c r="F183" s="3"/>
      <c r="G183" s="3"/>
    </row>
    <row r="184" spans="6:7" hidden="1" x14ac:dyDescent="0.25">
      <c r="F184" s="3"/>
      <c r="G184" s="3"/>
    </row>
    <row r="185" spans="6:7" hidden="1" x14ac:dyDescent="0.25">
      <c r="F185" s="3"/>
      <c r="G185" s="3"/>
    </row>
    <row r="186" spans="6:7" hidden="1" x14ac:dyDescent="0.25">
      <c r="F186" s="3"/>
      <c r="G186" s="3"/>
    </row>
    <row r="187" spans="6:7" hidden="1" x14ac:dyDescent="0.25">
      <c r="F187" s="3"/>
      <c r="G187" s="3"/>
    </row>
    <row r="188" spans="6:7" hidden="1" x14ac:dyDescent="0.25">
      <c r="F188" s="3"/>
      <c r="G188" s="3"/>
    </row>
    <row r="189" spans="6:7" hidden="1" x14ac:dyDescent="0.25">
      <c r="F189" s="3"/>
      <c r="G189" s="3"/>
    </row>
    <row r="190" spans="6:7" hidden="1" x14ac:dyDescent="0.25">
      <c r="F190" s="3"/>
      <c r="G190" s="3"/>
    </row>
    <row r="191" spans="6:7" hidden="1" x14ac:dyDescent="0.25">
      <c r="F191" s="3"/>
      <c r="G191" s="3"/>
    </row>
    <row r="192" spans="6:7" hidden="1" x14ac:dyDescent="0.25">
      <c r="F192" s="3"/>
      <c r="G192" s="3"/>
    </row>
    <row r="193" spans="6:7" hidden="1" x14ac:dyDescent="0.25">
      <c r="F193" s="3"/>
      <c r="G193" s="3"/>
    </row>
    <row r="194" spans="6:7" hidden="1" x14ac:dyDescent="0.25">
      <c r="F194" s="3"/>
      <c r="G194" s="3"/>
    </row>
    <row r="195" spans="6:7" hidden="1" x14ac:dyDescent="0.25">
      <c r="F195" s="3"/>
      <c r="G195" s="3"/>
    </row>
    <row r="196" spans="6:7" hidden="1" x14ac:dyDescent="0.25">
      <c r="F196" s="3"/>
      <c r="G196" s="3"/>
    </row>
    <row r="197" spans="6:7" hidden="1" x14ac:dyDescent="0.25">
      <c r="F197" s="3"/>
      <c r="G197" s="3"/>
    </row>
    <row r="198" spans="6:7" hidden="1" x14ac:dyDescent="0.25">
      <c r="F198" s="3"/>
      <c r="G198" s="3"/>
    </row>
    <row r="199" spans="6:7" hidden="1" x14ac:dyDescent="0.25">
      <c r="F199" s="3"/>
      <c r="G199" s="3"/>
    </row>
    <row r="200" spans="6:7" hidden="1" x14ac:dyDescent="0.25">
      <c r="F200" s="3"/>
      <c r="G200" s="3"/>
    </row>
    <row r="201" spans="6:7" hidden="1" x14ac:dyDescent="0.25">
      <c r="F201" s="3"/>
      <c r="G201" s="3"/>
    </row>
    <row r="202" spans="6:7" hidden="1" x14ac:dyDescent="0.25">
      <c r="F202" s="3"/>
      <c r="G202" s="3"/>
    </row>
    <row r="203" spans="6:7" hidden="1" x14ac:dyDescent="0.25">
      <c r="F203" s="3"/>
      <c r="G203" s="3"/>
    </row>
    <row r="204" spans="6:7" hidden="1" x14ac:dyDescent="0.25">
      <c r="F204" s="3"/>
      <c r="G204" s="3"/>
    </row>
    <row r="205" spans="6:7" hidden="1" x14ac:dyDescent="0.25">
      <c r="F205" s="3"/>
      <c r="G205" s="3"/>
    </row>
    <row r="206" spans="6:7" hidden="1" x14ac:dyDescent="0.25">
      <c r="F206" s="3"/>
      <c r="G206" s="3"/>
    </row>
    <row r="207" spans="6:7" hidden="1" x14ac:dyDescent="0.25">
      <c r="F207" s="3"/>
      <c r="G207" s="3"/>
    </row>
    <row r="208" spans="6:7" hidden="1" x14ac:dyDescent="0.25">
      <c r="F208" s="3"/>
      <c r="G208" s="3"/>
    </row>
    <row r="209" spans="4:7" hidden="1" x14ac:dyDescent="0.25">
      <c r="F209" s="3"/>
      <c r="G209" s="3"/>
    </row>
    <row r="210" spans="4:7" hidden="1" x14ac:dyDescent="0.25">
      <c r="F210" s="3"/>
      <c r="G210" s="3"/>
    </row>
    <row r="211" spans="4:7" hidden="1" x14ac:dyDescent="0.25">
      <c r="F211" s="3"/>
      <c r="G211" s="3"/>
    </row>
    <row r="212" spans="4:7" hidden="1" x14ac:dyDescent="0.25">
      <c r="F212" s="3"/>
      <c r="G212" s="3"/>
    </row>
    <row r="213" spans="4:7" hidden="1" x14ac:dyDescent="0.25">
      <c r="F213" s="3"/>
      <c r="G213" s="3"/>
    </row>
    <row r="214" spans="4:7" x14ac:dyDescent="0.25">
      <c r="E214" s="10"/>
    </row>
    <row r="215" spans="4:7" x14ac:dyDescent="0.25"/>
    <row r="216" spans="4:7" x14ac:dyDescent="0.25">
      <c r="D216" s="10"/>
    </row>
    <row r="217" spans="4:7" x14ac:dyDescent="0.25"/>
    <row r="218" spans="4:7" x14ac:dyDescent="0.25"/>
    <row r="219" spans="4:7" x14ac:dyDescent="0.25"/>
    <row r="220" spans="4:7" x14ac:dyDescent="0.25"/>
    <row r="221" spans="4:7" x14ac:dyDescent="0.25"/>
    <row r="222" spans="4:7" x14ac:dyDescent="0.25"/>
    <row r="223" spans="4:7" x14ac:dyDescent="0.25"/>
    <row r="224" spans="4: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16 C21 C26 C47 C51 C59 C67 C86 C101 C82 C90 C138 C131 C127 C150 C124:I124 D154:I154 D150:I150 D127:I127 D131:I131 C142:I142 D138:I138 C99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9B7A-93E0-4795-B749-F7324E39FF81}">
  <dimension ref="A1:I97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9" ht="15" customHeight="1" x14ac:dyDescent="0.25">
      <c r="C1" s="68" t="s">
        <v>67</v>
      </c>
      <c r="D1" s="5"/>
    </row>
    <row r="2" spans="1:9" ht="15" customHeight="1" x14ac:dyDescent="0.25">
      <c r="C2" s="68"/>
      <c r="D2" s="5"/>
    </row>
    <row r="3" spans="1:9" ht="14.25" customHeight="1" x14ac:dyDescent="0.25">
      <c r="C3" s="68"/>
      <c r="D3" s="5"/>
    </row>
    <row r="4" spans="1:9" ht="27" customHeight="1" x14ac:dyDescent="0.25">
      <c r="C4" s="68"/>
    </row>
    <row r="5" spans="1:9" ht="14.25" customHeight="1" x14ac:dyDescent="0.25">
      <c r="C5" s="68"/>
    </row>
    <row r="6" spans="1:9" x14ac:dyDescent="0.25"/>
    <row r="7" spans="1:9" x14ac:dyDescent="0.25"/>
    <row r="8" spans="1:9" x14ac:dyDescent="0.25"/>
    <row r="9" spans="1:9" x14ac:dyDescent="0.25"/>
    <row r="10" spans="1:9" ht="30" customHeight="1" x14ac:dyDescent="0.25">
      <c r="A10" s="5" t="s">
        <v>70</v>
      </c>
      <c r="B10" s="12" t="s">
        <v>46</v>
      </c>
      <c r="C10" s="12" t="str">
        <f>'Mercado de Capitais'!$C$10</f>
        <v>Posição 31/12/2023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9" x14ac:dyDescent="0.25">
      <c r="A11" s="2">
        <v>51</v>
      </c>
      <c r="B11" s="14" t="s">
        <v>51</v>
      </c>
      <c r="C11" s="15">
        <v>282245.0306</v>
      </c>
      <c r="D11" s="44" t="s">
        <v>260</v>
      </c>
      <c r="E11" s="16">
        <v>43860</v>
      </c>
      <c r="F11" s="18" t="s">
        <v>261</v>
      </c>
      <c r="G11" s="16">
        <v>45687</v>
      </c>
      <c r="H11" s="46" t="s">
        <v>171</v>
      </c>
      <c r="I11" s="46" t="s">
        <v>83</v>
      </c>
    </row>
    <row r="12" spans="1:9" x14ac:dyDescent="0.25">
      <c r="A12" s="2">
        <v>52</v>
      </c>
      <c r="B12" s="14" t="s">
        <v>51</v>
      </c>
      <c r="C12" s="15">
        <v>267844.90386000002</v>
      </c>
      <c r="D12" s="44" t="s">
        <v>262</v>
      </c>
      <c r="E12" s="16">
        <v>43908</v>
      </c>
      <c r="F12" s="18" t="s">
        <v>261</v>
      </c>
      <c r="G12" s="16">
        <v>45734</v>
      </c>
      <c r="H12" s="46" t="s">
        <v>171</v>
      </c>
      <c r="I12" s="46" t="s">
        <v>83</v>
      </c>
    </row>
    <row r="13" spans="1:9" x14ac:dyDescent="0.25">
      <c r="A13" s="2">
        <v>53</v>
      </c>
      <c r="B13" s="14" t="s">
        <v>51</v>
      </c>
      <c r="C13" s="15">
        <v>212752.28076999995</v>
      </c>
      <c r="D13" s="44" t="s">
        <v>263</v>
      </c>
      <c r="E13" s="16">
        <v>44204</v>
      </c>
      <c r="F13" s="18" t="s">
        <v>264</v>
      </c>
      <c r="G13" s="16">
        <v>45299</v>
      </c>
      <c r="H13" s="46" t="s">
        <v>171</v>
      </c>
      <c r="I13" s="46" t="s">
        <v>83</v>
      </c>
    </row>
    <row r="14" spans="1:9" x14ac:dyDescent="0.25">
      <c r="A14" s="2">
        <v>54</v>
      </c>
      <c r="B14" s="14" t="s">
        <v>51</v>
      </c>
      <c r="C14" s="15">
        <v>211680.17020000002</v>
      </c>
      <c r="D14" s="44" t="s">
        <v>263</v>
      </c>
      <c r="E14" s="16">
        <v>44222</v>
      </c>
      <c r="F14" s="18" t="s">
        <v>264</v>
      </c>
      <c r="G14" s="16">
        <v>45317</v>
      </c>
      <c r="H14" s="46" t="s">
        <v>171</v>
      </c>
      <c r="I14" s="46" t="s">
        <v>83</v>
      </c>
    </row>
    <row r="15" spans="1:9" x14ac:dyDescent="0.25">
      <c r="A15" s="2">
        <v>55</v>
      </c>
      <c r="B15" s="14" t="s">
        <v>51</v>
      </c>
      <c r="C15" s="15">
        <v>217197.44005999994</v>
      </c>
      <c r="D15" s="44" t="s">
        <v>265</v>
      </c>
      <c r="E15" s="16">
        <v>44368</v>
      </c>
      <c r="F15" s="18" t="s">
        <v>266</v>
      </c>
      <c r="G15" s="16">
        <v>46195</v>
      </c>
      <c r="H15" s="46" t="s">
        <v>170</v>
      </c>
      <c r="I15" s="46" t="s">
        <v>83</v>
      </c>
    </row>
    <row r="16" spans="1:9" x14ac:dyDescent="0.25">
      <c r="A16" s="2">
        <v>56</v>
      </c>
      <c r="B16" s="14" t="s">
        <v>51</v>
      </c>
      <c r="C16" s="15">
        <v>109252.77800999998</v>
      </c>
      <c r="D16" s="44" t="s">
        <v>267</v>
      </c>
      <c r="E16" s="16">
        <v>44552</v>
      </c>
      <c r="F16" s="18" t="s">
        <v>266</v>
      </c>
      <c r="G16" s="16">
        <v>46378</v>
      </c>
      <c r="H16" s="46" t="s">
        <v>171</v>
      </c>
      <c r="I16" s="46" t="s">
        <v>83</v>
      </c>
    </row>
    <row r="17" spans="1:9" x14ac:dyDescent="0.25">
      <c r="A17" s="2">
        <v>57</v>
      </c>
      <c r="B17" s="14" t="s">
        <v>51</v>
      </c>
      <c r="C17" s="15">
        <v>227316.42976999993</v>
      </c>
      <c r="D17" s="44" t="s">
        <v>268</v>
      </c>
      <c r="E17" s="16">
        <v>44425</v>
      </c>
      <c r="F17" s="18" t="s">
        <v>269</v>
      </c>
      <c r="G17" s="16">
        <v>46251</v>
      </c>
      <c r="H17" s="46" t="s">
        <v>171</v>
      </c>
      <c r="I17" s="46" t="s">
        <v>83</v>
      </c>
    </row>
    <row r="18" spans="1:9" x14ac:dyDescent="0.25">
      <c r="A18" s="2">
        <v>261</v>
      </c>
      <c r="B18" s="14" t="s">
        <v>51</v>
      </c>
      <c r="C18" s="15">
        <v>487580.2372000257</v>
      </c>
      <c r="D18" s="44" t="s">
        <v>270</v>
      </c>
      <c r="E18" s="16">
        <v>45036</v>
      </c>
      <c r="F18" s="18" t="s">
        <v>271</v>
      </c>
      <c r="G18" s="16">
        <v>48648</v>
      </c>
      <c r="H18" s="46" t="s">
        <v>169</v>
      </c>
      <c r="I18" s="46" t="s">
        <v>83</v>
      </c>
    </row>
    <row r="19" spans="1:9" x14ac:dyDescent="0.25">
      <c r="A19" s="2">
        <v>262</v>
      </c>
      <c r="B19" s="14" t="s">
        <v>51</v>
      </c>
      <c r="C19" s="15">
        <v>248277.47648242908</v>
      </c>
      <c r="D19" s="44" t="s">
        <v>270</v>
      </c>
      <c r="E19" s="16">
        <v>45036</v>
      </c>
      <c r="F19" s="18" t="s">
        <v>272</v>
      </c>
      <c r="G19" s="16">
        <v>46822</v>
      </c>
      <c r="H19" s="46" t="s">
        <v>169</v>
      </c>
      <c r="I19" s="46" t="s">
        <v>83</v>
      </c>
    </row>
    <row r="20" spans="1:9" x14ac:dyDescent="0.25">
      <c r="A20" s="19"/>
      <c r="B20" s="20" t="str">
        <f>CONCATENATE("Total ",B17)</f>
        <v>Total Neoenergia Pernambuco</v>
      </c>
      <c r="C20" s="21">
        <f>SUM(C11:C19)</f>
        <v>2264146.7469524546</v>
      </c>
      <c r="D20" s="22"/>
      <c r="E20" s="23"/>
      <c r="F20" s="37"/>
      <c r="G20" s="38"/>
      <c r="H20" s="22"/>
      <c r="I20" s="39"/>
    </row>
    <row r="21" spans="1:9" x14ac:dyDescent="0.25">
      <c r="A21" s="2">
        <v>96</v>
      </c>
      <c r="B21" s="14" t="s">
        <v>48</v>
      </c>
      <c r="C21" s="15">
        <v>117061.72178000001</v>
      </c>
      <c r="D21" s="44" t="s">
        <v>273</v>
      </c>
      <c r="E21" s="16">
        <v>44602</v>
      </c>
      <c r="F21" s="18" t="s">
        <v>135</v>
      </c>
      <c r="G21" s="16">
        <v>46428</v>
      </c>
      <c r="H21" s="46" t="s">
        <v>170</v>
      </c>
      <c r="I21" s="46" t="s">
        <v>83</v>
      </c>
    </row>
    <row r="22" spans="1:9" x14ac:dyDescent="0.25">
      <c r="A22" s="2">
        <v>97</v>
      </c>
      <c r="B22" s="14" t="s">
        <v>48</v>
      </c>
      <c r="C22" s="15">
        <v>98090.891479999991</v>
      </c>
      <c r="D22" s="44" t="s">
        <v>274</v>
      </c>
      <c r="E22" s="16">
        <v>44645</v>
      </c>
      <c r="F22" s="18" t="s">
        <v>275</v>
      </c>
      <c r="G22" s="16">
        <v>45376</v>
      </c>
      <c r="H22" s="46" t="s">
        <v>171</v>
      </c>
      <c r="I22" s="46" t="s">
        <v>83</v>
      </c>
    </row>
    <row r="23" spans="1:9" x14ac:dyDescent="0.25">
      <c r="A23" s="2">
        <v>98</v>
      </c>
      <c r="B23" s="14" t="s">
        <v>48</v>
      </c>
      <c r="C23" s="15">
        <v>154759.02444000001</v>
      </c>
      <c r="D23" s="44" t="s">
        <v>276</v>
      </c>
      <c r="E23" s="16">
        <v>43595</v>
      </c>
      <c r="F23" s="18" t="s">
        <v>277</v>
      </c>
      <c r="G23" s="16">
        <v>45422</v>
      </c>
      <c r="H23" s="46" t="s">
        <v>171</v>
      </c>
      <c r="I23" s="46" t="s">
        <v>83</v>
      </c>
    </row>
    <row r="24" spans="1:9" x14ac:dyDescent="0.25">
      <c r="A24" s="2">
        <v>99</v>
      </c>
      <c r="B24" s="14" t="s">
        <v>48</v>
      </c>
      <c r="C24" s="15">
        <v>356104.77031999995</v>
      </c>
      <c r="D24" s="44" t="s">
        <v>278</v>
      </c>
      <c r="E24" s="16">
        <v>43641</v>
      </c>
      <c r="F24" s="18" t="s">
        <v>225</v>
      </c>
      <c r="G24" s="16">
        <v>45468</v>
      </c>
      <c r="H24" s="46" t="s">
        <v>171</v>
      </c>
      <c r="I24" s="46" t="s">
        <v>83</v>
      </c>
    </row>
    <row r="25" spans="1:9" x14ac:dyDescent="0.25">
      <c r="A25" s="2">
        <v>100</v>
      </c>
      <c r="B25" s="14" t="s">
        <v>48</v>
      </c>
      <c r="C25" s="15">
        <v>280004.29066999996</v>
      </c>
      <c r="D25" s="44" t="s">
        <v>279</v>
      </c>
      <c r="E25" s="16">
        <v>43888</v>
      </c>
      <c r="F25" s="18" t="s">
        <v>261</v>
      </c>
      <c r="G25" s="16">
        <v>45715</v>
      </c>
      <c r="H25" s="46" t="s">
        <v>171</v>
      </c>
      <c r="I25" s="46" t="s">
        <v>83</v>
      </c>
    </row>
    <row r="26" spans="1:9" x14ac:dyDescent="0.25">
      <c r="A26" s="2">
        <v>101</v>
      </c>
      <c r="B26" s="14" t="s">
        <v>48</v>
      </c>
      <c r="C26" s="15">
        <v>267844.90383000002</v>
      </c>
      <c r="D26" s="44" t="s">
        <v>262</v>
      </c>
      <c r="E26" s="16">
        <v>43908</v>
      </c>
      <c r="F26" s="18" t="s">
        <v>261</v>
      </c>
      <c r="G26" s="16">
        <v>45734</v>
      </c>
      <c r="H26" s="46" t="s">
        <v>171</v>
      </c>
      <c r="I26" s="46" t="s">
        <v>83</v>
      </c>
    </row>
    <row r="27" spans="1:9" x14ac:dyDescent="0.25">
      <c r="A27" s="2">
        <v>102</v>
      </c>
      <c r="B27" s="14" t="s">
        <v>48</v>
      </c>
      <c r="C27" s="15">
        <v>109849.29645000001</v>
      </c>
      <c r="D27" s="44" t="s">
        <v>267</v>
      </c>
      <c r="E27" s="16">
        <v>44552</v>
      </c>
      <c r="F27" s="18" t="s">
        <v>280</v>
      </c>
      <c r="G27" s="16">
        <v>46378</v>
      </c>
      <c r="H27" s="46" t="s">
        <v>171</v>
      </c>
      <c r="I27" s="46" t="s">
        <v>83</v>
      </c>
    </row>
    <row r="28" spans="1:9" x14ac:dyDescent="0.25">
      <c r="A28" s="2">
        <v>103</v>
      </c>
      <c r="B28" s="14" t="s">
        <v>48</v>
      </c>
      <c r="C28" s="15">
        <v>203865.39979000005</v>
      </c>
      <c r="D28" s="44" t="s">
        <v>281</v>
      </c>
      <c r="E28" s="16">
        <v>44249</v>
      </c>
      <c r="F28" s="18" t="s">
        <v>264</v>
      </c>
      <c r="G28" s="16">
        <v>45344</v>
      </c>
      <c r="H28" s="46" t="s">
        <v>171</v>
      </c>
      <c r="I28" s="46" t="s">
        <v>83</v>
      </c>
    </row>
    <row r="29" spans="1:9" x14ac:dyDescent="0.25">
      <c r="A29" s="2">
        <v>104</v>
      </c>
      <c r="B29" s="14" t="s">
        <v>48</v>
      </c>
      <c r="C29" s="15">
        <v>226127.89482000002</v>
      </c>
      <c r="D29" s="44" t="s">
        <v>282</v>
      </c>
      <c r="E29" s="16">
        <v>44447</v>
      </c>
      <c r="F29" s="18" t="s">
        <v>269</v>
      </c>
      <c r="G29" s="16">
        <v>46273</v>
      </c>
      <c r="H29" s="46" t="s">
        <v>171</v>
      </c>
      <c r="I29" s="46" t="s">
        <v>83</v>
      </c>
    </row>
    <row r="30" spans="1:9" x14ac:dyDescent="0.25">
      <c r="A30" s="2">
        <v>105</v>
      </c>
      <c r="B30" s="14" t="s">
        <v>48</v>
      </c>
      <c r="C30" s="15">
        <v>207444.81340000001</v>
      </c>
      <c r="D30" s="44" t="s">
        <v>274</v>
      </c>
      <c r="E30" s="16">
        <v>44650</v>
      </c>
      <c r="F30" s="18" t="s">
        <v>283</v>
      </c>
      <c r="G30" s="16">
        <v>45379</v>
      </c>
      <c r="H30" s="46" t="s">
        <v>171</v>
      </c>
      <c r="I30" s="46" t="s">
        <v>83</v>
      </c>
    </row>
    <row r="31" spans="1:9" x14ac:dyDescent="0.25">
      <c r="A31" s="2">
        <v>233</v>
      </c>
      <c r="B31" s="14" t="s">
        <v>48</v>
      </c>
      <c r="C31" s="15">
        <v>522009.75588000001</v>
      </c>
      <c r="D31" s="44" t="s">
        <v>284</v>
      </c>
      <c r="E31" s="16">
        <v>44999</v>
      </c>
      <c r="F31" s="18" t="s">
        <v>285</v>
      </c>
      <c r="G31" s="16">
        <v>46097</v>
      </c>
      <c r="H31" s="46" t="s">
        <v>171</v>
      </c>
      <c r="I31" s="46" t="s">
        <v>83</v>
      </c>
    </row>
    <row r="32" spans="1:9" x14ac:dyDescent="0.25">
      <c r="A32" s="2">
        <v>263</v>
      </c>
      <c r="B32" s="14" t="s">
        <v>48</v>
      </c>
      <c r="C32" s="15">
        <v>547100.55620000011</v>
      </c>
      <c r="D32" s="44" t="s">
        <v>270</v>
      </c>
      <c r="E32" s="16">
        <v>45020</v>
      </c>
      <c r="F32" s="18" t="s">
        <v>283</v>
      </c>
      <c r="G32" s="16">
        <v>45751</v>
      </c>
      <c r="H32" s="46" t="s">
        <v>171</v>
      </c>
      <c r="I32" s="46" t="s">
        <v>83</v>
      </c>
    </row>
    <row r="33" spans="1:9" x14ac:dyDescent="0.25">
      <c r="A33" s="19"/>
      <c r="B33" s="20" t="str">
        <f>CONCATENATE("Total ",B31)</f>
        <v>Total Neoenergia Coelba</v>
      </c>
      <c r="C33" s="21">
        <f>SUM(C21:C32)</f>
        <v>3090263.3190600001</v>
      </c>
      <c r="D33" s="22"/>
      <c r="E33" s="23"/>
      <c r="F33" s="37"/>
      <c r="G33" s="38"/>
      <c r="H33" s="22"/>
      <c r="I33" s="39"/>
    </row>
    <row r="34" spans="1:9" x14ac:dyDescent="0.25">
      <c r="A34" s="2">
        <v>118</v>
      </c>
      <c r="B34" s="14" t="s">
        <v>49</v>
      </c>
      <c r="C34" s="15">
        <v>106495.54332999996</v>
      </c>
      <c r="D34" s="44" t="s">
        <v>263</v>
      </c>
      <c r="E34" s="16">
        <v>44202</v>
      </c>
      <c r="F34" s="18" t="s">
        <v>264</v>
      </c>
      <c r="G34" s="16">
        <v>45299</v>
      </c>
      <c r="H34" s="46" t="s">
        <v>171</v>
      </c>
      <c r="I34" s="46" t="s">
        <v>83</v>
      </c>
    </row>
    <row r="35" spans="1:9" x14ac:dyDescent="0.25">
      <c r="A35" s="19"/>
      <c r="B35" s="20" t="str">
        <f>CONCATENATE("Total ",B34)</f>
        <v>Total Neoenergia Cosern</v>
      </c>
      <c r="C35" s="21">
        <f>SUM(C34:C34)</f>
        <v>106495.54332999996</v>
      </c>
      <c r="D35" s="22"/>
      <c r="E35" s="23"/>
      <c r="F35" s="37"/>
      <c r="G35" s="38"/>
      <c r="H35" s="22"/>
      <c r="I35" s="39"/>
    </row>
    <row r="36" spans="1:9" x14ac:dyDescent="0.25">
      <c r="A36" s="2">
        <v>239</v>
      </c>
      <c r="B36" s="25" t="s">
        <v>71</v>
      </c>
      <c r="C36" s="26">
        <v>331155.72327000002</v>
      </c>
      <c r="D36" s="41" t="s">
        <v>284</v>
      </c>
      <c r="E36" s="28">
        <v>44998</v>
      </c>
      <c r="F36" s="27" t="s">
        <v>286</v>
      </c>
      <c r="G36" s="28">
        <v>45364</v>
      </c>
      <c r="H36" s="43" t="s">
        <v>171</v>
      </c>
      <c r="I36" s="43" t="s">
        <v>83</v>
      </c>
    </row>
    <row r="37" spans="1:9" x14ac:dyDescent="0.25">
      <c r="A37" s="2">
        <v>276</v>
      </c>
      <c r="B37" s="14" t="s">
        <v>71</v>
      </c>
      <c r="C37" s="15">
        <v>373696.03457939636</v>
      </c>
      <c r="D37" s="44" t="s">
        <v>287</v>
      </c>
      <c r="E37" s="16">
        <v>45117</v>
      </c>
      <c r="F37" s="18" t="s">
        <v>269</v>
      </c>
      <c r="G37" s="16">
        <v>45446</v>
      </c>
      <c r="H37" s="46" t="s">
        <v>171</v>
      </c>
      <c r="I37" s="46" t="s">
        <v>83</v>
      </c>
    </row>
    <row r="38" spans="1:9" x14ac:dyDescent="0.25">
      <c r="A38" s="2">
        <v>265</v>
      </c>
      <c r="B38" s="14" t="s">
        <v>71</v>
      </c>
      <c r="C38" s="15">
        <v>272024.60349999991</v>
      </c>
      <c r="D38" s="44" t="s">
        <v>288</v>
      </c>
      <c r="E38" s="16">
        <v>45051</v>
      </c>
      <c r="F38" s="18" t="s">
        <v>289</v>
      </c>
      <c r="G38" s="16">
        <v>45415</v>
      </c>
      <c r="H38" s="46" t="s">
        <v>171</v>
      </c>
      <c r="I38" s="46" t="s">
        <v>83</v>
      </c>
    </row>
    <row r="39" spans="1:9" x14ac:dyDescent="0.25">
      <c r="A39" s="57"/>
      <c r="B39" s="54" t="str">
        <f>CONCATENATE("Total ",B36)</f>
        <v>Total Neoenergia Morro do Chapéu</v>
      </c>
      <c r="C39" s="62">
        <f>SUM(C36:C38)</f>
        <v>976876.36134939641</v>
      </c>
      <c r="D39" s="56"/>
      <c r="E39" s="63"/>
      <c r="F39" s="64"/>
      <c r="G39" s="65"/>
      <c r="H39" s="56"/>
      <c r="I39" s="66"/>
    </row>
    <row r="40" spans="1:9" x14ac:dyDescent="0.25">
      <c r="A40" s="2">
        <v>266</v>
      </c>
      <c r="B40" s="14" t="s">
        <v>54</v>
      </c>
      <c r="C40" s="15">
        <v>295574.43325503852</v>
      </c>
      <c r="D40" s="44" t="s">
        <v>290</v>
      </c>
      <c r="E40" s="16">
        <v>45089</v>
      </c>
      <c r="F40" s="18" t="s">
        <v>269</v>
      </c>
      <c r="G40" s="16">
        <v>45446</v>
      </c>
      <c r="H40" s="46" t="s">
        <v>171</v>
      </c>
      <c r="I40" s="46" t="s">
        <v>83</v>
      </c>
    </row>
    <row r="41" spans="1:9" x14ac:dyDescent="0.25">
      <c r="A41" s="2">
        <v>267</v>
      </c>
      <c r="B41" s="14" t="s">
        <v>54</v>
      </c>
      <c r="C41" s="15">
        <v>404529.57488799817</v>
      </c>
      <c r="D41" s="44" t="s">
        <v>290</v>
      </c>
      <c r="E41" s="16">
        <v>45089</v>
      </c>
      <c r="F41" s="18" t="s">
        <v>269</v>
      </c>
      <c r="G41" s="16">
        <v>45446</v>
      </c>
      <c r="H41" s="46" t="s">
        <v>171</v>
      </c>
      <c r="I41" s="46" t="s">
        <v>83</v>
      </c>
    </row>
    <row r="42" spans="1:9" x14ac:dyDescent="0.25">
      <c r="A42" s="19"/>
      <c r="B42" s="20" t="str">
        <f>CONCATENATE("Total ",B40)</f>
        <v>Total Neoenergia Lagoa dos Patos</v>
      </c>
      <c r="C42" s="21">
        <f>SUM(C40:C41)</f>
        <v>700104.00814303663</v>
      </c>
      <c r="D42" s="22"/>
      <c r="E42" s="23"/>
      <c r="F42" s="37"/>
      <c r="G42" s="38"/>
      <c r="H42" s="22"/>
      <c r="I42" s="39"/>
    </row>
    <row r="43" spans="1:9" x14ac:dyDescent="0.25">
      <c r="A43" s="2">
        <v>150</v>
      </c>
      <c r="B43" s="25" t="s">
        <v>50</v>
      </c>
      <c r="C43" s="26">
        <v>221823.74485000002</v>
      </c>
      <c r="D43" s="41" t="s">
        <v>291</v>
      </c>
      <c r="E43" s="28">
        <v>44280</v>
      </c>
      <c r="F43" s="27" t="s">
        <v>131</v>
      </c>
      <c r="G43" s="28">
        <v>46106</v>
      </c>
      <c r="H43" s="43" t="s">
        <v>170</v>
      </c>
      <c r="I43" s="43" t="s">
        <v>83</v>
      </c>
    </row>
    <row r="44" spans="1:9" x14ac:dyDescent="0.25">
      <c r="A44" s="2">
        <v>155</v>
      </c>
      <c r="B44" s="14" t="s">
        <v>50</v>
      </c>
      <c r="C44" s="15">
        <v>206374.90940000003</v>
      </c>
      <c r="D44" s="44" t="s">
        <v>276</v>
      </c>
      <c r="E44" s="16">
        <v>43595</v>
      </c>
      <c r="F44" s="18" t="s">
        <v>292</v>
      </c>
      <c r="G44" s="16">
        <v>45422</v>
      </c>
      <c r="H44" s="46" t="s">
        <v>293</v>
      </c>
      <c r="I44" s="46" t="s">
        <v>83</v>
      </c>
    </row>
    <row r="45" spans="1:9" x14ac:dyDescent="0.25">
      <c r="A45" s="2">
        <v>156</v>
      </c>
      <c r="B45" s="14" t="s">
        <v>50</v>
      </c>
      <c r="C45" s="15">
        <v>226269.71549999999</v>
      </c>
      <c r="D45" s="44" t="s">
        <v>294</v>
      </c>
      <c r="E45" s="16">
        <v>44565</v>
      </c>
      <c r="F45" s="18" t="s">
        <v>295</v>
      </c>
      <c r="G45" s="16">
        <v>46391</v>
      </c>
      <c r="H45" s="46" t="s">
        <v>170</v>
      </c>
      <c r="I45" s="46" t="s">
        <v>83</v>
      </c>
    </row>
    <row r="46" spans="1:9" x14ac:dyDescent="0.25">
      <c r="A46" s="2">
        <v>264</v>
      </c>
      <c r="B46" s="14" t="s">
        <v>50</v>
      </c>
      <c r="C46" s="15">
        <v>205193.10753000004</v>
      </c>
      <c r="D46" s="44" t="s">
        <v>270</v>
      </c>
      <c r="E46" s="16">
        <v>45043</v>
      </c>
      <c r="F46" s="18" t="s">
        <v>296</v>
      </c>
      <c r="G46" s="16">
        <v>45782</v>
      </c>
      <c r="H46" s="46" t="s">
        <v>171</v>
      </c>
      <c r="I46" s="46" t="s">
        <v>83</v>
      </c>
    </row>
    <row r="47" spans="1:9" x14ac:dyDescent="0.25">
      <c r="A47" s="19"/>
      <c r="B47" s="20" t="str">
        <f>CONCATENATE("Total ",B45)</f>
        <v>Total Neoenergia Elektro</v>
      </c>
      <c r="C47" s="21">
        <f>SUM(C43:C46)</f>
        <v>859661.47728000011</v>
      </c>
      <c r="D47" s="22"/>
      <c r="E47" s="23"/>
      <c r="F47" s="37"/>
      <c r="G47" s="38"/>
      <c r="H47" s="22"/>
      <c r="I47" s="39"/>
    </row>
    <row r="48" spans="1:9" x14ac:dyDescent="0.25">
      <c r="A48" s="2">
        <v>159</v>
      </c>
      <c r="B48" s="25" t="s">
        <v>45</v>
      </c>
      <c r="C48" s="26">
        <v>102700.73884999994</v>
      </c>
      <c r="D48" s="41" t="s">
        <v>276</v>
      </c>
      <c r="E48" s="28">
        <v>43599</v>
      </c>
      <c r="F48" s="27" t="s">
        <v>297</v>
      </c>
      <c r="G48" s="28">
        <v>45426</v>
      </c>
      <c r="H48" s="43" t="s">
        <v>171</v>
      </c>
      <c r="I48" s="43" t="s">
        <v>83</v>
      </c>
    </row>
    <row r="49" spans="1:9" x14ac:dyDescent="0.25">
      <c r="A49" s="19"/>
      <c r="B49" s="20" t="str">
        <f>CONCATENATE("Total ",B48)</f>
        <v>Total Itapebi</v>
      </c>
      <c r="C49" s="21">
        <f>SUM(C48)</f>
        <v>102700.73884999994</v>
      </c>
      <c r="D49" s="22"/>
      <c r="E49" s="23"/>
      <c r="F49" s="37"/>
      <c r="G49" s="38"/>
      <c r="H49" s="22"/>
      <c r="I49" s="39"/>
    </row>
    <row r="50" spans="1:9" x14ac:dyDescent="0.25">
      <c r="A50" s="2">
        <v>179</v>
      </c>
      <c r="B50" s="25" t="s">
        <v>7</v>
      </c>
      <c r="C50" s="26">
        <v>221679.67700999998</v>
      </c>
      <c r="D50" s="41" t="s">
        <v>291</v>
      </c>
      <c r="E50" s="28">
        <v>44284</v>
      </c>
      <c r="F50" s="27" t="s">
        <v>131</v>
      </c>
      <c r="G50" s="28">
        <v>46111</v>
      </c>
      <c r="H50" s="43" t="s">
        <v>170</v>
      </c>
      <c r="I50" s="43" t="s">
        <v>83</v>
      </c>
    </row>
    <row r="51" spans="1:9" x14ac:dyDescent="0.25">
      <c r="A51" s="2">
        <v>180</v>
      </c>
      <c r="B51" s="14" t="s">
        <v>7</v>
      </c>
      <c r="C51" s="15">
        <v>220033.02840000004</v>
      </c>
      <c r="D51" s="44" t="s">
        <v>298</v>
      </c>
      <c r="E51" s="16">
        <v>44302</v>
      </c>
      <c r="F51" s="18" t="s">
        <v>132</v>
      </c>
      <c r="G51" s="16">
        <v>46128</v>
      </c>
      <c r="H51" s="46" t="s">
        <v>170</v>
      </c>
      <c r="I51" s="46" t="s">
        <v>83</v>
      </c>
    </row>
    <row r="52" spans="1:9" x14ac:dyDescent="0.25">
      <c r="A52" s="2">
        <v>181</v>
      </c>
      <c r="B52" s="14" t="s">
        <v>7</v>
      </c>
      <c r="C52" s="15">
        <v>327758.33398000011</v>
      </c>
      <c r="D52" s="44" t="s">
        <v>267</v>
      </c>
      <c r="E52" s="16">
        <v>44552</v>
      </c>
      <c r="F52" s="18" t="s">
        <v>280</v>
      </c>
      <c r="G52" s="16">
        <v>46378</v>
      </c>
      <c r="H52" s="46" t="s">
        <v>171</v>
      </c>
      <c r="I52" s="46" t="s">
        <v>83</v>
      </c>
    </row>
    <row r="53" spans="1:9" x14ac:dyDescent="0.25">
      <c r="A53" s="2">
        <v>274</v>
      </c>
      <c r="B53" s="14" t="s">
        <v>7</v>
      </c>
      <c r="C53" s="15">
        <v>159239.79294000001</v>
      </c>
      <c r="D53" s="44" t="s">
        <v>287</v>
      </c>
      <c r="E53" s="16">
        <v>45127</v>
      </c>
      <c r="F53" s="18" t="s">
        <v>280</v>
      </c>
      <c r="G53" s="16">
        <v>46042</v>
      </c>
      <c r="H53" s="46" t="s">
        <v>171</v>
      </c>
      <c r="I53" s="46" t="s">
        <v>83</v>
      </c>
    </row>
    <row r="54" spans="1:9" x14ac:dyDescent="0.25">
      <c r="A54" s="2">
        <v>234</v>
      </c>
      <c r="B54" s="14" t="s">
        <v>7</v>
      </c>
      <c r="C54" s="15">
        <v>206856.66248999996</v>
      </c>
      <c r="D54" s="44" t="s">
        <v>284</v>
      </c>
      <c r="E54" s="16">
        <v>44998</v>
      </c>
      <c r="F54" s="18" t="s">
        <v>299</v>
      </c>
      <c r="G54" s="16">
        <v>46458</v>
      </c>
      <c r="H54" s="46" t="s">
        <v>170</v>
      </c>
      <c r="I54" s="46" t="s">
        <v>83</v>
      </c>
    </row>
    <row r="55" spans="1:9" x14ac:dyDescent="0.25">
      <c r="A55" s="19"/>
      <c r="B55" s="20" t="str">
        <f>CONCATENATE("Total ",B54)</f>
        <v>Total NDB</v>
      </c>
      <c r="C55" s="21">
        <f>SUM(C50:C54)</f>
        <v>1135567.4948200001</v>
      </c>
      <c r="D55" s="22"/>
      <c r="E55" s="23"/>
      <c r="F55" s="37"/>
      <c r="G55" s="38"/>
      <c r="H55" s="22"/>
      <c r="I55" s="39"/>
    </row>
    <row r="56" spans="1:9" x14ac:dyDescent="0.25">
      <c r="A56" s="2">
        <v>300</v>
      </c>
      <c r="B56" s="25" t="s">
        <v>76</v>
      </c>
      <c r="C56" s="26">
        <v>200791.86791000003</v>
      </c>
      <c r="D56" s="41" t="s">
        <v>300</v>
      </c>
      <c r="E56" s="28">
        <v>45251</v>
      </c>
      <c r="F56" s="27" t="s">
        <v>301</v>
      </c>
      <c r="G56" s="28">
        <v>45798</v>
      </c>
      <c r="H56" s="43" t="s">
        <v>171</v>
      </c>
      <c r="I56" s="43" t="s">
        <v>84</v>
      </c>
    </row>
    <row r="57" spans="1:9" x14ac:dyDescent="0.25">
      <c r="A57" s="19"/>
      <c r="B57" s="20" t="str">
        <f>CONCATENATE("Total ",B56)</f>
        <v>Total EKTT 8</v>
      </c>
      <c r="C57" s="21">
        <f>SUM(C56)</f>
        <v>200791.86791000003</v>
      </c>
      <c r="D57" s="22"/>
      <c r="E57" s="23"/>
      <c r="F57" s="37"/>
      <c r="G57" s="38"/>
      <c r="H57" s="22"/>
      <c r="I57" s="39"/>
    </row>
    <row r="58" spans="1:9" x14ac:dyDescent="0.25">
      <c r="A58" s="2">
        <v>301</v>
      </c>
      <c r="B58" s="25" t="s">
        <v>77</v>
      </c>
      <c r="C58" s="26">
        <v>553321.21166999987</v>
      </c>
      <c r="D58" s="41" t="s">
        <v>300</v>
      </c>
      <c r="E58" s="28">
        <v>45251</v>
      </c>
      <c r="F58" s="27" t="s">
        <v>302</v>
      </c>
      <c r="G58" s="28">
        <v>45617</v>
      </c>
      <c r="H58" s="43" t="s">
        <v>171</v>
      </c>
      <c r="I58" s="43" t="s">
        <v>84</v>
      </c>
    </row>
    <row r="59" spans="1:9" x14ac:dyDescent="0.25">
      <c r="A59" s="19"/>
      <c r="B59" s="20" t="str">
        <f>CONCATENATE("Total ",B58)</f>
        <v>Total EKTT 9</v>
      </c>
      <c r="C59" s="21">
        <f>SUM(C58)</f>
        <v>553321.21166999987</v>
      </c>
      <c r="D59" s="22"/>
      <c r="E59" s="23"/>
      <c r="F59" s="37"/>
      <c r="G59" s="38"/>
      <c r="H59" s="22"/>
      <c r="I59" s="39"/>
    </row>
    <row r="60" spans="1:9" x14ac:dyDescent="0.25">
      <c r="A60" s="2">
        <v>302</v>
      </c>
      <c r="B60" s="25" t="s">
        <v>81</v>
      </c>
      <c r="C60" s="26">
        <v>202945.38238999996</v>
      </c>
      <c r="D60" s="41" t="s">
        <v>303</v>
      </c>
      <c r="E60" s="28">
        <v>45230</v>
      </c>
      <c r="F60" s="27" t="s">
        <v>304</v>
      </c>
      <c r="G60" s="28">
        <v>45775</v>
      </c>
      <c r="H60" s="43" t="s">
        <v>171</v>
      </c>
      <c r="I60" s="43" t="s">
        <v>84</v>
      </c>
    </row>
    <row r="61" spans="1:9" x14ac:dyDescent="0.25">
      <c r="A61" s="19"/>
      <c r="B61" s="20" t="str">
        <f>CONCATENATE("Total ",B60)</f>
        <v>Total Neoenergia Transmissão 11</v>
      </c>
      <c r="C61" s="21">
        <f>SUM(C60)</f>
        <v>202945.38238999996</v>
      </c>
      <c r="D61" s="22"/>
      <c r="E61" s="23"/>
      <c r="F61" s="37"/>
      <c r="G61" s="38"/>
      <c r="H61" s="22"/>
      <c r="I61" s="39"/>
    </row>
    <row r="62" spans="1:9" x14ac:dyDescent="0.25">
      <c r="A62" s="31"/>
      <c r="B62" s="32" t="str">
        <f>CONCATENATE("Total ",C1)</f>
        <v>Total Bancos Comerciais</v>
      </c>
      <c r="C62" s="33">
        <f>C20+C33+C35+C39+C42+C47+C49+C55+C57+C59+C61</f>
        <v>10192874.151754888</v>
      </c>
      <c r="D62" s="32"/>
      <c r="E62" s="32"/>
      <c r="F62" s="32"/>
      <c r="G62" s="32"/>
      <c r="H62" s="32"/>
      <c r="I62" s="32"/>
    </row>
    <row r="63" spans="1:9" x14ac:dyDescent="0.25">
      <c r="B63" s="50"/>
    </row>
    <row r="64" spans="1:9" x14ac:dyDescent="0.25">
      <c r="B64" s="36" t="s">
        <v>64</v>
      </c>
      <c r="F64" s="10"/>
    </row>
    <row r="65" spans="2:2" x14ac:dyDescent="0.25">
      <c r="B65" s="36" t="s">
        <v>69</v>
      </c>
    </row>
    <row r="66" spans="2:2" x14ac:dyDescent="0.25"/>
    <row r="67" spans="2:2" x14ac:dyDescent="0.25"/>
    <row r="68" spans="2:2" x14ac:dyDescent="0.25"/>
    <row r="69" spans="2:2" x14ac:dyDescent="0.25"/>
    <row r="70" spans="2:2" x14ac:dyDescent="0.25"/>
    <row r="71" spans="2:2" x14ac:dyDescent="0.25"/>
    <row r="72" spans="2:2" x14ac:dyDescent="0.25"/>
    <row r="73" spans="2:2" x14ac:dyDescent="0.25"/>
    <row r="74" spans="2:2" x14ac:dyDescent="0.25"/>
    <row r="75" spans="2:2" x14ac:dyDescent="0.25"/>
    <row r="76" spans="2:2" x14ac:dyDescent="0.25"/>
    <row r="77" spans="2:2" x14ac:dyDescent="0.25"/>
    <row r="78" spans="2:2" x14ac:dyDescent="0.25"/>
    <row r="79" spans="2:2" x14ac:dyDescent="0.25"/>
    <row r="80" spans="2:2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20:I20 C33:I33 C35:I35 C39:I39 C42:I42 C47:I47 C49:I49 C55:I55 C63:I63 D62:I62 C57 C59 C61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65AE-8BB7-4527-9382-41FDFAAB9FAC}">
  <dimension ref="A1:K91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/>
    </sheetView>
  </sheetViews>
  <sheetFormatPr defaultColWidth="0" defaultRowHeight="15" customHeight="1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11" ht="15" customHeight="1" x14ac:dyDescent="0.25">
      <c r="C1" s="68" t="s">
        <v>74</v>
      </c>
      <c r="D1" s="5"/>
    </row>
    <row r="2" spans="1:11" ht="15" customHeight="1" x14ac:dyDescent="0.25">
      <c r="C2" s="68"/>
      <c r="D2" s="5"/>
    </row>
    <row r="3" spans="1:11" ht="14.25" customHeight="1" x14ac:dyDescent="0.25">
      <c r="C3" s="68"/>
      <c r="D3" s="5"/>
    </row>
    <row r="4" spans="1:11" ht="27" customHeight="1" x14ac:dyDescent="0.25">
      <c r="C4" s="68"/>
    </row>
    <row r="5" spans="1:11" ht="14.25" customHeight="1" x14ac:dyDescent="0.25">
      <c r="C5" s="68"/>
    </row>
    <row r="6" spans="1:11" x14ac:dyDescent="0.25"/>
    <row r="7" spans="1:11" x14ac:dyDescent="0.25"/>
    <row r="8" spans="1:11" x14ac:dyDescent="0.25"/>
    <row r="9" spans="1:11" x14ac:dyDescent="0.25"/>
    <row r="10" spans="1:11" ht="30" customHeight="1" x14ac:dyDescent="0.25">
      <c r="A10" s="5" t="s">
        <v>70</v>
      </c>
      <c r="B10" s="12" t="s">
        <v>46</v>
      </c>
      <c r="C10" s="12" t="str">
        <f>'Mercado de Capitais'!$C$10</f>
        <v>Posição 31/12/2023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11" x14ac:dyDescent="0.25">
      <c r="A11" s="2">
        <v>281</v>
      </c>
      <c r="B11" s="25" t="s">
        <v>75</v>
      </c>
      <c r="C11" s="26">
        <v>321.35541000000006</v>
      </c>
      <c r="D11" s="27" t="s">
        <v>305</v>
      </c>
      <c r="E11" s="28" t="s">
        <v>306</v>
      </c>
      <c r="F11" s="29" t="s">
        <v>306</v>
      </c>
      <c r="G11" s="29" t="s">
        <v>306</v>
      </c>
      <c r="H11" s="27" t="s">
        <v>171</v>
      </c>
      <c r="I11" s="28" t="s">
        <v>307</v>
      </c>
      <c r="J11" s="27"/>
      <c r="K11" s="27"/>
    </row>
    <row r="12" spans="1:11" x14ac:dyDescent="0.25">
      <c r="A12" s="57"/>
      <c r="B12" s="54" t="str">
        <f>CONCATENATE("Total ",B11)</f>
        <v>Total Neoenergia Renováveis</v>
      </c>
      <c r="C12" s="51">
        <f>SUM(C11:C11)</f>
        <v>321.35541000000006</v>
      </c>
      <c r="D12" s="52"/>
      <c r="E12" s="53"/>
      <c r="F12" s="55"/>
      <c r="G12" s="55"/>
      <c r="H12" s="56"/>
      <c r="I12" s="23"/>
      <c r="J12" s="22"/>
      <c r="K12" s="22"/>
    </row>
    <row r="13" spans="1:11" x14ac:dyDescent="0.25">
      <c r="A13" s="2">
        <v>282</v>
      </c>
      <c r="B13" s="25" t="s">
        <v>76</v>
      </c>
      <c r="C13" s="26">
        <v>17.60435</v>
      </c>
      <c r="D13" s="27" t="s">
        <v>305</v>
      </c>
      <c r="E13" s="28" t="s">
        <v>306</v>
      </c>
      <c r="F13" s="29" t="s">
        <v>306</v>
      </c>
      <c r="G13" s="29" t="s">
        <v>306</v>
      </c>
      <c r="H13" s="27" t="s">
        <v>171</v>
      </c>
      <c r="I13" s="28" t="s">
        <v>307</v>
      </c>
    </row>
    <row r="14" spans="1:11" x14ac:dyDescent="0.25">
      <c r="A14" s="57"/>
      <c r="B14" s="54" t="str">
        <f>CONCATENATE("Total ",B13)</f>
        <v>Total EKTT 8</v>
      </c>
      <c r="C14" s="51">
        <f>SUM(C13:C13)</f>
        <v>17.60435</v>
      </c>
      <c r="D14" s="52"/>
      <c r="E14" s="53"/>
      <c r="F14" s="55"/>
      <c r="G14" s="55"/>
      <c r="H14" s="56"/>
      <c r="I14" s="23"/>
    </row>
    <row r="15" spans="1:11" x14ac:dyDescent="0.25">
      <c r="A15" s="2">
        <v>283</v>
      </c>
      <c r="B15" s="25" t="s">
        <v>77</v>
      </c>
      <c r="C15" s="26">
        <v>9.6045400000000001</v>
      </c>
      <c r="D15" s="27" t="s">
        <v>305</v>
      </c>
      <c r="E15" s="28" t="s">
        <v>306</v>
      </c>
      <c r="F15" s="29" t="s">
        <v>306</v>
      </c>
      <c r="G15" s="29" t="s">
        <v>306</v>
      </c>
      <c r="H15" s="27" t="s">
        <v>171</v>
      </c>
      <c r="I15" s="28" t="s">
        <v>307</v>
      </c>
    </row>
    <row r="16" spans="1:11" x14ac:dyDescent="0.25">
      <c r="A16" s="57"/>
      <c r="B16" s="54" t="str">
        <f>CONCATENATE("Total ",B15)</f>
        <v>Total EKTT 9</v>
      </c>
      <c r="C16" s="51">
        <f>SUM(C15:C15)</f>
        <v>9.6045400000000001</v>
      </c>
      <c r="D16" s="52"/>
      <c r="E16" s="53"/>
      <c r="F16" s="55"/>
      <c r="G16" s="55"/>
      <c r="H16" s="56"/>
      <c r="I16" s="23"/>
    </row>
    <row r="17" spans="1:9" x14ac:dyDescent="0.25">
      <c r="A17" s="2">
        <v>284</v>
      </c>
      <c r="B17" s="25" t="s">
        <v>52</v>
      </c>
      <c r="C17" s="26">
        <v>12.610940000000001</v>
      </c>
      <c r="D17" s="27" t="s">
        <v>305</v>
      </c>
      <c r="E17" s="28" t="s">
        <v>306</v>
      </c>
      <c r="F17" s="29" t="s">
        <v>306</v>
      </c>
      <c r="G17" s="29" t="s">
        <v>306</v>
      </c>
      <c r="H17" s="27" t="s">
        <v>171</v>
      </c>
      <c r="I17" s="28" t="s">
        <v>307</v>
      </c>
    </row>
    <row r="18" spans="1:9" x14ac:dyDescent="0.25">
      <c r="A18" s="57"/>
      <c r="B18" s="54" t="str">
        <f>CONCATENATE("Total ",B17)</f>
        <v>Total Neoenergia Vale do Itajaí</v>
      </c>
      <c r="C18" s="51">
        <f>SUM(C17:C17)</f>
        <v>12.610940000000001</v>
      </c>
      <c r="D18" s="52"/>
      <c r="E18" s="53"/>
      <c r="F18" s="55"/>
      <c r="G18" s="55"/>
      <c r="H18" s="56"/>
      <c r="I18" s="23"/>
    </row>
    <row r="19" spans="1:9" x14ac:dyDescent="0.25">
      <c r="A19" s="2">
        <v>285</v>
      </c>
      <c r="B19" s="25" t="s">
        <v>78</v>
      </c>
      <c r="C19" s="26">
        <v>13.554130000000001</v>
      </c>
      <c r="D19" s="27" t="s">
        <v>305</v>
      </c>
      <c r="E19" s="28" t="s">
        <v>306</v>
      </c>
      <c r="F19" s="29" t="s">
        <v>306</v>
      </c>
      <c r="G19" s="29" t="s">
        <v>306</v>
      </c>
      <c r="H19" s="27" t="s">
        <v>171</v>
      </c>
      <c r="I19" s="28" t="s">
        <v>307</v>
      </c>
    </row>
    <row r="20" spans="1:9" x14ac:dyDescent="0.25">
      <c r="A20" s="57"/>
      <c r="B20" s="54" t="str">
        <f>CONCATENATE("Total ",B19)</f>
        <v>Total Neoenergia Serviços</v>
      </c>
      <c r="C20" s="51">
        <f>SUM(C19:C19)</f>
        <v>13.554130000000001</v>
      </c>
      <c r="D20" s="52"/>
      <c r="E20" s="53"/>
      <c r="F20" s="55"/>
      <c r="G20" s="55"/>
      <c r="H20" s="56"/>
      <c r="I20" s="23"/>
    </row>
    <row r="21" spans="1:9" x14ac:dyDescent="0.25">
      <c r="A21" s="2">
        <v>286</v>
      </c>
      <c r="B21" s="25" t="s">
        <v>10</v>
      </c>
      <c r="C21" s="26">
        <v>47.416139999999999</v>
      </c>
      <c r="D21" s="27" t="s">
        <v>305</v>
      </c>
      <c r="E21" s="28" t="s">
        <v>306</v>
      </c>
      <c r="F21" s="29" t="s">
        <v>306</v>
      </c>
      <c r="G21" s="29" t="s">
        <v>306</v>
      </c>
      <c r="H21" s="27" t="s">
        <v>171</v>
      </c>
      <c r="I21" s="28" t="s">
        <v>307</v>
      </c>
    </row>
    <row r="22" spans="1:9" x14ac:dyDescent="0.25">
      <c r="A22" s="57"/>
      <c r="B22" s="54" t="str">
        <f>CONCATENATE("Total ",B21)</f>
        <v>Total Termopernambuco</v>
      </c>
      <c r="C22" s="51">
        <f>SUM(C21:C21)</f>
        <v>47.416139999999999</v>
      </c>
      <c r="D22" s="52"/>
      <c r="E22" s="53"/>
      <c r="F22" s="55"/>
      <c r="G22" s="55"/>
      <c r="H22" s="56"/>
      <c r="I22" s="23"/>
    </row>
    <row r="23" spans="1:9" x14ac:dyDescent="0.25">
      <c r="A23" s="2">
        <v>287</v>
      </c>
      <c r="B23" s="25" t="s">
        <v>50</v>
      </c>
      <c r="C23" s="26">
        <v>1484.9702100000002</v>
      </c>
      <c r="D23" s="27" t="s">
        <v>305</v>
      </c>
      <c r="E23" s="28" t="s">
        <v>306</v>
      </c>
      <c r="F23" s="29" t="s">
        <v>306</v>
      </c>
      <c r="G23" s="29" t="s">
        <v>306</v>
      </c>
      <c r="H23" s="27" t="s">
        <v>171</v>
      </c>
      <c r="I23" s="28" t="s">
        <v>307</v>
      </c>
    </row>
    <row r="24" spans="1:9" x14ac:dyDescent="0.25">
      <c r="A24" s="57"/>
      <c r="B24" s="54" t="str">
        <f>CONCATENATE("Total ",B23)</f>
        <v>Total Neoenergia Elektro</v>
      </c>
      <c r="C24" s="51">
        <f>SUM(C23:C23)</f>
        <v>1484.9702100000002</v>
      </c>
      <c r="D24" s="52"/>
      <c r="E24" s="53"/>
      <c r="F24" s="55"/>
      <c r="G24" s="55"/>
      <c r="H24" s="56"/>
      <c r="I24" s="23"/>
    </row>
    <row r="25" spans="1:9" x14ac:dyDescent="0.25">
      <c r="A25" s="2">
        <v>288</v>
      </c>
      <c r="B25" s="25" t="s">
        <v>47</v>
      </c>
      <c r="C25" s="26">
        <v>14277.44139</v>
      </c>
      <c r="D25" s="27" t="s">
        <v>305</v>
      </c>
      <c r="E25" s="28" t="s">
        <v>306</v>
      </c>
      <c r="F25" s="29" t="s">
        <v>306</v>
      </c>
      <c r="G25" s="29" t="s">
        <v>306</v>
      </c>
      <c r="H25" s="27" t="s">
        <v>171</v>
      </c>
      <c r="I25" s="28" t="s">
        <v>307</v>
      </c>
    </row>
    <row r="26" spans="1:9" x14ac:dyDescent="0.25">
      <c r="A26" s="57"/>
      <c r="B26" s="54" t="str">
        <f>CONCATENATE("Total ",B25)</f>
        <v>Total Neoenergia Controladora</v>
      </c>
      <c r="C26" s="51">
        <f>SUM(C25:C25)</f>
        <v>14277.44139</v>
      </c>
      <c r="D26" s="52"/>
      <c r="E26" s="53"/>
      <c r="F26" s="55"/>
      <c r="G26" s="55"/>
      <c r="H26" s="56"/>
      <c r="I26" s="23"/>
    </row>
    <row r="27" spans="1:9" x14ac:dyDescent="0.25">
      <c r="A27" s="2">
        <v>289</v>
      </c>
      <c r="B27" s="25" t="s">
        <v>7</v>
      </c>
      <c r="C27" s="26">
        <v>133.43002999999999</v>
      </c>
      <c r="D27" s="27" t="s">
        <v>305</v>
      </c>
      <c r="E27" s="28" t="s">
        <v>306</v>
      </c>
      <c r="F27" s="29" t="s">
        <v>306</v>
      </c>
      <c r="G27" s="29" t="s">
        <v>306</v>
      </c>
      <c r="H27" s="27" t="s">
        <v>171</v>
      </c>
      <c r="I27" s="28" t="s">
        <v>307</v>
      </c>
    </row>
    <row r="28" spans="1:9" x14ac:dyDescent="0.25">
      <c r="A28" s="57"/>
      <c r="B28" s="54" t="str">
        <f>CONCATENATE("Total ",B27)</f>
        <v>Total NDB</v>
      </c>
      <c r="C28" s="51">
        <f>SUM(C27:C27)</f>
        <v>133.43002999999999</v>
      </c>
      <c r="D28" s="52"/>
      <c r="E28" s="53"/>
      <c r="F28" s="55"/>
      <c r="G28" s="55"/>
      <c r="H28" s="56"/>
      <c r="I28" s="23"/>
    </row>
    <row r="29" spans="1:9" x14ac:dyDescent="0.25">
      <c r="A29" s="2">
        <v>290</v>
      </c>
      <c r="B29" s="25" t="s">
        <v>48</v>
      </c>
      <c r="C29" s="26">
        <v>4589.7936299999992</v>
      </c>
      <c r="D29" s="27" t="s">
        <v>305</v>
      </c>
      <c r="E29" s="28" t="s">
        <v>306</v>
      </c>
      <c r="F29" s="29" t="s">
        <v>306</v>
      </c>
      <c r="G29" s="29" t="s">
        <v>306</v>
      </c>
      <c r="H29" s="27" t="s">
        <v>171</v>
      </c>
      <c r="I29" s="28" t="s">
        <v>307</v>
      </c>
    </row>
    <row r="30" spans="1:9" x14ac:dyDescent="0.25">
      <c r="A30" s="57"/>
      <c r="B30" s="54" t="str">
        <f>CONCATENATE("Total ",B29)</f>
        <v>Total Neoenergia Coelba</v>
      </c>
      <c r="C30" s="51">
        <f>SUM(C29:C29)</f>
        <v>4589.7936299999992</v>
      </c>
      <c r="D30" s="52"/>
      <c r="E30" s="53"/>
      <c r="F30" s="55"/>
      <c r="G30" s="55"/>
      <c r="H30" s="56"/>
      <c r="I30" s="23"/>
    </row>
    <row r="31" spans="1:9" x14ac:dyDescent="0.25">
      <c r="A31" s="2">
        <v>291</v>
      </c>
      <c r="B31" s="25" t="s">
        <v>51</v>
      </c>
      <c r="C31" s="26">
        <v>688.84808999999996</v>
      </c>
      <c r="D31" s="27" t="s">
        <v>305</v>
      </c>
      <c r="E31" s="28" t="s">
        <v>306</v>
      </c>
      <c r="F31" s="29" t="s">
        <v>306</v>
      </c>
      <c r="G31" s="29" t="s">
        <v>306</v>
      </c>
      <c r="H31" s="27" t="s">
        <v>171</v>
      </c>
      <c r="I31" s="28" t="s">
        <v>307</v>
      </c>
    </row>
    <row r="32" spans="1:9" x14ac:dyDescent="0.25">
      <c r="A32" s="57"/>
      <c r="B32" s="54" t="str">
        <f>CONCATENATE("Total ",B31)</f>
        <v>Total Neoenergia Pernambuco</v>
      </c>
      <c r="C32" s="51">
        <f>SUM(C31:C31)</f>
        <v>688.84808999999996</v>
      </c>
      <c r="D32" s="52"/>
      <c r="E32" s="53"/>
      <c r="F32" s="55"/>
      <c r="G32" s="55"/>
      <c r="H32" s="56"/>
      <c r="I32" s="23"/>
    </row>
    <row r="33" spans="1:9" x14ac:dyDescent="0.25">
      <c r="A33" s="2">
        <v>292</v>
      </c>
      <c r="B33" s="25" t="s">
        <v>49</v>
      </c>
      <c r="C33" s="26">
        <v>349.94230000000005</v>
      </c>
      <c r="D33" s="27" t="s">
        <v>305</v>
      </c>
      <c r="E33" s="28" t="s">
        <v>306</v>
      </c>
      <c r="F33" s="29" t="s">
        <v>306</v>
      </c>
      <c r="G33" s="29" t="s">
        <v>306</v>
      </c>
      <c r="H33" s="27" t="s">
        <v>171</v>
      </c>
      <c r="I33" s="28" t="s">
        <v>307</v>
      </c>
    </row>
    <row r="34" spans="1:9" x14ac:dyDescent="0.25">
      <c r="A34" s="57"/>
      <c r="B34" s="54" t="str">
        <f>CONCATENATE("Total ",B33)</f>
        <v>Total Neoenergia Cosern</v>
      </c>
      <c r="C34" s="21">
        <f>SUM(C33:C33)</f>
        <v>349.94230000000005</v>
      </c>
      <c r="D34" s="22"/>
      <c r="E34" s="23"/>
      <c r="F34" s="24"/>
      <c r="G34" s="24"/>
      <c r="H34" s="22"/>
      <c r="I34" s="23"/>
    </row>
    <row r="35" spans="1:9" x14ac:dyDescent="0.25">
      <c r="A35" s="2">
        <v>293</v>
      </c>
      <c r="B35" s="25" t="s">
        <v>55</v>
      </c>
      <c r="C35" s="58">
        <v>12.85957</v>
      </c>
      <c r="D35" s="59" t="s">
        <v>305</v>
      </c>
      <c r="E35" s="60" t="s">
        <v>306</v>
      </c>
      <c r="F35" s="61" t="s">
        <v>306</v>
      </c>
      <c r="G35" s="61" t="s">
        <v>306</v>
      </c>
      <c r="H35" s="59" t="s">
        <v>171</v>
      </c>
      <c r="I35" s="60" t="s">
        <v>307</v>
      </c>
    </row>
    <row r="36" spans="1:9" x14ac:dyDescent="0.25">
      <c r="A36" s="2">
        <v>294</v>
      </c>
      <c r="B36" s="14" t="s">
        <v>55</v>
      </c>
      <c r="C36" s="15">
        <v>3863.3600200000001</v>
      </c>
      <c r="D36" s="18" t="s">
        <v>308</v>
      </c>
      <c r="E36" s="16" t="s">
        <v>306</v>
      </c>
      <c r="F36" s="17" t="s">
        <v>306</v>
      </c>
      <c r="G36" s="17" t="s">
        <v>306</v>
      </c>
      <c r="H36" s="18" t="s">
        <v>171</v>
      </c>
      <c r="I36" s="16" t="s">
        <v>307</v>
      </c>
    </row>
    <row r="37" spans="1:9" x14ac:dyDescent="0.25">
      <c r="A37" s="57"/>
      <c r="B37" s="54" t="str">
        <f>CONCATENATE("Total ",B35)</f>
        <v>Total NC Energia</v>
      </c>
      <c r="C37" s="62">
        <f>SUM(C35:C36)</f>
        <v>3876.2195900000002</v>
      </c>
      <c r="D37" s="56"/>
      <c r="E37" s="63"/>
      <c r="F37" s="55"/>
      <c r="G37" s="55"/>
      <c r="H37" s="56"/>
      <c r="I37" s="63"/>
    </row>
    <row r="38" spans="1:9" x14ac:dyDescent="0.25">
      <c r="A38" s="31"/>
      <c r="B38" s="32" t="str">
        <f>CONCATENATE("Total ",C1)</f>
        <v>Total NDF / Outros</v>
      </c>
      <c r="C38" s="33">
        <f>C12+C14+C16+C18+C20+C22+C24+C26+C28+C30+C32+C34+C37</f>
        <v>25822.790749999996</v>
      </c>
      <c r="D38" s="32"/>
      <c r="E38" s="32"/>
      <c r="F38" s="32"/>
      <c r="G38" s="32"/>
      <c r="H38" s="32"/>
      <c r="I38" s="32"/>
    </row>
    <row r="39" spans="1:9" x14ac:dyDescent="0.25">
      <c r="B39" s="50"/>
    </row>
    <row r="40" spans="1:9" x14ac:dyDescent="0.25">
      <c r="B40" s="36" t="s">
        <v>64</v>
      </c>
      <c r="F40" s="10"/>
    </row>
    <row r="41" spans="1:9" x14ac:dyDescent="0.25">
      <c r="B41" s="36" t="s">
        <v>69</v>
      </c>
    </row>
    <row r="42" spans="1:9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37 C34 C32 C30 C28 C26 C24 C22 C20 C18 C16 C14 D14 D16 D18 D20 D22 D24 D26 D28 D30 D32 D34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Quadro Geral</vt:lpstr>
      <vt:lpstr>Mercado de Capitais</vt:lpstr>
      <vt:lpstr>Fomento</vt:lpstr>
      <vt:lpstr>Bancos Comerciais</vt:lpstr>
      <vt:lpstr>NDF e outros</vt:lpstr>
      <vt:lpstr>'Bancos Comerciais'!Area_de_extracao</vt:lpstr>
      <vt:lpstr>Fomento!Area_de_extracao</vt:lpstr>
      <vt:lpstr>'Mercado de Capitais'!Area_de_extracao</vt:lpstr>
      <vt:lpstr>'NDF e outros'!Area_de_extracao</vt:lpstr>
      <vt:lpstr>'Quadro Geral'!Area_de_extracao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DIAS DE CARVALHO</dc:creator>
  <cp:lastModifiedBy>CAMILA CORDEIRO RODRIGUEZ</cp:lastModifiedBy>
  <cp:lastPrinted>2022-05-06T13:26:13Z</cp:lastPrinted>
  <dcterms:created xsi:type="dcterms:W3CDTF">2022-05-03T12:59:38Z</dcterms:created>
  <dcterms:modified xsi:type="dcterms:W3CDTF">2024-02-07T20:39:43Z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2024-02-07T20:39:43Z</vt:lpwstr>
  </property>
  <property fmtid="{D5CDD505-2E9C-101B-9397-08002B2CF9AE}" pid="4" name="MSIP_Label_019c027e-33b7-45fc-a572-8ffa5d09ec36_Method">
    <vt:lpwstr>Privileged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6b277140-9b86-4147-9775-f87dfe690892</vt:lpwstr>
  </property>
  <property fmtid="{D5CDD505-2E9C-101B-9397-08002B2CF9AE}" pid="8" name="MSIP_Label_019c027e-33b7-45fc-a572-8ffa5d09ec36_ContentBits">
    <vt:lpwstr>2</vt:lpwstr>
  </property>
</Properties>
</file>